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60" windowHeight="4668" activeTab="0"/>
  </bookViews>
  <sheets>
    <sheet name="Tartalom" sheetId="1" r:id="rId1"/>
    <sheet name="I Azonos gyakorisag" sheetId="2" r:id="rId2"/>
    <sheet name="II Gyakoribb kamattokesites" sheetId="3" r:id="rId3"/>
    <sheet name="III Gyakoribb toketorlesztes" sheetId="4" r:id="rId4"/>
    <sheet name="IV folyoszamlabetet-hitel" sheetId="5" r:id="rId5"/>
    <sheet name="Munka1" sheetId="6" r:id="rId6"/>
  </sheets>
  <definedNames>
    <definedName name="_xlnm.Print_Area" localSheetId="4">'IV folyoszamlabetet-hitel'!$A$1:$R$120</definedName>
    <definedName name="solver_adj" localSheetId="1" hidden="1">'I Azonos gyakorisag'!$J$184</definedName>
    <definedName name="solver_adj" localSheetId="2" hidden="1">'II Gyakoribb kamattokesites'!$J$504</definedName>
    <definedName name="solver_adj" localSheetId="3" hidden="1">'III Gyakoribb toketorlesztes'!$J$342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'I Azonos gyakorisag'!$I$245</definedName>
    <definedName name="solver_opt" localSheetId="2" hidden="1">'II Gyakoribb kamattokesites'!$I$565</definedName>
    <definedName name="solver_opt" localSheetId="3" hidden="1">'III Gyakoribb toketorlesztes'!$I$403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val" localSheetId="1" hidden="1">12000</definedName>
    <definedName name="solver_val" localSheetId="2" hidden="1">12000</definedName>
    <definedName name="solver_val" localSheetId="3" hidden="1">12000</definedName>
  </definedNames>
  <calcPr fullCalcOnLoad="1"/>
</workbook>
</file>

<file path=xl/sharedStrings.xml><?xml version="1.0" encoding="utf-8"?>
<sst xmlns="http://schemas.openxmlformats.org/spreadsheetml/2006/main" count="369" uniqueCount="118">
  <si>
    <t>Cash flow</t>
  </si>
  <si>
    <t>Present value of cash flow</t>
  </si>
  <si>
    <t>Discount factor = (1+NDER)^(-t/365)</t>
  </si>
  <si>
    <t>NDER</t>
  </si>
  <si>
    <t>Interest payments</t>
  </si>
  <si>
    <t>Outstand-ing loan</t>
  </si>
  <si>
    <t>Interest rate p.a.</t>
  </si>
  <si>
    <t>t</t>
  </si>
  <si>
    <t>Repayments of principal</t>
  </si>
  <si>
    <t>Standard year of 365 days</t>
  </si>
  <si>
    <t>NDER:</t>
  </si>
  <si>
    <t>AAR for n=4:</t>
  </si>
  <si>
    <t>%</t>
  </si>
  <si>
    <t>I</t>
  </si>
  <si>
    <t>II</t>
  </si>
  <si>
    <t>III</t>
  </si>
  <si>
    <t>AAR:</t>
  </si>
  <si>
    <t>Exact example</t>
  </si>
  <si>
    <t>overnight deposit - monthly interest rate payment</t>
  </si>
  <si>
    <t>Deposit discount factor = (1+NDER)^(-t/365)</t>
  </si>
  <si>
    <t>Loan discount factor = (1+NDER)^(-t/365)</t>
  </si>
  <si>
    <t>Present value of deposit cash flow</t>
  </si>
  <si>
    <t>Present value of loan cash flow</t>
  </si>
  <si>
    <t>NDER for Deposit</t>
  </si>
  <si>
    <t>NDER for Loan</t>
  </si>
  <si>
    <t>Overnight deposit :</t>
  </si>
  <si>
    <t>Overdraft:</t>
  </si>
  <si>
    <t>(Év =365 nap)</t>
  </si>
  <si>
    <t>2. képlet:</t>
  </si>
  <si>
    <t>1. képlet:</t>
  </si>
  <si>
    <t>Állomány</t>
  </si>
  <si>
    <t>Éves kamatláb</t>
  </si>
  <si>
    <t>Tőkésített kamat</t>
  </si>
  <si>
    <t>Tőketörlesztés</t>
  </si>
  <si>
    <t>Diszkontfaktor = (1+i)^(-t/365)</t>
  </si>
  <si>
    <t>t: az ügylet kezdőnapjától eltelt idő napokban kifejezve</t>
  </si>
  <si>
    <t>A cash flow jelenértéke</t>
  </si>
  <si>
    <t>Évesített kamatláb</t>
  </si>
  <si>
    <t>I/1. eset: kamattőkésítés havonta, tőketörlesztés havonta</t>
  </si>
  <si>
    <t>I/2. eset: kamattőkésítés negyedévente, tőketörlesztés negyedévente</t>
  </si>
  <si>
    <t>I/3. eset: kamattőkésítés évente, tőketörlesztés évente</t>
  </si>
  <si>
    <t>II/1. eset: kamattőkésítés havonta, tőketörlesztés negyedévente</t>
  </si>
  <si>
    <t>II/3. eset: kamattőkésítés havonta, tőketörlesztés nem szabályos időközönként</t>
  </si>
  <si>
    <t>II/2. eset: kamattőkésítés havonta, tőketörlesztés évente</t>
  </si>
  <si>
    <t>III/2. eset: kamattőkésítés évente, tőketörlesztés havonta</t>
  </si>
  <si>
    <t>III/1. eset: kamattőkésítés negyedévente, tőketörlesztés havonta</t>
  </si>
  <si>
    <t>III/2. eset: kamattőkésítés negyedévente, tőketörlesztés szabálytalan időközönként</t>
  </si>
  <si>
    <t>III/3. eset: kamattőkésítés évente, tőketörlesztés havonta</t>
  </si>
  <si>
    <t>III/4. eset: kamattőkésítés évente, tőketörlesztés negyedévente</t>
  </si>
  <si>
    <t xml:space="preserve">Adott egy ötéves futamidejű hitel, ahol a kamattőkésítés havonta, a tőketörlesztés negyedévente történik. </t>
  </si>
  <si>
    <t>1. képlettel:</t>
  </si>
  <si>
    <t>1. képlet</t>
  </si>
  <si>
    <t xml:space="preserve">Adott egy ötéves futamidejű hitel, ahol a kamattőkésítés havonta, a tőketörlesztés évente történik. </t>
  </si>
  <si>
    <t xml:space="preserve">Adott egy ötéves futamidejű hitel, ahol a kamattőkésítés havonta, a tőketörlesztés nem szabályos időközönként történik. </t>
  </si>
  <si>
    <t>II/4. eset: kamattőkésítés havonta, a tőkeösszeg visszafizetése a futamidő végén</t>
  </si>
  <si>
    <t xml:space="preserve">Adott egy ötéves futamidejű hitel, ahol a kamattőkésítés havonta, a tőkeösszeg visszafizetése a futamidő végén történik. </t>
  </si>
  <si>
    <t>II/5. eset: kamattőkésítés negyedévente, tőketörlesztés évente</t>
  </si>
  <si>
    <t xml:space="preserve">Adott egy ötéves futamidejű hitel, ahol a kamattőkésítés negyedévente, a tőketörlesztés évente történik. </t>
  </si>
  <si>
    <t>II/6. eset: kamattőkésítés negyedévente, tőketörlesztés a futamidő végén</t>
  </si>
  <si>
    <t xml:space="preserve">Adott egy ötéves futamidejű hitel, ahol a kamattőkésítés negyedévente, a tőkeösszeg törlesztése a futamidő végén történik. </t>
  </si>
  <si>
    <t xml:space="preserve">1. képlet: </t>
  </si>
  <si>
    <t>II/7. eset: kamattőkésítés évenete, tőketörlesztés a futamidő végén</t>
  </si>
  <si>
    <t xml:space="preserve">Adott egy ötéves futamidejű hitel, ahol a kamattőkésítés évente, a tőkeösszeg törlesztése a futamidő végén történik. </t>
  </si>
  <si>
    <t xml:space="preserve">Adott egy ötéves futamidejű hitel, ahol a kamattőkésítés negyedévente, a tőketörlesztés havonta történik. </t>
  </si>
  <si>
    <t xml:space="preserve">Adott egy ötéves futamidejű hitel, ahol a kamattőkésítés negyedévente, a tőketörlesztés szabálytalan időközönként történik. </t>
  </si>
  <si>
    <t xml:space="preserve">Adott egy ötéves futamidejű hitel, ahol a kamattőkésítés évente, a tőketörlesztés havonta történik. </t>
  </si>
  <si>
    <t xml:space="preserve">Adott egy ötéves futamidejű hitel, ahol a kamattőkésítés évente, a tőketörlesztés negyedévente történik. </t>
  </si>
  <si>
    <t>Folyószámlabetét</t>
  </si>
  <si>
    <t>Folyószámlahitel</t>
  </si>
  <si>
    <t>Éves kamat</t>
  </si>
  <si>
    <t>A folyószámlabetét cash-flowja</t>
  </si>
  <si>
    <t>A folyószámlahitel cash-flowja</t>
  </si>
  <si>
    <t>A folyószámlabetétre fizetett kamat</t>
  </si>
  <si>
    <t>A folyószámlahitelre kapott kamat</t>
  </si>
  <si>
    <t>Feltételezett állomány</t>
  </si>
  <si>
    <t>A kamattőkésítés és a tőketörlesztés azonos gyakorisággal történik</t>
  </si>
  <si>
    <t>A kamattőkésítés gyakoribb, mint a tőketörlesztés</t>
  </si>
  <si>
    <t>A tőketörlesztés gyakoribb, mint a kamattőkésítés</t>
  </si>
  <si>
    <t>IV</t>
  </si>
  <si>
    <t>A folyószámlabetét és a folyószámlahitel évesített kamatlába</t>
  </si>
  <si>
    <t>IV/1. eset: folyószámlabetét</t>
  </si>
  <si>
    <t>IV/1. eset: Folyószámlabetét - a folyószámla egyenlege a hónap utolsó napján pozitív</t>
  </si>
  <si>
    <t>IV/2. eset: Folyószámlahitel - a folyószámla egyenlege a hónap utolsó napján negatív</t>
  </si>
  <si>
    <t>Tartalom</t>
  </si>
  <si>
    <t xml:space="preserve">Az I-III. példák feltételezése: </t>
  </si>
  <si>
    <t>A hitel futamideje</t>
  </si>
  <si>
    <t>5 év</t>
  </si>
  <si>
    <t>Összeg</t>
  </si>
  <si>
    <t>2. képlettel számolva, ahol N = 1:</t>
  </si>
  <si>
    <t>2. képlettel számolva, ahol N = 12:</t>
  </si>
  <si>
    <t>2. képlettel számolva, ahol N = 4:</t>
  </si>
  <si>
    <t>2. képlettel számolva, ahol N =12:</t>
  </si>
  <si>
    <t>2. képlettel számolva, ahol N =4:</t>
  </si>
  <si>
    <t>2. képlettel számolva, ahol N =1:</t>
  </si>
  <si>
    <t>A folyószámlabetét kamatlába a 2. képlettel számolva:</t>
  </si>
  <si>
    <t>A kamattőkésítés havonta történik, éves kamatláb 1%.</t>
  </si>
  <si>
    <t>A kamattőkésítés havonta történik, éves kamatláb 10%.</t>
  </si>
  <si>
    <t>A folyószámlahitel kamatlába a 2. képlettel számolva:</t>
  </si>
  <si>
    <t>IV/2. eset: folyószámlahitel</t>
  </si>
  <si>
    <t>Számítási példák a K01 és K03 jelentésekhez</t>
  </si>
  <si>
    <t>A folyószámla-
betét kamata</t>
  </si>
  <si>
    <t>A folyószámla-
hitel kamata</t>
  </si>
  <si>
    <t>A folyószámla-
betét cash-flowja</t>
  </si>
  <si>
    <t>A folyószámla-
hitel cash-flowja</t>
  </si>
  <si>
    <t>A folyószámla-
betét diszkontfaktora = (1+i)^(-t/365)</t>
  </si>
  <si>
    <t>A folyószámla-
betét diszkontfaktora</t>
  </si>
  <si>
    <t>A folyószámla-
betét cash-flowjának jelenértéke</t>
  </si>
  <si>
    <t>A folyószámla-
hitel cash-flowjának jelenértéke</t>
  </si>
  <si>
    <t>A folyószámla-
betét évesített kamatlába</t>
  </si>
  <si>
    <t>A folyószámla-
hitel évesített kamatlába</t>
  </si>
  <si>
    <t>A folyószámla-
betétre fizetendő kamat</t>
  </si>
  <si>
    <t>A folyószámla-
hitelre fizetendő kamat</t>
  </si>
  <si>
    <t>Folyószámla-
hitel</t>
  </si>
  <si>
    <t>Folyószámla-
betét</t>
  </si>
  <si>
    <r>
      <t xml:space="preserve">Adott egy ötéves futamidejű hitel, ahol a kamattőkésítés és a tőketörlesztés is </t>
    </r>
    <r>
      <rPr>
        <b/>
        <sz val="10"/>
        <rFont val="Calibri"/>
        <family val="2"/>
      </rPr>
      <t>havonta</t>
    </r>
    <r>
      <rPr>
        <sz val="10"/>
        <rFont val="Calibri"/>
        <family val="2"/>
      </rPr>
      <t xml:space="preserve"> történik.</t>
    </r>
  </si>
  <si>
    <r>
      <t xml:space="preserve">Adott egy ötéves futamidejű hitel, ahol a kamattőkésítés és a tőketörlesztés is </t>
    </r>
    <r>
      <rPr>
        <b/>
        <sz val="10"/>
        <rFont val="Calibri"/>
        <family val="2"/>
      </rPr>
      <t>negyedévente</t>
    </r>
    <r>
      <rPr>
        <sz val="10"/>
        <rFont val="Calibri"/>
        <family val="2"/>
      </rPr>
      <t xml:space="preserve"> történik.</t>
    </r>
  </si>
  <si>
    <r>
      <t xml:space="preserve">Adott+A78 egy ötéves futamidejű hitel, ahol a kamattőkésítés és a tőketörlesztés is </t>
    </r>
    <r>
      <rPr>
        <b/>
        <sz val="10"/>
        <rFont val="Calibri"/>
        <family val="2"/>
      </rPr>
      <t>évente</t>
    </r>
    <r>
      <rPr>
        <sz val="10"/>
        <rFont val="Calibri"/>
        <family val="2"/>
      </rPr>
      <t xml:space="preserve"> történik.</t>
    </r>
  </si>
  <si>
    <r>
      <t xml:space="preserve">5-year loan - </t>
    </r>
    <r>
      <rPr>
        <b/>
        <sz val="10"/>
        <rFont val="Calibri"/>
        <family val="2"/>
      </rPr>
      <t>quarterly</t>
    </r>
    <r>
      <rPr>
        <sz val="10"/>
        <rFont val="Calibri"/>
        <family val="2"/>
      </rPr>
      <t xml:space="preserve"> interest rate payment, </t>
    </r>
    <r>
      <rPr>
        <b/>
        <sz val="10"/>
        <rFont val="Calibri"/>
        <family val="2"/>
      </rPr>
      <t>monthly</t>
    </r>
    <r>
      <rPr>
        <sz val="10"/>
        <rFont val="Calibri"/>
        <family val="2"/>
      </rPr>
      <t xml:space="preserve"> repayment of principal</t>
    </r>
  </si>
</sst>
</file>

<file path=xl/styles.xml><?xml version="1.0" encoding="utf-8"?>
<styleSheet xmlns="http://schemas.openxmlformats.org/spreadsheetml/2006/main">
  <numFmts count="6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_(* #,##0.00_);_(* \(#,##0.00\);_(* &quot;-&quot;??_);_(@_)"/>
    <numFmt numFmtId="186" formatCode="0.0%"/>
    <numFmt numFmtId="187" formatCode="0.0"/>
    <numFmt numFmtId="188" formatCode="_-* #,##0.000000_-;\-* #,##0.000000_-;_-* &quot;-&quot;??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%"/>
    <numFmt numFmtId="196" formatCode="_-* #,##0.0_-;\-* #,##0.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000_-;\-* #,##0.0000_-;_-* &quot;-&quot;????_-;_-@_-"/>
    <numFmt numFmtId="200" formatCode="_(* #,##0.0_);_(* \(#,##0.0\);_(* &quot;-&quot;??_);_(@_)"/>
    <numFmt numFmtId="201" formatCode="_(* #,##0_);_(* \(#,##0\);_(* &quot;-&quot;??_);_(@_)"/>
    <numFmt numFmtId="202" formatCode="0.0000%"/>
    <numFmt numFmtId="203" formatCode="0.00000%"/>
    <numFmt numFmtId="204" formatCode="#,##0.0"/>
    <numFmt numFmtId="205" formatCode="0.000000000"/>
    <numFmt numFmtId="206" formatCode="0.0000000000"/>
    <numFmt numFmtId="207" formatCode="#,##0.000"/>
    <numFmt numFmtId="208" formatCode="#,##0.0000"/>
    <numFmt numFmtId="209" formatCode="#,##0.00000"/>
    <numFmt numFmtId="210" formatCode="#,##0.000000"/>
    <numFmt numFmtId="211" formatCode="#,##0.0000000"/>
    <numFmt numFmtId="212" formatCode="#,##0.0000000000000"/>
    <numFmt numFmtId="213" formatCode="#,##0.000000000000"/>
    <numFmt numFmtId="214" formatCode="#,##0.00000000000000"/>
    <numFmt numFmtId="215" formatCode="#,##0.00000000000"/>
    <numFmt numFmtId="216" formatCode="#,##0.0000000000"/>
    <numFmt numFmtId="217" formatCode="#,##0.000000000"/>
    <numFmt numFmtId="218" formatCode="#,##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/>
    </xf>
    <xf numFmtId="191" fontId="21" fillId="0" borderId="0" xfId="0" applyNumberFormat="1" applyFont="1" applyAlignment="1">
      <alignment/>
    </xf>
    <xf numFmtId="0" fontId="22" fillId="34" borderId="0" xfId="0" applyFont="1" applyFill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191" fontId="24" fillId="35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191" fontId="21" fillId="34" borderId="0" xfId="0" applyNumberFormat="1" applyFont="1" applyFill="1" applyAlignment="1">
      <alignment horizontal="center" vertical="center" wrapText="1"/>
    </xf>
    <xf numFmtId="1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/>
    </xf>
    <xf numFmtId="204" fontId="21" fillId="0" borderId="0" xfId="0" applyNumberFormat="1" applyFont="1" applyAlignment="1">
      <alignment horizontal="right" vertical="center" wrapText="1"/>
    </xf>
    <xf numFmtId="2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9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 vertical="center" wrapText="1"/>
    </xf>
    <xf numFmtId="204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right"/>
    </xf>
    <xf numFmtId="191" fontId="20" fillId="34" borderId="0" xfId="62" applyNumberFormat="1" applyFont="1" applyFill="1" applyAlignment="1">
      <alignment horizontal="center"/>
    </xf>
    <xf numFmtId="14" fontId="25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 vertical="center" wrapText="1"/>
    </xf>
    <xf numFmtId="193" fontId="22" fillId="34" borderId="0" xfId="40" applyNumberFormat="1" applyFont="1" applyFill="1" applyAlignment="1">
      <alignment/>
    </xf>
    <xf numFmtId="3" fontId="21" fillId="0" borderId="0" xfId="0" applyNumberFormat="1" applyFont="1" applyAlignment="1">
      <alignment horizontal="right" vertical="center" wrapText="1"/>
    </xf>
    <xf numFmtId="0" fontId="26" fillId="33" borderId="0" xfId="0" applyFont="1" applyFill="1" applyAlignment="1">
      <alignment/>
    </xf>
    <xf numFmtId="193" fontId="22" fillId="35" borderId="0" xfId="0" applyNumberFormat="1" applyFont="1" applyFill="1" applyAlignment="1">
      <alignment/>
    </xf>
    <xf numFmtId="0" fontId="21" fillId="34" borderId="0" xfId="0" applyFont="1" applyFill="1" applyAlignment="1">
      <alignment/>
    </xf>
    <xf numFmtId="0" fontId="21" fillId="35" borderId="0" xfId="0" applyFont="1" applyFill="1" applyAlignment="1">
      <alignment/>
    </xf>
    <xf numFmtId="0" fontId="20" fillId="0" borderId="0" xfId="0" applyFont="1" applyAlignment="1">
      <alignment/>
    </xf>
    <xf numFmtId="0" fontId="21" fillId="35" borderId="0" xfId="0" applyFont="1" applyFill="1" applyAlignment="1">
      <alignment horizontal="left"/>
    </xf>
    <xf numFmtId="191" fontId="21" fillId="35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left"/>
    </xf>
    <xf numFmtId="193" fontId="21" fillId="34" borderId="0" xfId="0" applyNumberFormat="1" applyFont="1" applyFill="1" applyAlignment="1">
      <alignment/>
    </xf>
    <xf numFmtId="193" fontId="21" fillId="35" borderId="0" xfId="40" applyNumberFormat="1" applyFont="1" applyFill="1" applyAlignment="1">
      <alignment/>
    </xf>
    <xf numFmtId="0" fontId="20" fillId="36" borderId="0" xfId="0" applyFont="1" applyFill="1" applyAlignment="1">
      <alignment/>
    </xf>
    <xf numFmtId="0" fontId="21" fillId="36" borderId="0" xfId="0" applyFont="1" applyFill="1" applyAlignment="1">
      <alignment/>
    </xf>
    <xf numFmtId="0" fontId="21" fillId="36" borderId="0" xfId="0" applyFont="1" applyFill="1" applyAlignment="1">
      <alignment horizontal="left"/>
    </xf>
    <xf numFmtId="0" fontId="21" fillId="36" borderId="0" xfId="0" applyFont="1" applyFill="1" applyAlignment="1">
      <alignment horizontal="right"/>
    </xf>
    <xf numFmtId="4" fontId="21" fillId="36" borderId="0" xfId="0" applyNumberFormat="1" applyFont="1" applyFill="1" applyAlignment="1">
      <alignment/>
    </xf>
    <xf numFmtId="191" fontId="21" fillId="36" borderId="0" xfId="0" applyNumberFormat="1" applyFont="1" applyFill="1" applyAlignment="1">
      <alignment/>
    </xf>
    <xf numFmtId="0" fontId="21" fillId="36" borderId="0" xfId="0" applyFont="1" applyFill="1" applyAlignment="1">
      <alignment horizontal="center"/>
    </xf>
    <xf numFmtId="0" fontId="21" fillId="36" borderId="0" xfId="0" applyFont="1" applyFill="1" applyAlignment="1">
      <alignment horizontal="right" vertical="center" wrapText="1"/>
    </xf>
    <xf numFmtId="0" fontId="21" fillId="36" borderId="0" xfId="0" applyFont="1" applyFill="1" applyAlignment="1">
      <alignment horizontal="center" vertical="center" wrapText="1"/>
    </xf>
    <xf numFmtId="4" fontId="21" fillId="36" borderId="0" xfId="0" applyNumberFormat="1" applyFont="1" applyFill="1" applyAlignment="1">
      <alignment horizontal="center" vertical="center" wrapText="1"/>
    </xf>
    <xf numFmtId="191" fontId="21" fillId="36" borderId="0" xfId="0" applyNumberFormat="1" applyFont="1" applyFill="1" applyAlignment="1">
      <alignment horizontal="center" vertical="center" wrapText="1"/>
    </xf>
    <xf numFmtId="14" fontId="21" fillId="36" borderId="0" xfId="0" applyNumberFormat="1" applyFont="1" applyFill="1" applyAlignment="1">
      <alignment horizontal="right"/>
    </xf>
    <xf numFmtId="2" fontId="21" fillId="36" borderId="0" xfId="0" applyNumberFormat="1" applyFont="1" applyFill="1" applyAlignment="1">
      <alignment horizontal="right" vertical="center" wrapText="1"/>
    </xf>
    <xf numFmtId="3" fontId="21" fillId="36" borderId="0" xfId="0" applyNumberFormat="1" applyFont="1" applyFill="1" applyAlignment="1">
      <alignment horizontal="right"/>
    </xf>
    <xf numFmtId="3" fontId="21" fillId="36" borderId="0" xfId="0" applyNumberFormat="1" applyFont="1" applyFill="1" applyAlignment="1">
      <alignment horizontal="right" vertical="center" wrapText="1"/>
    </xf>
    <xf numFmtId="2" fontId="21" fillId="36" borderId="0" xfId="0" applyNumberFormat="1" applyFont="1" applyFill="1" applyAlignment="1">
      <alignment/>
    </xf>
    <xf numFmtId="3" fontId="21" fillId="36" borderId="0" xfId="0" applyNumberFormat="1" applyFont="1" applyFill="1" applyAlignment="1">
      <alignment/>
    </xf>
    <xf numFmtId="9" fontId="20" fillId="36" borderId="0" xfId="0" applyNumberFormat="1" applyFont="1" applyFill="1" applyAlignment="1">
      <alignment horizontal="right"/>
    </xf>
    <xf numFmtId="2" fontId="21" fillId="36" borderId="0" xfId="0" applyNumberFormat="1" applyFont="1" applyFill="1" applyAlignment="1">
      <alignment horizontal="right"/>
    </xf>
    <xf numFmtId="4" fontId="21" fillId="36" borderId="0" xfId="0" applyNumberFormat="1" applyFont="1" applyFill="1" applyAlignment="1">
      <alignment horizontal="right"/>
    </xf>
    <xf numFmtId="191" fontId="20" fillId="36" borderId="0" xfId="62" applyNumberFormat="1" applyFont="1" applyFill="1" applyAlignment="1">
      <alignment horizontal="center"/>
    </xf>
    <xf numFmtId="14" fontId="25" fillId="36" borderId="0" xfId="0" applyNumberFormat="1" applyFont="1" applyFill="1" applyAlignment="1">
      <alignment horizontal="right"/>
    </xf>
    <xf numFmtId="2" fontId="20" fillId="36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191" fontId="21" fillId="0" borderId="0" xfId="0" applyNumberFormat="1" applyFont="1" applyFill="1" applyAlignment="1">
      <alignment/>
    </xf>
    <xf numFmtId="191" fontId="21" fillId="34" borderId="0" xfId="62" applyNumberFormat="1" applyFont="1" applyFill="1" applyAlignment="1">
      <alignment horizontal="center"/>
    </xf>
    <xf numFmtId="193" fontId="21" fillId="34" borderId="0" xfId="62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36" borderId="0" xfId="0" applyFont="1" applyFill="1" applyAlignment="1">
      <alignment/>
    </xf>
    <xf numFmtId="193" fontId="21" fillId="36" borderId="0" xfId="40" applyNumberFormat="1" applyFont="1" applyFill="1" applyAlignment="1">
      <alignment/>
    </xf>
    <xf numFmtId="191" fontId="21" fillId="36" borderId="0" xfId="0" applyNumberFormat="1" applyFont="1" applyFill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1" fillId="37" borderId="0" xfId="0" applyFont="1" applyFill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4" fontId="21" fillId="37" borderId="0" xfId="0" applyNumberFormat="1" applyFont="1" applyFill="1" applyAlignment="1">
      <alignment horizontal="center" vertical="center" wrapText="1"/>
    </xf>
    <xf numFmtId="4" fontId="21" fillId="35" borderId="0" xfId="0" applyNumberFormat="1" applyFont="1" applyFill="1" applyAlignment="1">
      <alignment horizontal="center" vertical="center" wrapText="1"/>
    </xf>
    <xf numFmtId="191" fontId="21" fillId="37" borderId="0" xfId="0" applyNumberFormat="1" applyFont="1" applyFill="1" applyAlignment="1">
      <alignment horizontal="center" vertical="center" wrapText="1"/>
    </xf>
    <xf numFmtId="191" fontId="21" fillId="35" borderId="0" xfId="0" applyNumberFormat="1" applyFont="1" applyFill="1" applyAlignment="1">
      <alignment horizontal="center" vertical="center" wrapText="1"/>
    </xf>
    <xf numFmtId="14" fontId="21" fillId="0" borderId="1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37" borderId="0" xfId="0" applyFont="1" applyFill="1" applyBorder="1" applyAlignment="1">
      <alignment vertical="center" wrapText="1"/>
    </xf>
    <xf numFmtId="0" fontId="21" fillId="35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" fontId="21" fillId="37" borderId="0" xfId="0" applyNumberFormat="1" applyFont="1" applyFill="1" applyBorder="1" applyAlignment="1">
      <alignment vertical="center" wrapText="1"/>
    </xf>
    <xf numFmtId="4" fontId="21" fillId="35" borderId="0" xfId="0" applyNumberFormat="1" applyFont="1" applyFill="1" applyBorder="1" applyAlignment="1">
      <alignment vertical="center" wrapText="1"/>
    </xf>
    <xf numFmtId="191" fontId="21" fillId="37" borderId="0" xfId="0" applyNumberFormat="1" applyFont="1" applyFill="1" applyBorder="1" applyAlignment="1">
      <alignment vertical="center" wrapText="1"/>
    </xf>
    <xf numFmtId="0" fontId="21" fillId="35" borderId="0" xfId="0" applyFont="1" applyFill="1" applyBorder="1" applyAlignment="1">
      <alignment/>
    </xf>
    <xf numFmtId="0" fontId="21" fillId="0" borderId="11" xfId="0" applyFont="1" applyBorder="1" applyAlignment="1">
      <alignment/>
    </xf>
    <xf numFmtId="1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/>
    </xf>
    <xf numFmtId="3" fontId="21" fillId="37" borderId="0" xfId="0" applyNumberFormat="1" applyFont="1" applyFill="1" applyBorder="1" applyAlignment="1">
      <alignment horizontal="right"/>
    </xf>
    <xf numFmtId="3" fontId="21" fillId="35" borderId="0" xfId="0" applyNumberFormat="1" applyFont="1" applyFill="1" applyBorder="1" applyAlignment="1">
      <alignment horizontal="right"/>
    </xf>
    <xf numFmtId="9" fontId="20" fillId="37" borderId="0" xfId="0" applyNumberFormat="1" applyFont="1" applyFill="1" applyBorder="1" applyAlignment="1">
      <alignment horizontal="right"/>
    </xf>
    <xf numFmtId="191" fontId="21" fillId="37" borderId="0" xfId="0" applyNumberFormat="1" applyFont="1" applyFill="1" applyBorder="1" applyAlignment="1">
      <alignment horizontal="right" vertical="center" wrapText="1"/>
    </xf>
    <xf numFmtId="191" fontId="21" fillId="35" borderId="0" xfId="0" applyNumberFormat="1" applyFont="1" applyFill="1" applyBorder="1" applyAlignment="1">
      <alignment horizontal="right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204" fontId="21" fillId="37" borderId="0" xfId="0" applyNumberFormat="1" applyFont="1" applyFill="1" applyBorder="1" applyAlignment="1">
      <alignment horizontal="right" vertical="center" wrapText="1"/>
    </xf>
    <xf numFmtId="204" fontId="21" fillId="35" borderId="0" xfId="0" applyNumberFormat="1" applyFont="1" applyFill="1" applyBorder="1" applyAlignment="1">
      <alignment horizontal="right" vertical="center" wrapText="1"/>
    </xf>
    <xf numFmtId="193" fontId="21" fillId="37" borderId="0" xfId="0" applyNumberFormat="1" applyFont="1" applyFill="1" applyBorder="1" applyAlignment="1">
      <alignment horizontal="right"/>
    </xf>
    <xf numFmtId="193" fontId="21" fillId="35" borderId="0" xfId="0" applyNumberFormat="1" applyFont="1" applyFill="1" applyBorder="1" applyAlignment="1">
      <alignment horizontal="right"/>
    </xf>
    <xf numFmtId="4" fontId="21" fillId="37" borderId="0" xfId="0" applyNumberFormat="1" applyFont="1" applyFill="1" applyBorder="1" applyAlignment="1">
      <alignment horizontal="right"/>
    </xf>
    <xf numFmtId="4" fontId="21" fillId="35" borderId="0" xfId="0" applyNumberFormat="1" applyFont="1" applyFill="1" applyBorder="1" applyAlignment="1">
      <alignment horizontal="right"/>
    </xf>
    <xf numFmtId="191" fontId="21" fillId="37" borderId="0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/>
    </xf>
    <xf numFmtId="1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2" fontId="21" fillId="37" borderId="0" xfId="0" applyNumberFormat="1" applyFont="1" applyFill="1" applyBorder="1" applyAlignment="1">
      <alignment/>
    </xf>
    <xf numFmtId="2" fontId="21" fillId="35" borderId="0" xfId="0" applyNumberFormat="1" applyFont="1" applyFill="1" applyBorder="1" applyAlignment="1">
      <alignment/>
    </xf>
    <xf numFmtId="192" fontId="20" fillId="37" borderId="12" xfId="62" applyNumberFormat="1" applyFont="1" applyFill="1" applyBorder="1" applyAlignment="1">
      <alignment horizontal="center"/>
    </xf>
    <xf numFmtId="190" fontId="20" fillId="35" borderId="12" xfId="0" applyNumberFormat="1" applyFont="1" applyFill="1" applyBorder="1" applyAlignment="1">
      <alignment/>
    </xf>
    <xf numFmtId="202" fontId="21" fillId="37" borderId="0" xfId="62" applyNumberFormat="1" applyFont="1" applyFill="1" applyBorder="1" applyAlignment="1">
      <alignment horizontal="center"/>
    </xf>
    <xf numFmtId="202" fontId="21" fillId="35" borderId="0" xfId="62" applyNumberFormat="1" applyFont="1" applyFill="1" applyBorder="1" applyAlignment="1">
      <alignment horizontal="center"/>
    </xf>
    <xf numFmtId="9" fontId="20" fillId="35" borderId="0" xfId="0" applyNumberFormat="1" applyFont="1" applyFill="1" applyBorder="1" applyAlignment="1">
      <alignment horizontal="right"/>
    </xf>
    <xf numFmtId="191" fontId="21" fillId="37" borderId="0" xfId="0" applyNumberFormat="1" applyFont="1" applyFill="1" applyBorder="1" applyAlignment="1">
      <alignment horizontal="right"/>
    </xf>
    <xf numFmtId="191" fontId="21" fillId="35" borderId="0" xfId="0" applyNumberFormat="1" applyFont="1" applyFill="1" applyBorder="1" applyAlignment="1">
      <alignment horizontal="right"/>
    </xf>
    <xf numFmtId="210" fontId="21" fillId="35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9" fontId="20" fillId="0" borderId="0" xfId="0" applyNumberFormat="1" applyFont="1" applyFill="1" applyBorder="1" applyAlignment="1">
      <alignment horizontal="right"/>
    </xf>
    <xf numFmtId="191" fontId="21" fillId="0" borderId="0" xfId="0" applyNumberFormat="1" applyFont="1" applyFill="1" applyBorder="1" applyAlignment="1">
      <alignment horizontal="right" vertical="center" wrapText="1"/>
    </xf>
    <xf numFmtId="191" fontId="21" fillId="0" borderId="0" xfId="0" applyNumberFormat="1" applyFont="1" applyFill="1" applyBorder="1" applyAlignment="1">
      <alignment horizontal="right"/>
    </xf>
    <xf numFmtId="210" fontId="21" fillId="0" borderId="0" xfId="0" applyNumberFormat="1" applyFont="1" applyFill="1" applyBorder="1" applyAlignment="1">
      <alignment horizontal="right" vertical="center" wrapText="1"/>
    </xf>
    <xf numFmtId="193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202" fontId="21" fillId="0" borderId="0" xfId="62" applyNumberFormat="1" applyFont="1" applyFill="1" applyBorder="1" applyAlignment="1">
      <alignment horizontal="center"/>
    </xf>
    <xf numFmtId="202" fontId="21" fillId="0" borderId="0" xfId="62" applyNumberFormat="1" applyFont="1" applyFill="1" applyBorder="1" applyAlignment="1">
      <alignment/>
    </xf>
    <xf numFmtId="14" fontId="21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 vertical="center" wrapText="1"/>
    </xf>
    <xf numFmtId="3" fontId="21" fillId="0" borderId="0" xfId="0" applyNumberFormat="1" applyFont="1" applyFill="1" applyAlignment="1">
      <alignment/>
    </xf>
    <xf numFmtId="9" fontId="20" fillId="0" borderId="0" xfId="0" applyNumberFormat="1" applyFont="1" applyFill="1" applyAlignment="1">
      <alignment horizontal="right"/>
    </xf>
    <xf numFmtId="191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/>
    </xf>
    <xf numFmtId="208" fontId="21" fillId="0" borderId="0" xfId="0" applyNumberFormat="1" applyFont="1" applyFill="1" applyAlignment="1">
      <alignment horizontal="right"/>
    </xf>
    <xf numFmtId="209" fontId="21" fillId="0" borderId="0" xfId="0" applyNumberFormat="1" applyFont="1" applyFill="1" applyAlignment="1">
      <alignment horizontal="right"/>
    </xf>
    <xf numFmtId="191" fontId="20" fillId="0" borderId="0" xfId="62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right"/>
    </xf>
    <xf numFmtId="204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>
      <alignment horizontal="right"/>
    </xf>
    <xf numFmtId="14" fontId="21" fillId="0" borderId="0" xfId="0" applyNumberFormat="1" applyFont="1" applyFill="1" applyAlignment="1">
      <alignment horizontal="left"/>
    </xf>
    <xf numFmtId="0" fontId="21" fillId="33" borderId="0" xfId="0" applyFont="1" applyFill="1" applyBorder="1" applyAlignment="1">
      <alignment vertical="center" wrapText="1"/>
    </xf>
    <xf numFmtId="3" fontId="21" fillId="33" borderId="0" xfId="0" applyNumberFormat="1" applyFont="1" applyFill="1" applyBorder="1" applyAlignment="1">
      <alignment/>
    </xf>
    <xf numFmtId="202" fontId="21" fillId="35" borderId="0" xfId="62" applyNumberFormat="1" applyFont="1" applyFill="1" applyBorder="1" applyAlignment="1">
      <alignment/>
    </xf>
    <xf numFmtId="14" fontId="21" fillId="38" borderId="0" xfId="0" applyNumberFormat="1" applyFont="1" applyFill="1" applyAlignment="1">
      <alignment horizontal="right"/>
    </xf>
    <xf numFmtId="1" fontId="21" fillId="38" borderId="0" xfId="0" applyNumberFormat="1" applyFont="1" applyFill="1" applyBorder="1" applyAlignment="1">
      <alignment/>
    </xf>
    <xf numFmtId="3" fontId="21" fillId="38" borderId="0" xfId="0" applyNumberFormat="1" applyFont="1" applyFill="1" applyBorder="1" applyAlignment="1">
      <alignment/>
    </xf>
    <xf numFmtId="3" fontId="21" fillId="38" borderId="0" xfId="0" applyNumberFormat="1" applyFont="1" applyFill="1" applyBorder="1" applyAlignment="1">
      <alignment horizontal="right"/>
    </xf>
    <xf numFmtId="9" fontId="20" fillId="38" borderId="0" xfId="0" applyNumberFormat="1" applyFont="1" applyFill="1" applyBorder="1" applyAlignment="1">
      <alignment horizontal="right"/>
    </xf>
    <xf numFmtId="191" fontId="21" fillId="38" borderId="0" xfId="0" applyNumberFormat="1" applyFont="1" applyFill="1" applyBorder="1" applyAlignment="1">
      <alignment horizontal="right" vertical="center" wrapText="1"/>
    </xf>
    <xf numFmtId="191" fontId="21" fillId="38" borderId="0" xfId="0" applyNumberFormat="1" applyFont="1" applyFill="1" applyBorder="1" applyAlignment="1">
      <alignment horizontal="right"/>
    </xf>
    <xf numFmtId="204" fontId="21" fillId="38" borderId="0" xfId="0" applyNumberFormat="1" applyFont="1" applyFill="1" applyBorder="1" applyAlignment="1">
      <alignment horizontal="right" vertical="center" wrapText="1"/>
    </xf>
    <xf numFmtId="208" fontId="21" fillId="38" borderId="0" xfId="0" applyNumberFormat="1" applyFont="1" applyFill="1" applyBorder="1" applyAlignment="1">
      <alignment horizontal="right" vertical="center" wrapText="1"/>
    </xf>
    <xf numFmtId="193" fontId="21" fillId="38" borderId="0" xfId="0" applyNumberFormat="1" applyFont="1" applyFill="1" applyBorder="1" applyAlignment="1">
      <alignment horizontal="right"/>
    </xf>
    <xf numFmtId="4" fontId="21" fillId="38" borderId="0" xfId="0" applyNumberFormat="1" applyFont="1" applyFill="1" applyBorder="1" applyAlignment="1">
      <alignment horizontal="right"/>
    </xf>
    <xf numFmtId="202" fontId="21" fillId="38" borderId="0" xfId="62" applyNumberFormat="1" applyFont="1" applyFill="1" applyBorder="1" applyAlignment="1">
      <alignment horizontal="center"/>
    </xf>
    <xf numFmtId="202" fontId="21" fillId="38" borderId="0" xfId="62" applyNumberFormat="1" applyFont="1" applyFill="1" applyBorder="1" applyAlignment="1">
      <alignment/>
    </xf>
    <xf numFmtId="0" fontId="21" fillId="38" borderId="0" xfId="0" applyFont="1" applyFill="1" applyAlignment="1">
      <alignment/>
    </xf>
    <xf numFmtId="0" fontId="21" fillId="0" borderId="0" xfId="0" applyFont="1" applyAlignment="1">
      <alignment wrapText="1"/>
    </xf>
    <xf numFmtId="192" fontId="20" fillId="35" borderId="12" xfId="0" applyNumberFormat="1" applyFont="1" applyFill="1" applyBorder="1" applyAlignment="1">
      <alignment/>
    </xf>
    <xf numFmtId="192" fontId="21" fillId="38" borderId="0" xfId="0" applyNumberFormat="1" applyFont="1" applyFill="1" applyBorder="1" applyAlignment="1">
      <alignment horizontal="right"/>
    </xf>
    <xf numFmtId="207" fontId="21" fillId="38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9" fontId="21" fillId="0" borderId="13" xfId="0" applyNumberFormat="1" applyFont="1" applyBorder="1" applyAlignment="1">
      <alignment/>
    </xf>
    <xf numFmtId="9" fontId="21" fillId="0" borderId="0" xfId="0" applyNumberFormat="1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6.emf" /><Relationship Id="rId7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1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2" width="8.8515625" style="3" customWidth="1"/>
    <col min="3" max="3" width="9.57421875" style="3" customWidth="1"/>
    <col min="4" max="4" width="17.57421875" style="3" customWidth="1"/>
    <col min="5" max="5" width="11.28125" style="3" customWidth="1"/>
    <col min="6" max="6" width="11.421875" style="3" customWidth="1"/>
    <col min="7" max="7" width="16.421875" style="3" customWidth="1"/>
    <col min="8" max="16384" width="8.8515625" style="3" customWidth="1"/>
  </cols>
  <sheetData>
    <row r="3" spans="1:7" ht="13.5">
      <c r="A3" s="173" t="s">
        <v>99</v>
      </c>
      <c r="B3" s="173"/>
      <c r="C3" s="173"/>
      <c r="D3" s="173"/>
      <c r="E3" s="173"/>
      <c r="F3" s="173"/>
      <c r="G3" s="173"/>
    </row>
    <row r="7" ht="13.5">
      <c r="A7" s="40" t="s">
        <v>83</v>
      </c>
    </row>
    <row r="8" ht="13.5">
      <c r="A8" s="40"/>
    </row>
    <row r="9" ht="13.5">
      <c r="A9" s="40"/>
    </row>
    <row r="10" spans="1:2" s="74" customFormat="1" ht="12" customHeight="1">
      <c r="A10" s="74" t="s">
        <v>13</v>
      </c>
      <c r="B10" s="74" t="s">
        <v>75</v>
      </c>
    </row>
    <row r="11" spans="2:7" ht="13.5">
      <c r="B11" s="13" t="s">
        <v>38</v>
      </c>
      <c r="C11" s="13"/>
      <c r="D11" s="13"/>
      <c r="E11" s="13"/>
      <c r="F11" s="13"/>
      <c r="G11" s="13"/>
    </row>
    <row r="12" spans="2:7" ht="13.5">
      <c r="B12" s="13" t="s">
        <v>39</v>
      </c>
      <c r="C12" s="13"/>
      <c r="D12" s="13"/>
      <c r="E12" s="13"/>
      <c r="F12" s="13"/>
      <c r="G12" s="13"/>
    </row>
    <row r="13" spans="2:7" ht="13.5">
      <c r="B13" s="13" t="s">
        <v>40</v>
      </c>
      <c r="C13" s="13"/>
      <c r="D13" s="13"/>
      <c r="E13" s="13"/>
      <c r="F13" s="13"/>
      <c r="G13" s="13"/>
    </row>
    <row r="14" ht="13.5">
      <c r="B14" s="74"/>
    </row>
    <row r="15" ht="13.5">
      <c r="B15" s="74"/>
    </row>
    <row r="16" spans="1:7" ht="13.5">
      <c r="A16" s="74" t="s">
        <v>14</v>
      </c>
      <c r="B16" s="74" t="s">
        <v>76</v>
      </c>
      <c r="C16" s="74"/>
      <c r="D16" s="74"/>
      <c r="E16" s="74"/>
      <c r="F16" s="74"/>
      <c r="G16" s="74"/>
    </row>
    <row r="17" spans="2:7" ht="13.5">
      <c r="B17" s="13" t="s">
        <v>41</v>
      </c>
      <c r="C17" s="13"/>
      <c r="D17" s="13"/>
      <c r="E17" s="13"/>
      <c r="F17" s="13"/>
      <c r="G17" s="13"/>
    </row>
    <row r="18" spans="2:7" ht="12" customHeight="1">
      <c r="B18" s="13" t="s">
        <v>43</v>
      </c>
      <c r="C18" s="13"/>
      <c r="D18" s="13"/>
      <c r="E18" s="13"/>
      <c r="F18" s="13"/>
      <c r="G18" s="13"/>
    </row>
    <row r="19" spans="2:7" ht="13.5">
      <c r="B19" s="13" t="s">
        <v>42</v>
      </c>
      <c r="C19" s="13"/>
      <c r="D19" s="13"/>
      <c r="E19" s="13"/>
      <c r="F19" s="13"/>
      <c r="G19" s="13"/>
    </row>
    <row r="20" spans="2:7" ht="13.5">
      <c r="B20" s="13" t="s">
        <v>54</v>
      </c>
      <c r="C20" s="13"/>
      <c r="D20" s="13"/>
      <c r="E20" s="13"/>
      <c r="F20" s="13"/>
      <c r="G20" s="13"/>
    </row>
    <row r="21" spans="2:7" ht="13.5">
      <c r="B21" s="13" t="s">
        <v>56</v>
      </c>
      <c r="C21" s="13"/>
      <c r="D21" s="13"/>
      <c r="E21" s="13"/>
      <c r="F21" s="13"/>
      <c r="G21" s="13"/>
    </row>
    <row r="22" spans="2:7" ht="13.5">
      <c r="B22" s="13" t="s">
        <v>58</v>
      </c>
      <c r="C22" s="13"/>
      <c r="D22" s="13"/>
      <c r="E22" s="13"/>
      <c r="F22" s="13"/>
      <c r="G22" s="13"/>
    </row>
    <row r="23" spans="2:7" ht="13.5">
      <c r="B23" s="13" t="s">
        <v>61</v>
      </c>
      <c r="C23" s="13"/>
      <c r="D23" s="13"/>
      <c r="E23" s="13"/>
      <c r="F23" s="13"/>
      <c r="G23" s="13"/>
    </row>
    <row r="25" spans="1:7" ht="13.5">
      <c r="A25" s="74" t="s">
        <v>15</v>
      </c>
      <c r="B25" s="74" t="s">
        <v>77</v>
      </c>
      <c r="C25" s="74"/>
      <c r="D25" s="74"/>
      <c r="E25" s="74"/>
      <c r="F25" s="74"/>
      <c r="G25" s="74"/>
    </row>
    <row r="26" spans="2:8" ht="13.5">
      <c r="B26" s="13" t="s">
        <v>45</v>
      </c>
      <c r="C26" s="13"/>
      <c r="D26" s="13"/>
      <c r="E26" s="13"/>
      <c r="F26" s="13"/>
      <c r="G26" s="13"/>
      <c r="H26" s="13"/>
    </row>
    <row r="27" spans="2:8" ht="13.5">
      <c r="B27" s="13" t="s">
        <v>46</v>
      </c>
      <c r="C27" s="13"/>
      <c r="D27" s="13"/>
      <c r="E27" s="13"/>
      <c r="F27" s="13"/>
      <c r="G27" s="13"/>
      <c r="H27" s="13"/>
    </row>
    <row r="28" spans="2:8" ht="13.5">
      <c r="B28" s="13" t="s">
        <v>47</v>
      </c>
      <c r="C28" s="13"/>
      <c r="D28" s="13"/>
      <c r="E28" s="13"/>
      <c r="F28" s="13"/>
      <c r="G28" s="13"/>
      <c r="H28" s="13"/>
    </row>
    <row r="29" spans="2:8" ht="13.5">
      <c r="B29" s="13" t="s">
        <v>48</v>
      </c>
      <c r="C29" s="13"/>
      <c r="D29" s="13"/>
      <c r="E29" s="13"/>
      <c r="F29" s="13"/>
      <c r="G29" s="13"/>
      <c r="H29" s="13"/>
    </row>
    <row r="31" spans="1:2" ht="13.5">
      <c r="A31" s="40" t="s">
        <v>78</v>
      </c>
      <c r="B31" s="40" t="s">
        <v>79</v>
      </c>
    </row>
    <row r="32" ht="13.5">
      <c r="B32" s="3" t="s">
        <v>80</v>
      </c>
    </row>
    <row r="33" ht="13.5">
      <c r="B33" s="3" t="s">
        <v>98</v>
      </c>
    </row>
    <row r="39" spans="1:5" ht="13.5">
      <c r="A39" s="40" t="s">
        <v>84</v>
      </c>
      <c r="D39" s="174" t="s">
        <v>85</v>
      </c>
      <c r="E39" s="175" t="s">
        <v>86</v>
      </c>
    </row>
    <row r="40" spans="4:5" ht="13.5">
      <c r="D40" s="174" t="s">
        <v>87</v>
      </c>
      <c r="E40" s="174">
        <v>12000</v>
      </c>
    </row>
    <row r="41" spans="4:5" ht="13.5">
      <c r="D41" s="174" t="s">
        <v>69</v>
      </c>
      <c r="E41" s="176">
        <v>0.1</v>
      </c>
    </row>
    <row r="42" ht="13.5">
      <c r="D42" s="177"/>
    </row>
  </sheetData>
  <sheetProtection/>
  <mergeCells count="1">
    <mergeCell ref="A3:G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0.00390625" style="3" customWidth="1"/>
    <col min="2" max="4" width="8.8515625" style="3" customWidth="1"/>
    <col min="5" max="5" width="11.00390625" style="3" customWidth="1"/>
    <col min="6" max="6" width="14.00390625" style="3" customWidth="1"/>
    <col min="7" max="7" width="9.421875" style="3" customWidth="1"/>
    <col min="8" max="8" width="14.00390625" style="3" customWidth="1"/>
    <col min="9" max="9" width="12.140625" style="3" customWidth="1"/>
    <col min="10" max="16384" width="8.8515625" style="3" customWidth="1"/>
  </cols>
  <sheetData>
    <row r="1" spans="1:10" ht="13.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</row>
    <row r="2" spans="1:3" ht="13.5">
      <c r="A2" s="4"/>
      <c r="B2" s="4"/>
      <c r="C2" s="4"/>
    </row>
    <row r="3" spans="1:10" ht="13.5">
      <c r="A3" s="5" t="s">
        <v>114</v>
      </c>
      <c r="B3" s="6"/>
      <c r="C3" s="6"/>
      <c r="D3" s="6"/>
      <c r="E3" s="6"/>
      <c r="F3" s="6"/>
      <c r="G3" s="6"/>
      <c r="I3" s="7"/>
      <c r="J3" s="8"/>
    </row>
    <row r="4" spans="1:10" ht="13.5">
      <c r="A4" s="5" t="s">
        <v>27</v>
      </c>
      <c r="B4" s="6"/>
      <c r="C4" s="6"/>
      <c r="D4" s="6"/>
      <c r="E4" s="6"/>
      <c r="F4" s="6"/>
      <c r="G4" s="6"/>
      <c r="I4" s="7"/>
      <c r="J4" s="8"/>
    </row>
    <row r="5" spans="1:10" ht="13.5">
      <c r="A5" s="5"/>
      <c r="B5" s="6"/>
      <c r="C5" s="6"/>
      <c r="D5" s="6"/>
      <c r="E5" s="6"/>
      <c r="F5" s="6"/>
      <c r="G5" s="6"/>
      <c r="I5" s="7"/>
      <c r="J5" s="8"/>
    </row>
    <row r="6" spans="1:5" ht="13.5">
      <c r="A6" s="9" t="s">
        <v>50</v>
      </c>
      <c r="B6" s="9"/>
      <c r="C6" s="9"/>
      <c r="D6" s="9">
        <v>10.4713</v>
      </c>
      <c r="E6" s="9" t="s">
        <v>12</v>
      </c>
    </row>
    <row r="7" spans="1:5" ht="13.5">
      <c r="A7" s="10" t="s">
        <v>89</v>
      </c>
      <c r="B7" s="10"/>
      <c r="C7" s="11"/>
      <c r="D7" s="10">
        <v>10.4713</v>
      </c>
      <c r="E7" s="11" t="s">
        <v>12</v>
      </c>
    </row>
    <row r="8" spans="1:3" s="13" customFormat="1" ht="13.5">
      <c r="A8" s="12"/>
      <c r="B8" s="12"/>
      <c r="C8" s="12"/>
    </row>
    <row r="9" ht="15">
      <c r="A9" s="14" t="s">
        <v>28</v>
      </c>
    </row>
    <row r="10" ht="12.75"/>
    <row r="11" ht="12.75"/>
    <row r="12" spans="7:8" ht="18.75">
      <c r="G12" s="15">
        <f>-1+(1+0.1/12)^12</f>
        <v>0.10471306744129683</v>
      </c>
      <c r="H12" s="15"/>
    </row>
    <row r="13" ht="12.75"/>
    <row r="14" ht="12.75"/>
    <row r="16" ht="15">
      <c r="A16" s="14" t="s">
        <v>29</v>
      </c>
    </row>
    <row r="17" spans="1:10" ht="45" customHeight="1">
      <c r="A17" s="16"/>
      <c r="B17" s="17" t="s">
        <v>7</v>
      </c>
      <c r="C17" s="17" t="s">
        <v>30</v>
      </c>
      <c r="D17" s="17" t="s">
        <v>31</v>
      </c>
      <c r="E17" s="17" t="s">
        <v>32</v>
      </c>
      <c r="F17" s="17" t="s">
        <v>33</v>
      </c>
      <c r="G17" s="17" t="s">
        <v>0</v>
      </c>
      <c r="H17" s="17" t="s">
        <v>34</v>
      </c>
      <c r="I17" s="18" t="s">
        <v>36</v>
      </c>
      <c r="J17" s="19" t="s">
        <v>37</v>
      </c>
    </row>
    <row r="18" spans="1:10" ht="13.5">
      <c r="A18" s="20">
        <v>37257</v>
      </c>
      <c r="B18" s="21">
        <v>1</v>
      </c>
      <c r="C18" s="22">
        <v>12000</v>
      </c>
      <c r="D18" s="17"/>
      <c r="E18" s="17"/>
      <c r="F18" s="17"/>
      <c r="G18" s="23">
        <v>-12000</v>
      </c>
      <c r="H18" s="17"/>
      <c r="I18" s="18"/>
      <c r="J18" s="19"/>
    </row>
    <row r="19" spans="1:10" ht="13.5">
      <c r="A19" s="20">
        <v>37287</v>
      </c>
      <c r="B19" s="24">
        <f>365/12</f>
        <v>30.416666666666668</v>
      </c>
      <c r="C19" s="25">
        <f aca="true" t="shared" si="0" ref="C19:C78">C18-F19</f>
        <v>11800</v>
      </c>
      <c r="D19" s="26">
        <v>0.1</v>
      </c>
      <c r="E19" s="24">
        <f>C18*D19/12</f>
        <v>100</v>
      </c>
      <c r="F19" s="27">
        <v>200</v>
      </c>
      <c r="G19" s="28">
        <f aca="true" t="shared" si="1" ref="G19:G78">E19+F19</f>
        <v>300</v>
      </c>
      <c r="H19" s="29">
        <f aca="true" t="shared" si="2" ref="H19:H78">(1+J19)^(-(B19/365))</f>
        <v>0.9917355371874782</v>
      </c>
      <c r="I19" s="30">
        <f aca="true" t="shared" si="3" ref="I19:I78">G19*H19</f>
        <v>297.5206611562435</v>
      </c>
      <c r="J19" s="31">
        <v>0.10471306747611281</v>
      </c>
    </row>
    <row r="20" spans="1:10" ht="13.5">
      <c r="A20" s="20">
        <v>37315</v>
      </c>
      <c r="B20" s="21">
        <f aca="true" t="shared" si="4" ref="B20:B78">B19+$B$19</f>
        <v>60.833333333333336</v>
      </c>
      <c r="C20" s="25">
        <f t="shared" si="0"/>
        <v>11600</v>
      </c>
      <c r="D20" s="26">
        <v>0.1</v>
      </c>
      <c r="E20" s="24">
        <f>C19*D20/12</f>
        <v>98.33333333333333</v>
      </c>
      <c r="F20" s="27">
        <v>200</v>
      </c>
      <c r="G20" s="28">
        <f t="shared" si="1"/>
        <v>298.3333333333333</v>
      </c>
      <c r="H20" s="29">
        <f t="shared" si="2"/>
        <v>0.9835393757205356</v>
      </c>
      <c r="I20" s="30">
        <f t="shared" si="3"/>
        <v>293.4225804232931</v>
      </c>
      <c r="J20" s="31">
        <f aca="true" t="shared" si="5" ref="J20:J78">J19</f>
        <v>0.10471306747611281</v>
      </c>
    </row>
    <row r="21" spans="1:10" ht="13.5">
      <c r="A21" s="32">
        <v>37346</v>
      </c>
      <c r="B21" s="21">
        <f t="shared" si="4"/>
        <v>91.25</v>
      </c>
      <c r="C21" s="25">
        <f t="shared" si="0"/>
        <v>11400</v>
      </c>
      <c r="D21" s="26">
        <v>0.1</v>
      </c>
      <c r="E21" s="24">
        <f>C20*D21/12</f>
        <v>96.66666666666667</v>
      </c>
      <c r="F21" s="27">
        <v>200</v>
      </c>
      <c r="G21" s="28">
        <f t="shared" si="1"/>
        <v>296.6666666666667</v>
      </c>
      <c r="H21" s="29">
        <f t="shared" si="2"/>
        <v>0.9754109511252423</v>
      </c>
      <c r="I21" s="30">
        <f t="shared" si="3"/>
        <v>289.37191550048857</v>
      </c>
      <c r="J21" s="31">
        <f t="shared" si="5"/>
        <v>0.10471306747611281</v>
      </c>
    </row>
    <row r="22" spans="1:10" ht="13.5">
      <c r="A22" s="20">
        <v>37376</v>
      </c>
      <c r="B22" s="21">
        <f t="shared" si="4"/>
        <v>121.66666666666667</v>
      </c>
      <c r="C22" s="25">
        <f t="shared" si="0"/>
        <v>11200</v>
      </c>
      <c r="D22" s="26">
        <v>0.1</v>
      </c>
      <c r="E22" s="24">
        <f aca="true" t="shared" si="6" ref="E22:E78">C21*D22/12</f>
        <v>95</v>
      </c>
      <c r="F22" s="27">
        <v>200</v>
      </c>
      <c r="G22" s="28">
        <f t="shared" si="1"/>
        <v>295</v>
      </c>
      <c r="H22" s="29">
        <f t="shared" si="2"/>
        <v>0.967349703592741</v>
      </c>
      <c r="I22" s="30">
        <f t="shared" si="3"/>
        <v>285.3681625598586</v>
      </c>
      <c r="J22" s="31">
        <f t="shared" si="5"/>
        <v>0.10471306747611281</v>
      </c>
    </row>
    <row r="23" spans="1:10" ht="13.5">
      <c r="A23" s="20">
        <v>37407</v>
      </c>
      <c r="B23" s="21">
        <f t="shared" si="4"/>
        <v>152.08333333333334</v>
      </c>
      <c r="C23" s="25">
        <f t="shared" si="0"/>
        <v>11000</v>
      </c>
      <c r="D23" s="26">
        <v>0.1</v>
      </c>
      <c r="E23" s="24">
        <f t="shared" si="6"/>
        <v>93.33333333333333</v>
      </c>
      <c r="F23" s="27">
        <v>200</v>
      </c>
      <c r="G23" s="28">
        <f t="shared" si="1"/>
        <v>293.3333333333333</v>
      </c>
      <c r="H23" s="29">
        <f t="shared" si="2"/>
        <v>0.9593550779406946</v>
      </c>
      <c r="I23" s="30">
        <f t="shared" si="3"/>
        <v>281.41082286260377</v>
      </c>
      <c r="J23" s="31">
        <f t="shared" si="5"/>
        <v>0.10471306747611281</v>
      </c>
    </row>
    <row r="24" spans="1:10" ht="13.5">
      <c r="A24" s="32">
        <v>37437</v>
      </c>
      <c r="B24" s="21">
        <f t="shared" si="4"/>
        <v>182.5</v>
      </c>
      <c r="C24" s="25">
        <f t="shared" si="0"/>
        <v>10800</v>
      </c>
      <c r="D24" s="26">
        <v>0.1</v>
      </c>
      <c r="E24" s="24">
        <f t="shared" si="6"/>
        <v>91.66666666666667</v>
      </c>
      <c r="F24" s="27">
        <v>200</v>
      </c>
      <c r="G24" s="28">
        <f t="shared" si="1"/>
        <v>291.6666666666667</v>
      </c>
      <c r="H24" s="29">
        <f t="shared" si="2"/>
        <v>0.9514265235750499</v>
      </c>
      <c r="I24" s="30">
        <f t="shared" si="3"/>
        <v>277.4994027093896</v>
      </c>
      <c r="J24" s="31">
        <f t="shared" si="5"/>
        <v>0.10471306747611281</v>
      </c>
    </row>
    <row r="25" spans="1:10" ht="13.5">
      <c r="A25" s="20">
        <v>37468</v>
      </c>
      <c r="B25" s="21">
        <f t="shared" si="4"/>
        <v>212.91666666666666</v>
      </c>
      <c r="C25" s="25">
        <f t="shared" si="0"/>
        <v>10600</v>
      </c>
      <c r="D25" s="26">
        <v>0.1</v>
      </c>
      <c r="E25" s="24">
        <f t="shared" si="6"/>
        <v>90</v>
      </c>
      <c r="F25" s="27">
        <v>200</v>
      </c>
      <c r="G25" s="28">
        <f t="shared" si="1"/>
        <v>290</v>
      </c>
      <c r="H25" s="29">
        <f t="shared" si="2"/>
        <v>0.9435634944521167</v>
      </c>
      <c r="I25" s="30">
        <f t="shared" si="3"/>
        <v>273.63341339111383</v>
      </c>
      <c r="J25" s="31">
        <f t="shared" si="5"/>
        <v>0.10471306747611281</v>
      </c>
    </row>
    <row r="26" spans="1:10" ht="13.5">
      <c r="A26" s="20">
        <v>37499</v>
      </c>
      <c r="B26" s="21">
        <f t="shared" si="4"/>
        <v>243.33333333333331</v>
      </c>
      <c r="C26" s="25">
        <f t="shared" si="0"/>
        <v>10400</v>
      </c>
      <c r="D26" s="26">
        <v>0.1</v>
      </c>
      <c r="E26" s="24">
        <f t="shared" si="6"/>
        <v>88.33333333333333</v>
      </c>
      <c r="F26" s="27">
        <v>200</v>
      </c>
      <c r="G26" s="28">
        <f t="shared" si="1"/>
        <v>288.3333333333333</v>
      </c>
      <c r="H26" s="29">
        <f t="shared" si="2"/>
        <v>0.935765449040964</v>
      </c>
      <c r="I26" s="30">
        <f t="shared" si="3"/>
        <v>269.8123711401446</v>
      </c>
      <c r="J26" s="31">
        <f t="shared" si="5"/>
        <v>0.10471306747611281</v>
      </c>
    </row>
    <row r="27" spans="1:10" ht="13.5">
      <c r="A27" s="32">
        <v>37529</v>
      </c>
      <c r="B27" s="21">
        <f t="shared" si="4"/>
        <v>273.75</v>
      </c>
      <c r="C27" s="25">
        <f t="shared" si="0"/>
        <v>10200</v>
      </c>
      <c r="D27" s="26">
        <v>0.1</v>
      </c>
      <c r="E27" s="24">
        <f t="shared" si="6"/>
        <v>86.66666666666667</v>
      </c>
      <c r="F27" s="27">
        <v>200</v>
      </c>
      <c r="G27" s="28">
        <f t="shared" si="1"/>
        <v>286.6666666666667</v>
      </c>
      <c r="H27" s="29">
        <f t="shared" si="2"/>
        <v>0.928031850286122</v>
      </c>
      <c r="I27" s="30">
        <f t="shared" si="3"/>
        <v>266.03579708202165</v>
      </c>
      <c r="J27" s="31">
        <f t="shared" si="5"/>
        <v>0.10471306747611281</v>
      </c>
    </row>
    <row r="28" spans="1:10" ht="13.5">
      <c r="A28" s="20">
        <v>37560</v>
      </c>
      <c r="B28" s="21">
        <f t="shared" si="4"/>
        <v>304.1666666666667</v>
      </c>
      <c r="C28" s="25">
        <f t="shared" si="0"/>
        <v>10000</v>
      </c>
      <c r="D28" s="26">
        <v>0.1</v>
      </c>
      <c r="E28" s="24">
        <f t="shared" si="6"/>
        <v>85</v>
      </c>
      <c r="F28" s="27">
        <v>200</v>
      </c>
      <c r="G28" s="28">
        <f t="shared" si="1"/>
        <v>285</v>
      </c>
      <c r="H28" s="29">
        <f t="shared" si="2"/>
        <v>0.9203621655705964</v>
      </c>
      <c r="I28" s="30">
        <f t="shared" si="3"/>
        <v>262.30321718761996</v>
      </c>
      <c r="J28" s="31">
        <f t="shared" si="5"/>
        <v>0.10471306747611281</v>
      </c>
    </row>
    <row r="29" spans="1:10" ht="13.5">
      <c r="A29" s="20">
        <v>37590</v>
      </c>
      <c r="B29" s="21">
        <f t="shared" si="4"/>
        <v>334.58333333333337</v>
      </c>
      <c r="C29" s="25">
        <f t="shared" si="0"/>
        <v>9800</v>
      </c>
      <c r="D29" s="26">
        <v>0.1</v>
      </c>
      <c r="E29" s="24">
        <f t="shared" si="6"/>
        <v>83.33333333333333</v>
      </c>
      <c r="F29" s="27">
        <v>200</v>
      </c>
      <c r="G29" s="28">
        <f t="shared" si="1"/>
        <v>283.3333333333333</v>
      </c>
      <c r="H29" s="29">
        <f t="shared" si="2"/>
        <v>0.9127558666791862</v>
      </c>
      <c r="I29" s="30">
        <f t="shared" si="3"/>
        <v>258.6141622257694</v>
      </c>
      <c r="J29" s="31">
        <f t="shared" si="5"/>
        <v>0.10471306747611281</v>
      </c>
    </row>
    <row r="30" spans="1:10" ht="13.5">
      <c r="A30" s="32">
        <v>37621</v>
      </c>
      <c r="B30" s="33">
        <f t="shared" si="4"/>
        <v>365.00000000000006</v>
      </c>
      <c r="C30" s="25">
        <f t="shared" si="0"/>
        <v>9600</v>
      </c>
      <c r="D30" s="26">
        <v>0.1</v>
      </c>
      <c r="E30" s="24">
        <f t="shared" si="6"/>
        <v>81.66666666666667</v>
      </c>
      <c r="F30" s="27">
        <v>200</v>
      </c>
      <c r="G30" s="28">
        <f t="shared" si="1"/>
        <v>281.6666666666667</v>
      </c>
      <c r="H30" s="29">
        <f t="shared" si="2"/>
        <v>0.9052124297621047</v>
      </c>
      <c r="I30" s="30">
        <f t="shared" si="3"/>
        <v>254.96816771632618</v>
      </c>
      <c r="J30" s="31">
        <f t="shared" si="5"/>
        <v>0.10471306747611281</v>
      </c>
    </row>
    <row r="31" spans="1:10" ht="13.5">
      <c r="A31" s="20">
        <v>37652</v>
      </c>
      <c r="B31" s="21">
        <f t="shared" si="4"/>
        <v>395.41666666666674</v>
      </c>
      <c r="C31" s="25">
        <f t="shared" si="0"/>
        <v>9400</v>
      </c>
      <c r="D31" s="26">
        <v>0.1</v>
      </c>
      <c r="E31" s="24">
        <f t="shared" si="6"/>
        <v>80</v>
      </c>
      <c r="F31" s="27">
        <v>200</v>
      </c>
      <c r="G31" s="28">
        <f t="shared" si="1"/>
        <v>280</v>
      </c>
      <c r="H31" s="29">
        <f t="shared" si="2"/>
        <v>0.8977313352989033</v>
      </c>
      <c r="I31" s="30">
        <f t="shared" si="3"/>
        <v>251.36477388369292</v>
      </c>
      <c r="J31" s="31">
        <f t="shared" si="5"/>
        <v>0.10471306747611281</v>
      </c>
    </row>
    <row r="32" spans="1:10" ht="13.5">
      <c r="A32" s="20">
        <v>37680</v>
      </c>
      <c r="B32" s="21">
        <f t="shared" si="4"/>
        <v>425.8333333333334</v>
      </c>
      <c r="C32" s="25">
        <f t="shared" si="0"/>
        <v>9200</v>
      </c>
      <c r="D32" s="26">
        <v>0.1</v>
      </c>
      <c r="E32" s="24">
        <f t="shared" si="6"/>
        <v>78.33333333333333</v>
      </c>
      <c r="F32" s="27">
        <v>200</v>
      </c>
      <c r="G32" s="28">
        <f t="shared" si="1"/>
        <v>278.3333333333333</v>
      </c>
      <c r="H32" s="29">
        <f t="shared" si="2"/>
        <v>0.8903120680626898</v>
      </c>
      <c r="I32" s="30">
        <f t="shared" si="3"/>
        <v>247.80352561078197</v>
      </c>
      <c r="J32" s="31">
        <f t="shared" si="5"/>
        <v>0.10471306747611281</v>
      </c>
    </row>
    <row r="33" spans="1:10" ht="13.5">
      <c r="A33" s="32">
        <v>37711</v>
      </c>
      <c r="B33" s="21">
        <f t="shared" si="4"/>
        <v>456.2500000000001</v>
      </c>
      <c r="C33" s="25">
        <f t="shared" si="0"/>
        <v>9000</v>
      </c>
      <c r="D33" s="26">
        <v>0.1</v>
      </c>
      <c r="E33" s="24">
        <f t="shared" si="6"/>
        <v>76.66666666666667</v>
      </c>
      <c r="F33" s="27">
        <v>200</v>
      </c>
      <c r="G33" s="28">
        <f t="shared" si="1"/>
        <v>276.6666666666667</v>
      </c>
      <c r="H33" s="29">
        <f t="shared" si="2"/>
        <v>0.8829541170846461</v>
      </c>
      <c r="I33" s="30">
        <f t="shared" si="3"/>
        <v>244.28397239341876</v>
      </c>
      <c r="J33" s="31">
        <f t="shared" si="5"/>
        <v>0.10471306747611281</v>
      </c>
    </row>
    <row r="34" spans="1:10" ht="13.5">
      <c r="A34" s="20">
        <v>37741</v>
      </c>
      <c r="B34" s="21">
        <f t="shared" si="4"/>
        <v>486.6666666666668</v>
      </c>
      <c r="C34" s="25">
        <f t="shared" si="0"/>
        <v>8800</v>
      </c>
      <c r="D34" s="26">
        <v>0.1</v>
      </c>
      <c r="E34" s="24">
        <f t="shared" si="6"/>
        <v>75</v>
      </c>
      <c r="F34" s="27">
        <v>200</v>
      </c>
      <c r="G34" s="28">
        <f t="shared" si="1"/>
        <v>275</v>
      </c>
      <c r="H34" s="29">
        <f t="shared" si="2"/>
        <v>0.8756569756188369</v>
      </c>
      <c r="I34" s="30">
        <f t="shared" si="3"/>
        <v>240.80566829518017</v>
      </c>
      <c r="J34" s="31">
        <f t="shared" si="5"/>
        <v>0.10471306747611281</v>
      </c>
    </row>
    <row r="35" spans="1:10" ht="13.5">
      <c r="A35" s="20">
        <v>37772</v>
      </c>
      <c r="B35" s="21">
        <f t="shared" si="4"/>
        <v>517.0833333333335</v>
      </c>
      <c r="C35" s="25">
        <f t="shared" si="0"/>
        <v>8600</v>
      </c>
      <c r="D35" s="26">
        <v>0.1</v>
      </c>
      <c r="E35" s="24">
        <f t="shared" si="6"/>
        <v>73.33333333333333</v>
      </c>
      <c r="F35" s="27">
        <v>200</v>
      </c>
      <c r="G35" s="28">
        <f t="shared" si="1"/>
        <v>273.3333333333333</v>
      </c>
      <c r="H35" s="29">
        <f t="shared" si="2"/>
        <v>0.8684201411073096</v>
      </c>
      <c r="I35" s="30">
        <f t="shared" si="3"/>
        <v>237.3681719026646</v>
      </c>
      <c r="J35" s="31">
        <f t="shared" si="5"/>
        <v>0.10471306747611281</v>
      </c>
    </row>
    <row r="36" spans="1:10" ht="13.5">
      <c r="A36" s="32">
        <v>37802</v>
      </c>
      <c r="B36" s="21">
        <f t="shared" si="4"/>
        <v>547.5000000000001</v>
      </c>
      <c r="C36" s="25">
        <f t="shared" si="0"/>
        <v>8400</v>
      </c>
      <c r="D36" s="26">
        <v>0.1</v>
      </c>
      <c r="E36" s="24">
        <f t="shared" si="6"/>
        <v>71.66666666666667</v>
      </c>
      <c r="F36" s="27">
        <v>200</v>
      </c>
      <c r="G36" s="28">
        <f t="shared" si="1"/>
        <v>271.6666666666667</v>
      </c>
      <c r="H36" s="29">
        <f t="shared" si="2"/>
        <v>0.8612431151454832</v>
      </c>
      <c r="I36" s="30">
        <f t="shared" si="3"/>
        <v>233.97104628118964</v>
      </c>
      <c r="J36" s="31">
        <f t="shared" si="5"/>
        <v>0.10471306747611281</v>
      </c>
    </row>
    <row r="37" spans="1:10" ht="13.5">
      <c r="A37" s="20">
        <v>37833</v>
      </c>
      <c r="B37" s="21">
        <f t="shared" si="4"/>
        <v>577.9166666666667</v>
      </c>
      <c r="C37" s="25">
        <f t="shared" si="0"/>
        <v>8200</v>
      </c>
      <c r="D37" s="26">
        <v>0.1</v>
      </c>
      <c r="E37" s="24">
        <f t="shared" si="6"/>
        <v>70</v>
      </c>
      <c r="F37" s="27">
        <v>200</v>
      </c>
      <c r="G37" s="28">
        <f t="shared" si="1"/>
        <v>270</v>
      </c>
      <c r="H37" s="29">
        <f t="shared" si="2"/>
        <v>0.8541254034478228</v>
      </c>
      <c r="I37" s="30">
        <f t="shared" si="3"/>
        <v>230.61385893091216</v>
      </c>
      <c r="J37" s="31">
        <f t="shared" si="5"/>
        <v>0.10471306747611281</v>
      </c>
    </row>
    <row r="38" spans="1:10" ht="13.5">
      <c r="A38" s="20">
        <v>37864</v>
      </c>
      <c r="B38" s="21">
        <f t="shared" si="4"/>
        <v>608.3333333333334</v>
      </c>
      <c r="C38" s="25">
        <f t="shared" si="0"/>
        <v>8000</v>
      </c>
      <c r="D38" s="26">
        <v>0.1</v>
      </c>
      <c r="E38" s="24">
        <f t="shared" si="6"/>
        <v>68.33333333333333</v>
      </c>
      <c r="F38" s="27">
        <v>200</v>
      </c>
      <c r="G38" s="28">
        <f t="shared" si="1"/>
        <v>268.3333333333333</v>
      </c>
      <c r="H38" s="29">
        <f t="shared" si="2"/>
        <v>0.847066515813798</v>
      </c>
      <c r="I38" s="30">
        <f t="shared" si="3"/>
        <v>227.29618174336912</v>
      </c>
      <c r="J38" s="31">
        <f t="shared" si="5"/>
        <v>0.10471306747611281</v>
      </c>
    </row>
    <row r="39" spans="1:10" ht="13.5">
      <c r="A39" s="32">
        <v>37894</v>
      </c>
      <c r="B39" s="21">
        <f t="shared" si="4"/>
        <v>638.75</v>
      </c>
      <c r="C39" s="25">
        <f t="shared" si="0"/>
        <v>7800</v>
      </c>
      <c r="D39" s="26">
        <v>0.1</v>
      </c>
      <c r="E39" s="24">
        <f t="shared" si="6"/>
        <v>66.66666666666667</v>
      </c>
      <c r="F39" s="27">
        <v>200</v>
      </c>
      <c r="G39" s="28">
        <f t="shared" si="1"/>
        <v>266.6666666666667</v>
      </c>
      <c r="H39" s="29">
        <f t="shared" si="2"/>
        <v>0.8400659660941224</v>
      </c>
      <c r="I39" s="30">
        <f t="shared" si="3"/>
        <v>224.01759095843266</v>
      </c>
      <c r="J39" s="31">
        <f t="shared" si="5"/>
        <v>0.10471306747611281</v>
      </c>
    </row>
    <row r="40" spans="1:10" ht="13.5">
      <c r="A40" s="20">
        <v>37925</v>
      </c>
      <c r="B40" s="21">
        <f t="shared" si="4"/>
        <v>669.1666666666666</v>
      </c>
      <c r="C40" s="25">
        <f t="shared" si="0"/>
        <v>7600</v>
      </c>
      <c r="D40" s="26">
        <v>0.1</v>
      </c>
      <c r="E40" s="24">
        <f t="shared" si="6"/>
        <v>65</v>
      </c>
      <c r="F40" s="27">
        <v>200</v>
      </c>
      <c r="G40" s="28">
        <f t="shared" si="1"/>
        <v>265</v>
      </c>
      <c r="H40" s="29">
        <f t="shared" si="2"/>
        <v>0.8331232721572722</v>
      </c>
      <c r="I40" s="30">
        <f t="shared" si="3"/>
        <v>220.77766712167713</v>
      </c>
      <c r="J40" s="31">
        <f t="shared" si="5"/>
        <v>0.10471306747611281</v>
      </c>
    </row>
    <row r="41" spans="1:10" ht="13.5">
      <c r="A41" s="20">
        <v>37955</v>
      </c>
      <c r="B41" s="21">
        <f t="shared" si="4"/>
        <v>699.5833333333333</v>
      </c>
      <c r="C41" s="25">
        <f t="shared" si="0"/>
        <v>7400</v>
      </c>
      <c r="D41" s="26">
        <v>0.1</v>
      </c>
      <c r="E41" s="24">
        <f t="shared" si="6"/>
        <v>63.333333333333336</v>
      </c>
      <c r="F41" s="27">
        <v>200</v>
      </c>
      <c r="G41" s="28">
        <f t="shared" si="1"/>
        <v>263.3333333333333</v>
      </c>
      <c r="H41" s="29">
        <f t="shared" si="2"/>
        <v>0.8262379558562818</v>
      </c>
      <c r="I41" s="30">
        <f t="shared" si="3"/>
        <v>217.57599504215418</v>
      </c>
      <c r="J41" s="31">
        <f t="shared" si="5"/>
        <v>0.10471306747611281</v>
      </c>
    </row>
    <row r="42" spans="1:10" ht="13.5">
      <c r="A42" s="32">
        <v>37986</v>
      </c>
      <c r="B42" s="33">
        <f t="shared" si="4"/>
        <v>729.9999999999999</v>
      </c>
      <c r="C42" s="25">
        <f t="shared" si="0"/>
        <v>7200</v>
      </c>
      <c r="D42" s="26">
        <v>0.1</v>
      </c>
      <c r="E42" s="24">
        <f t="shared" si="6"/>
        <v>61.666666666666664</v>
      </c>
      <c r="F42" s="27">
        <v>200</v>
      </c>
      <c r="G42" s="28">
        <f t="shared" si="1"/>
        <v>261.6666666666667</v>
      </c>
      <c r="H42" s="29">
        <f t="shared" si="2"/>
        <v>0.8194095429958135</v>
      </c>
      <c r="I42" s="30">
        <f t="shared" si="3"/>
        <v>214.4121637505712</v>
      </c>
      <c r="J42" s="31">
        <f t="shared" si="5"/>
        <v>0.10471306747611281</v>
      </c>
    </row>
    <row r="43" spans="1:10" ht="13.5">
      <c r="A43" s="20">
        <v>38017</v>
      </c>
      <c r="B43" s="21">
        <f t="shared" si="4"/>
        <v>760.4166666666665</v>
      </c>
      <c r="C43" s="25">
        <f t="shared" si="0"/>
        <v>7000</v>
      </c>
      <c r="D43" s="26">
        <v>0.1</v>
      </c>
      <c r="E43" s="24">
        <f t="shared" si="6"/>
        <v>60</v>
      </c>
      <c r="F43" s="27">
        <v>200</v>
      </c>
      <c r="G43" s="28">
        <f t="shared" si="1"/>
        <v>260</v>
      </c>
      <c r="H43" s="29">
        <f t="shared" si="2"/>
        <v>0.8126375632994989</v>
      </c>
      <c r="I43" s="30">
        <f t="shared" si="3"/>
        <v>211.2857664578697</v>
      </c>
      <c r="J43" s="31">
        <f t="shared" si="5"/>
        <v>0.10471306747611281</v>
      </c>
    </row>
    <row r="44" spans="1:10" ht="13.5">
      <c r="A44" s="20">
        <v>38046</v>
      </c>
      <c r="B44" s="21">
        <f t="shared" si="4"/>
        <v>790.8333333333331</v>
      </c>
      <c r="C44" s="25">
        <f t="shared" si="0"/>
        <v>6800</v>
      </c>
      <c r="D44" s="26">
        <v>0.1</v>
      </c>
      <c r="E44" s="24">
        <f t="shared" si="6"/>
        <v>58.333333333333336</v>
      </c>
      <c r="F44" s="27">
        <v>200</v>
      </c>
      <c r="G44" s="28">
        <f t="shared" si="1"/>
        <v>258.3333333333333</v>
      </c>
      <c r="H44" s="29">
        <f t="shared" si="2"/>
        <v>0.8059215503775518</v>
      </c>
      <c r="I44" s="30">
        <f t="shared" si="3"/>
        <v>208.19640051420086</v>
      </c>
      <c r="J44" s="31">
        <f t="shared" si="5"/>
        <v>0.10471306747611281</v>
      </c>
    </row>
    <row r="45" spans="1:10" ht="13.5">
      <c r="A45" s="32">
        <v>38077</v>
      </c>
      <c r="B45" s="21">
        <f t="shared" si="4"/>
        <v>821.2499999999998</v>
      </c>
      <c r="C45" s="25">
        <f t="shared" si="0"/>
        <v>6600</v>
      </c>
      <c r="D45" s="26">
        <v>0.1</v>
      </c>
      <c r="E45" s="24">
        <f t="shared" si="6"/>
        <v>56.666666666666664</v>
      </c>
      <c r="F45" s="27">
        <v>200</v>
      </c>
      <c r="G45" s="28">
        <f t="shared" si="1"/>
        <v>256.6666666666667</v>
      </c>
      <c r="H45" s="29">
        <f t="shared" si="2"/>
        <v>0.7992610416946465</v>
      </c>
      <c r="I45" s="30">
        <f t="shared" si="3"/>
        <v>205.14366736829263</v>
      </c>
      <c r="J45" s="31">
        <f t="shared" si="5"/>
        <v>0.10471306747611281</v>
      </c>
    </row>
    <row r="46" spans="1:10" ht="13.5">
      <c r="A46" s="20">
        <v>38107</v>
      </c>
      <c r="B46" s="21">
        <f t="shared" si="4"/>
        <v>851.6666666666664</v>
      </c>
      <c r="C46" s="25">
        <f t="shared" si="0"/>
        <v>6400</v>
      </c>
      <c r="D46" s="26">
        <v>0.1</v>
      </c>
      <c r="E46" s="24">
        <f t="shared" si="6"/>
        <v>55</v>
      </c>
      <c r="F46" s="27">
        <v>200</v>
      </c>
      <c r="G46" s="28">
        <f t="shared" si="1"/>
        <v>255</v>
      </c>
      <c r="H46" s="29">
        <f t="shared" si="2"/>
        <v>0.7926555785380636</v>
      </c>
      <c r="I46" s="30">
        <f t="shared" si="3"/>
        <v>202.1271725272062</v>
      </c>
      <c r="J46" s="31">
        <f t="shared" si="5"/>
        <v>0.10471306747611281</v>
      </c>
    </row>
    <row r="47" spans="1:10" ht="13.5">
      <c r="A47" s="20">
        <v>38138</v>
      </c>
      <c r="B47" s="21">
        <f t="shared" si="4"/>
        <v>882.083333333333</v>
      </c>
      <c r="C47" s="25">
        <f t="shared" si="0"/>
        <v>6200</v>
      </c>
      <c r="D47" s="26">
        <v>0.1</v>
      </c>
      <c r="E47" s="24">
        <f t="shared" si="6"/>
        <v>53.333333333333336</v>
      </c>
      <c r="F47" s="27">
        <v>200</v>
      </c>
      <c r="G47" s="28">
        <f t="shared" si="1"/>
        <v>253.33333333333334</v>
      </c>
      <c r="H47" s="29">
        <f t="shared" si="2"/>
        <v>0.7861047059860977</v>
      </c>
      <c r="I47" s="30">
        <f t="shared" si="3"/>
        <v>199.1465255164781</v>
      </c>
      <c r="J47" s="31">
        <f t="shared" si="5"/>
        <v>0.10471306747611281</v>
      </c>
    </row>
    <row r="48" spans="1:10" ht="13.5">
      <c r="A48" s="32">
        <v>38168</v>
      </c>
      <c r="B48" s="21">
        <f t="shared" si="4"/>
        <v>912.4999999999997</v>
      </c>
      <c r="C48" s="25">
        <f t="shared" si="0"/>
        <v>6000</v>
      </c>
      <c r="D48" s="26">
        <v>0.1</v>
      </c>
      <c r="E48" s="24">
        <f t="shared" si="6"/>
        <v>51.666666666666664</v>
      </c>
      <c r="F48" s="27">
        <v>200</v>
      </c>
      <c r="G48" s="28">
        <f t="shared" si="1"/>
        <v>251.66666666666666</v>
      </c>
      <c r="H48" s="29">
        <f t="shared" si="2"/>
        <v>0.7796079728767271</v>
      </c>
      <c r="I48" s="30">
        <f t="shared" si="3"/>
        <v>196.201339840643</v>
      </c>
      <c r="J48" s="31">
        <f t="shared" si="5"/>
        <v>0.10471306747611281</v>
      </c>
    </row>
    <row r="49" spans="1:10" ht="13.5">
      <c r="A49" s="20">
        <v>38199</v>
      </c>
      <c r="B49" s="21">
        <f t="shared" si="4"/>
        <v>942.9166666666663</v>
      </c>
      <c r="C49" s="25">
        <f t="shared" si="0"/>
        <v>5800</v>
      </c>
      <c r="D49" s="26">
        <v>0.1</v>
      </c>
      <c r="E49" s="24">
        <f t="shared" si="6"/>
        <v>50</v>
      </c>
      <c r="F49" s="27">
        <v>200</v>
      </c>
      <c r="G49" s="28">
        <f t="shared" si="1"/>
        <v>250</v>
      </c>
      <c r="H49" s="29">
        <f t="shared" si="2"/>
        <v>0.7731649317765418</v>
      </c>
      <c r="I49" s="30">
        <f t="shared" si="3"/>
        <v>193.29123294413543</v>
      </c>
      <c r="J49" s="31">
        <f t="shared" si="5"/>
        <v>0.10471306747611281</v>
      </c>
    </row>
    <row r="50" spans="1:10" ht="13.5">
      <c r="A50" s="20">
        <v>38230</v>
      </c>
      <c r="B50" s="21">
        <f t="shared" si="4"/>
        <v>973.3333333333329</v>
      </c>
      <c r="C50" s="25">
        <f t="shared" si="0"/>
        <v>5600</v>
      </c>
      <c r="D50" s="26">
        <v>0.1</v>
      </c>
      <c r="E50" s="24">
        <f t="shared" si="6"/>
        <v>48.333333333333336</v>
      </c>
      <c r="F50" s="27">
        <v>200</v>
      </c>
      <c r="G50" s="28">
        <f t="shared" si="1"/>
        <v>248.33333333333334</v>
      </c>
      <c r="H50" s="29">
        <f t="shared" si="2"/>
        <v>0.7667751389499285</v>
      </c>
      <c r="I50" s="30">
        <f t="shared" si="3"/>
        <v>190.4158261725656</v>
      </c>
      <c r="J50" s="31">
        <f t="shared" si="5"/>
        <v>0.10471306747611281</v>
      </c>
    </row>
    <row r="51" spans="1:10" ht="13.5">
      <c r="A51" s="32">
        <v>38260</v>
      </c>
      <c r="B51" s="21">
        <f t="shared" si="4"/>
        <v>1003.7499999999995</v>
      </c>
      <c r="C51" s="25">
        <f t="shared" si="0"/>
        <v>5400</v>
      </c>
      <c r="D51" s="26">
        <v>0.1</v>
      </c>
      <c r="E51" s="24">
        <f t="shared" si="6"/>
        <v>46.666666666666664</v>
      </c>
      <c r="F51" s="27">
        <v>200</v>
      </c>
      <c r="G51" s="28">
        <f t="shared" si="1"/>
        <v>246.66666666666666</v>
      </c>
      <c r="H51" s="29">
        <f t="shared" si="2"/>
        <v>0.7604381543285105</v>
      </c>
      <c r="I51" s="30">
        <f t="shared" si="3"/>
        <v>187.5747447343659</v>
      </c>
      <c r="J51" s="31">
        <f t="shared" si="5"/>
        <v>0.10471306747611281</v>
      </c>
    </row>
    <row r="52" spans="1:10" ht="13.5">
      <c r="A52" s="20">
        <v>38291</v>
      </c>
      <c r="B52" s="21">
        <f t="shared" si="4"/>
        <v>1034.1666666666663</v>
      </c>
      <c r="C52" s="25">
        <f t="shared" si="0"/>
        <v>5200</v>
      </c>
      <c r="D52" s="26">
        <v>0.1</v>
      </c>
      <c r="E52" s="24">
        <f t="shared" si="6"/>
        <v>45</v>
      </c>
      <c r="F52" s="27">
        <v>200</v>
      </c>
      <c r="G52" s="28">
        <f t="shared" si="1"/>
        <v>245</v>
      </c>
      <c r="H52" s="29">
        <f t="shared" si="2"/>
        <v>0.7541535414808397</v>
      </c>
      <c r="I52" s="30">
        <f t="shared" si="3"/>
        <v>184.76761766280572</v>
      </c>
      <c r="J52" s="31">
        <f t="shared" si="5"/>
        <v>0.10471306747611281</v>
      </c>
    </row>
    <row r="53" spans="1:10" ht="13.5">
      <c r="A53" s="20">
        <v>38321</v>
      </c>
      <c r="B53" s="21">
        <f t="shared" si="4"/>
        <v>1064.583333333333</v>
      </c>
      <c r="C53" s="25">
        <f t="shared" si="0"/>
        <v>5000</v>
      </c>
      <c r="D53" s="26">
        <v>0.1</v>
      </c>
      <c r="E53" s="24">
        <f t="shared" si="6"/>
        <v>43.333333333333336</v>
      </c>
      <c r="F53" s="27">
        <v>200</v>
      </c>
      <c r="G53" s="28">
        <f t="shared" si="1"/>
        <v>243.33333333333334</v>
      </c>
      <c r="H53" s="29">
        <f t="shared" si="2"/>
        <v>0.7479208675823396</v>
      </c>
      <c r="I53" s="30">
        <f t="shared" si="3"/>
        <v>181.9940777783693</v>
      </c>
      <c r="J53" s="31">
        <f t="shared" si="5"/>
        <v>0.10471306747611281</v>
      </c>
    </row>
    <row r="54" spans="1:10" ht="13.5">
      <c r="A54" s="32">
        <v>38352</v>
      </c>
      <c r="B54" s="33">
        <f t="shared" si="4"/>
        <v>1094.9999999999998</v>
      </c>
      <c r="C54" s="25">
        <f t="shared" si="0"/>
        <v>4800</v>
      </c>
      <c r="D54" s="26">
        <v>0.1</v>
      </c>
      <c r="E54" s="24">
        <f t="shared" si="6"/>
        <v>41.666666666666664</v>
      </c>
      <c r="F54" s="27">
        <v>200</v>
      </c>
      <c r="G54" s="28">
        <f t="shared" si="1"/>
        <v>241.66666666666666</v>
      </c>
      <c r="H54" s="29">
        <f t="shared" si="2"/>
        <v>0.7417397033854961</v>
      </c>
      <c r="I54" s="30">
        <f t="shared" si="3"/>
        <v>179.2537616514949</v>
      </c>
      <c r="J54" s="31">
        <f t="shared" si="5"/>
        <v>0.10471306747611281</v>
      </c>
    </row>
    <row r="55" spans="1:10" ht="13.5">
      <c r="A55" s="20">
        <v>38383</v>
      </c>
      <c r="B55" s="21">
        <f t="shared" si="4"/>
        <v>1125.4166666666665</v>
      </c>
      <c r="C55" s="25">
        <f t="shared" si="0"/>
        <v>4600</v>
      </c>
      <c r="D55" s="26">
        <v>0.1</v>
      </c>
      <c r="E55" s="24">
        <f t="shared" si="6"/>
        <v>40</v>
      </c>
      <c r="F55" s="27">
        <v>200</v>
      </c>
      <c r="G55" s="28">
        <f t="shared" si="1"/>
        <v>240</v>
      </c>
      <c r="H55" s="29">
        <f t="shared" si="2"/>
        <v>0.7356096231902957</v>
      </c>
      <c r="I55" s="30">
        <f t="shared" si="3"/>
        <v>176.54630956567095</v>
      </c>
      <c r="J55" s="31">
        <f t="shared" si="5"/>
        <v>0.10471306747611281</v>
      </c>
    </row>
    <row r="56" spans="1:10" ht="13.5">
      <c r="A56" s="20">
        <v>38411</v>
      </c>
      <c r="B56" s="21">
        <f t="shared" si="4"/>
        <v>1155.8333333333333</v>
      </c>
      <c r="C56" s="25">
        <f t="shared" si="0"/>
        <v>4400</v>
      </c>
      <c r="D56" s="26">
        <v>0.1</v>
      </c>
      <c r="E56" s="24">
        <f t="shared" si="6"/>
        <v>38.333333333333336</v>
      </c>
      <c r="F56" s="27">
        <v>200</v>
      </c>
      <c r="G56" s="28">
        <f t="shared" si="1"/>
        <v>238.33333333333334</v>
      </c>
      <c r="H56" s="29">
        <f t="shared" si="2"/>
        <v>0.7295302048149062</v>
      </c>
      <c r="I56" s="30">
        <f t="shared" si="3"/>
        <v>173.87136548088597</v>
      </c>
      <c r="J56" s="31">
        <f t="shared" si="5"/>
        <v>0.10471306747611281</v>
      </c>
    </row>
    <row r="57" spans="1:10" ht="13.5">
      <c r="A57" s="32">
        <v>38442</v>
      </c>
      <c r="B57" s="21">
        <f t="shared" si="4"/>
        <v>1186.25</v>
      </c>
      <c r="C57" s="25">
        <f t="shared" si="0"/>
        <v>4200</v>
      </c>
      <c r="D57" s="26">
        <v>0.1</v>
      </c>
      <c r="E57" s="24">
        <f t="shared" si="6"/>
        <v>36.666666666666664</v>
      </c>
      <c r="F57" s="27">
        <v>200</v>
      </c>
      <c r="G57" s="28">
        <f t="shared" si="1"/>
        <v>236.66666666666666</v>
      </c>
      <c r="H57" s="29">
        <f t="shared" si="2"/>
        <v>0.7235010295666018</v>
      </c>
      <c r="I57" s="30">
        <f t="shared" si="3"/>
        <v>171.2285769974291</v>
      </c>
      <c r="J57" s="31">
        <f t="shared" si="5"/>
        <v>0.10471306747611281</v>
      </c>
    </row>
    <row r="58" spans="1:10" ht="13.5">
      <c r="A58" s="20">
        <v>38472</v>
      </c>
      <c r="B58" s="21">
        <f t="shared" si="4"/>
        <v>1216.6666666666667</v>
      </c>
      <c r="C58" s="25">
        <f t="shared" si="0"/>
        <v>4000</v>
      </c>
      <c r="D58" s="26">
        <v>0.1</v>
      </c>
      <c r="E58" s="24">
        <f t="shared" si="6"/>
        <v>35</v>
      </c>
      <c r="F58" s="27">
        <v>200</v>
      </c>
      <c r="G58" s="28">
        <f t="shared" si="1"/>
        <v>235</v>
      </c>
      <c r="H58" s="29">
        <f t="shared" si="2"/>
        <v>0.7175216822129273</v>
      </c>
      <c r="I58" s="30">
        <f t="shared" si="3"/>
        <v>168.61759532003794</v>
      </c>
      <c r="J58" s="31">
        <f t="shared" si="5"/>
        <v>0.10471306747611281</v>
      </c>
    </row>
    <row r="59" spans="1:10" ht="13.5">
      <c r="A59" s="20">
        <v>38503</v>
      </c>
      <c r="B59" s="21">
        <f t="shared" si="4"/>
        <v>1247.0833333333335</v>
      </c>
      <c r="C59" s="25">
        <f t="shared" si="0"/>
        <v>3800</v>
      </c>
      <c r="D59" s="26">
        <v>0.1</v>
      </c>
      <c r="E59" s="24">
        <f t="shared" si="6"/>
        <v>33.333333333333336</v>
      </c>
      <c r="F59" s="27">
        <v>200</v>
      </c>
      <c r="G59" s="28">
        <f t="shared" si="1"/>
        <v>233.33333333333334</v>
      </c>
      <c r="H59" s="29">
        <f t="shared" si="2"/>
        <v>0.7115917509531005</v>
      </c>
      <c r="I59" s="30">
        <f t="shared" si="3"/>
        <v>166.03807522239012</v>
      </c>
      <c r="J59" s="31">
        <f t="shared" si="5"/>
        <v>0.10471306747611281</v>
      </c>
    </row>
    <row r="60" spans="1:10" ht="13.5">
      <c r="A60" s="32">
        <v>38533</v>
      </c>
      <c r="B60" s="21">
        <f t="shared" si="4"/>
        <v>1277.5000000000002</v>
      </c>
      <c r="C60" s="25">
        <f t="shared" si="0"/>
        <v>3600</v>
      </c>
      <c r="D60" s="26">
        <v>0.1</v>
      </c>
      <c r="E60" s="24">
        <f t="shared" si="6"/>
        <v>31.666666666666668</v>
      </c>
      <c r="F60" s="27">
        <v>200</v>
      </c>
      <c r="G60" s="28">
        <f t="shared" si="1"/>
        <v>231.66666666666666</v>
      </c>
      <c r="H60" s="29">
        <f t="shared" si="2"/>
        <v>0.7057108273896511</v>
      </c>
      <c r="I60" s="30">
        <f t="shared" si="3"/>
        <v>163.48967501193582</v>
      </c>
      <c r="J60" s="31">
        <f t="shared" si="5"/>
        <v>0.10471306747611281</v>
      </c>
    </row>
    <row r="61" spans="1:10" ht="13.5">
      <c r="A61" s="20">
        <v>38564</v>
      </c>
      <c r="B61" s="21">
        <f t="shared" si="4"/>
        <v>1307.916666666667</v>
      </c>
      <c r="C61" s="25">
        <f t="shared" si="0"/>
        <v>3400</v>
      </c>
      <c r="D61" s="26">
        <v>0.1</v>
      </c>
      <c r="E61" s="24">
        <f t="shared" si="6"/>
        <v>30</v>
      </c>
      <c r="F61" s="27">
        <v>200</v>
      </c>
      <c r="G61" s="28">
        <f t="shared" si="1"/>
        <v>230</v>
      </c>
      <c r="H61" s="29">
        <f t="shared" si="2"/>
        <v>0.6998785065002951</v>
      </c>
      <c r="I61" s="30">
        <f t="shared" si="3"/>
        <v>160.97205649506787</v>
      </c>
      <c r="J61" s="31">
        <f t="shared" si="5"/>
        <v>0.10471306747611281</v>
      </c>
    </row>
    <row r="62" spans="1:10" ht="13.5">
      <c r="A62" s="20">
        <v>38595</v>
      </c>
      <c r="B62" s="21">
        <f t="shared" si="4"/>
        <v>1338.3333333333337</v>
      </c>
      <c r="C62" s="25">
        <f t="shared" si="0"/>
        <v>3200</v>
      </c>
      <c r="D62" s="26">
        <v>0.1</v>
      </c>
      <c r="E62" s="24">
        <f t="shared" si="6"/>
        <v>28.333333333333332</v>
      </c>
      <c r="F62" s="27">
        <v>200</v>
      </c>
      <c r="G62" s="28">
        <f t="shared" si="1"/>
        <v>228.33333333333334</v>
      </c>
      <c r="H62" s="29">
        <f t="shared" si="2"/>
        <v>0.6940943866100401</v>
      </c>
      <c r="I62" s="30">
        <f t="shared" si="3"/>
        <v>158.48488494262583</v>
      </c>
      <c r="J62" s="31">
        <f t="shared" si="5"/>
        <v>0.10471306747611281</v>
      </c>
    </row>
    <row r="63" spans="1:10" ht="13.5">
      <c r="A63" s="32">
        <v>38625</v>
      </c>
      <c r="B63" s="21">
        <f t="shared" si="4"/>
        <v>1368.7500000000005</v>
      </c>
      <c r="C63" s="25">
        <f t="shared" si="0"/>
        <v>3000</v>
      </c>
      <c r="D63" s="26">
        <v>0.1</v>
      </c>
      <c r="E63" s="24">
        <f t="shared" si="6"/>
        <v>26.666666666666668</v>
      </c>
      <c r="F63" s="27">
        <v>200</v>
      </c>
      <c r="G63" s="28">
        <f t="shared" si="1"/>
        <v>226.66666666666666</v>
      </c>
      <c r="H63" s="29">
        <f t="shared" si="2"/>
        <v>0.6883580693635212</v>
      </c>
      <c r="I63" s="30">
        <f t="shared" si="3"/>
        <v>156.02782905573147</v>
      </c>
      <c r="J63" s="31">
        <f t="shared" si="5"/>
        <v>0.10471306747611281</v>
      </c>
    </row>
    <row r="64" spans="1:10" ht="13.5">
      <c r="A64" s="20">
        <v>38656</v>
      </c>
      <c r="B64" s="21">
        <f t="shared" si="4"/>
        <v>1399.1666666666672</v>
      </c>
      <c r="C64" s="25">
        <f t="shared" si="0"/>
        <v>2800</v>
      </c>
      <c r="D64" s="26">
        <v>0.1</v>
      </c>
      <c r="E64" s="24">
        <f t="shared" si="6"/>
        <v>25</v>
      </c>
      <c r="F64" s="27">
        <v>200</v>
      </c>
      <c r="G64" s="28">
        <f t="shared" si="1"/>
        <v>225</v>
      </c>
      <c r="H64" s="29">
        <f t="shared" si="2"/>
        <v>0.682669159697567</v>
      </c>
      <c r="I64" s="30">
        <f t="shared" si="3"/>
        <v>153.60056093195257</v>
      </c>
      <c r="J64" s="31">
        <f t="shared" si="5"/>
        <v>0.10471306747611281</v>
      </c>
    </row>
    <row r="65" spans="1:10" ht="13.5">
      <c r="A65" s="20">
        <v>38686</v>
      </c>
      <c r="B65" s="21">
        <f t="shared" si="4"/>
        <v>1429.583333333334</v>
      </c>
      <c r="C65" s="25">
        <f t="shared" si="0"/>
        <v>2600</v>
      </c>
      <c r="D65" s="26">
        <v>0.1</v>
      </c>
      <c r="E65" s="24">
        <f t="shared" si="6"/>
        <v>23.333333333333332</v>
      </c>
      <c r="F65" s="27">
        <v>200</v>
      </c>
      <c r="G65" s="28">
        <f t="shared" si="1"/>
        <v>223.33333333333334</v>
      </c>
      <c r="H65" s="29">
        <f t="shared" si="2"/>
        <v>0.6770272658139908</v>
      </c>
      <c r="I65" s="30">
        <f t="shared" si="3"/>
        <v>151.20275603179127</v>
      </c>
      <c r="J65" s="31">
        <f t="shared" si="5"/>
        <v>0.10471306747611281</v>
      </c>
    </row>
    <row r="66" spans="1:10" ht="13.5">
      <c r="A66" s="32">
        <v>38717</v>
      </c>
      <c r="B66" s="33">
        <f t="shared" si="4"/>
        <v>1460.0000000000007</v>
      </c>
      <c r="C66" s="25">
        <f t="shared" si="0"/>
        <v>2400</v>
      </c>
      <c r="D66" s="26">
        <v>0.1</v>
      </c>
      <c r="E66" s="24">
        <f t="shared" si="6"/>
        <v>21.666666666666668</v>
      </c>
      <c r="F66" s="27">
        <v>200</v>
      </c>
      <c r="G66" s="28">
        <f t="shared" si="1"/>
        <v>221.66666666666666</v>
      </c>
      <c r="H66" s="29">
        <f t="shared" si="2"/>
        <v>0.6714319991526077</v>
      </c>
      <c r="I66" s="30">
        <f t="shared" si="3"/>
        <v>148.83409314549468</v>
      </c>
      <c r="J66" s="31">
        <f t="shared" si="5"/>
        <v>0.10471306747611281</v>
      </c>
    </row>
    <row r="67" spans="1:10" ht="13.5">
      <c r="A67" s="20">
        <v>38748</v>
      </c>
      <c r="B67" s="21">
        <f t="shared" si="4"/>
        <v>1490.4166666666674</v>
      </c>
      <c r="C67" s="25">
        <f t="shared" si="0"/>
        <v>2200</v>
      </c>
      <c r="D67" s="26">
        <v>0.1</v>
      </c>
      <c r="E67" s="24">
        <f t="shared" si="6"/>
        <v>20</v>
      </c>
      <c r="F67" s="27">
        <v>200</v>
      </c>
      <c r="G67" s="28">
        <f t="shared" si="1"/>
        <v>220</v>
      </c>
      <c r="H67" s="29">
        <f t="shared" si="2"/>
        <v>0.6658829743644737</v>
      </c>
      <c r="I67" s="30">
        <f t="shared" si="3"/>
        <v>146.49425436018421</v>
      </c>
      <c r="J67" s="31">
        <f t="shared" si="5"/>
        <v>0.10471306747611281</v>
      </c>
    </row>
    <row r="68" spans="1:10" ht="13.5">
      <c r="A68" s="20">
        <v>38776</v>
      </c>
      <c r="B68" s="21">
        <f t="shared" si="4"/>
        <v>1520.8333333333342</v>
      </c>
      <c r="C68" s="25">
        <f t="shared" si="0"/>
        <v>2000</v>
      </c>
      <c r="D68" s="26">
        <v>0.1</v>
      </c>
      <c r="E68" s="24">
        <f t="shared" si="6"/>
        <v>18.333333333333332</v>
      </c>
      <c r="F68" s="27">
        <v>200</v>
      </c>
      <c r="G68" s="28">
        <f t="shared" si="1"/>
        <v>218.33333333333334</v>
      </c>
      <c r="H68" s="29">
        <f t="shared" si="2"/>
        <v>0.660379809285347</v>
      </c>
      <c r="I68" s="30">
        <f t="shared" si="3"/>
        <v>144.18292502730077</v>
      </c>
      <c r="J68" s="31">
        <f t="shared" si="5"/>
        <v>0.10471306747611281</v>
      </c>
    </row>
    <row r="69" spans="1:10" ht="13.5">
      <c r="A69" s="32">
        <v>38807</v>
      </c>
      <c r="B69" s="21">
        <f t="shared" si="4"/>
        <v>1551.250000000001</v>
      </c>
      <c r="C69" s="25">
        <f t="shared" si="0"/>
        <v>1800</v>
      </c>
      <c r="D69" s="26">
        <v>0.1</v>
      </c>
      <c r="E69" s="24">
        <f t="shared" si="6"/>
        <v>16.666666666666668</v>
      </c>
      <c r="F69" s="27">
        <v>200</v>
      </c>
      <c r="G69" s="28">
        <f t="shared" si="1"/>
        <v>216.66666666666666</v>
      </c>
      <c r="H69" s="29">
        <f t="shared" si="2"/>
        <v>0.6549221249093679</v>
      </c>
      <c r="I69" s="30">
        <f t="shared" si="3"/>
        <v>141.89979373036303</v>
      </c>
      <c r="J69" s="31">
        <f t="shared" si="5"/>
        <v>0.10471306747611281</v>
      </c>
    </row>
    <row r="70" spans="1:10" ht="13.5">
      <c r="A70" s="20">
        <v>38837</v>
      </c>
      <c r="B70" s="21">
        <f t="shared" si="4"/>
        <v>1581.6666666666677</v>
      </c>
      <c r="C70" s="25">
        <f t="shared" si="0"/>
        <v>1600</v>
      </c>
      <c r="D70" s="26">
        <v>0.1</v>
      </c>
      <c r="E70" s="24">
        <f t="shared" si="6"/>
        <v>15</v>
      </c>
      <c r="F70" s="27">
        <v>200</v>
      </c>
      <c r="G70" s="28">
        <f t="shared" si="1"/>
        <v>215</v>
      </c>
      <c r="H70" s="29">
        <f t="shared" si="2"/>
        <v>0.6495095453629566</v>
      </c>
      <c r="I70" s="30">
        <f t="shared" si="3"/>
        <v>139.64455225303567</v>
      </c>
      <c r="J70" s="31">
        <f t="shared" si="5"/>
        <v>0.10471306747611281</v>
      </c>
    </row>
    <row r="71" spans="1:10" ht="13.5">
      <c r="A71" s="20">
        <v>38868</v>
      </c>
      <c r="B71" s="21">
        <f t="shared" si="4"/>
        <v>1612.0833333333344</v>
      </c>
      <c r="C71" s="25">
        <f t="shared" si="0"/>
        <v>1400</v>
      </c>
      <c r="D71" s="26">
        <v>0.1</v>
      </c>
      <c r="E71" s="24">
        <f t="shared" si="6"/>
        <v>13.333333333333334</v>
      </c>
      <c r="F71" s="27">
        <v>200</v>
      </c>
      <c r="G71" s="28">
        <f t="shared" si="1"/>
        <v>213.33333333333334</v>
      </c>
      <c r="H71" s="29">
        <f t="shared" si="2"/>
        <v>0.6441416978789263</v>
      </c>
      <c r="I71" s="30">
        <f t="shared" si="3"/>
        <v>137.41689554750428</v>
      </c>
      <c r="J71" s="31">
        <f t="shared" si="5"/>
        <v>0.10471306747611281</v>
      </c>
    </row>
    <row r="72" spans="1:10" ht="13.5">
      <c r="A72" s="32">
        <v>38898</v>
      </c>
      <c r="B72" s="21">
        <f t="shared" si="4"/>
        <v>1642.5000000000011</v>
      </c>
      <c r="C72" s="25">
        <f t="shared" si="0"/>
        <v>1200</v>
      </c>
      <c r="D72" s="26">
        <v>0.1</v>
      </c>
      <c r="E72" s="24">
        <f t="shared" si="6"/>
        <v>11.666666666666666</v>
      </c>
      <c r="F72" s="27">
        <v>200</v>
      </c>
      <c r="G72" s="28">
        <f t="shared" si="1"/>
        <v>211.66666666666666</v>
      </c>
      <c r="H72" s="29">
        <f t="shared" si="2"/>
        <v>0.6388182127708112</v>
      </c>
      <c r="I72" s="30">
        <f t="shared" si="3"/>
        <v>135.21652170315502</v>
      </c>
      <c r="J72" s="31">
        <f t="shared" si="5"/>
        <v>0.10471306747611281</v>
      </c>
    </row>
    <row r="73" spans="1:10" ht="13.5">
      <c r="A73" s="20">
        <v>38929</v>
      </c>
      <c r="B73" s="21">
        <f t="shared" si="4"/>
        <v>1672.9166666666679</v>
      </c>
      <c r="C73" s="25">
        <f t="shared" si="0"/>
        <v>1000</v>
      </c>
      <c r="D73" s="26">
        <v>0.1</v>
      </c>
      <c r="E73" s="24">
        <f t="shared" si="6"/>
        <v>10</v>
      </c>
      <c r="F73" s="27">
        <v>200</v>
      </c>
      <c r="G73" s="28">
        <f t="shared" si="1"/>
        <v>210</v>
      </c>
      <c r="H73" s="29">
        <f t="shared" si="2"/>
        <v>0.633538723407405</v>
      </c>
      <c r="I73" s="30">
        <f t="shared" si="3"/>
        <v>133.04313191555505</v>
      </c>
      <c r="J73" s="31">
        <f t="shared" si="5"/>
        <v>0.10471306747611281</v>
      </c>
    </row>
    <row r="74" spans="1:10" ht="13.5">
      <c r="A74" s="20">
        <v>38960</v>
      </c>
      <c r="B74" s="21">
        <f t="shared" si="4"/>
        <v>1703.3333333333346</v>
      </c>
      <c r="C74" s="25">
        <f t="shared" si="0"/>
        <v>800</v>
      </c>
      <c r="D74" s="26">
        <v>0.1</v>
      </c>
      <c r="E74" s="24">
        <f t="shared" si="6"/>
        <v>8.333333333333334</v>
      </c>
      <c r="F74" s="27">
        <v>200</v>
      </c>
      <c r="G74" s="28">
        <f t="shared" si="1"/>
        <v>208.33333333333334</v>
      </c>
      <c r="H74" s="29">
        <f t="shared" si="2"/>
        <v>0.628302866187512</v>
      </c>
      <c r="I74" s="30">
        <f t="shared" si="3"/>
        <v>130.89643045573166</v>
      </c>
      <c r="J74" s="31">
        <f t="shared" si="5"/>
        <v>0.10471306747611281</v>
      </c>
    </row>
    <row r="75" spans="1:10" ht="13.5">
      <c r="A75" s="32">
        <v>38990</v>
      </c>
      <c r="B75" s="21">
        <f t="shared" si="4"/>
        <v>1733.7500000000014</v>
      </c>
      <c r="C75" s="25">
        <f t="shared" si="0"/>
        <v>600</v>
      </c>
      <c r="D75" s="26">
        <v>0.1</v>
      </c>
      <c r="E75" s="24">
        <f t="shared" si="6"/>
        <v>6.666666666666667</v>
      </c>
      <c r="F75" s="27">
        <v>200</v>
      </c>
      <c r="G75" s="28">
        <f t="shared" si="1"/>
        <v>206.66666666666666</v>
      </c>
      <c r="H75" s="29">
        <f t="shared" si="2"/>
        <v>0.6231102805149042</v>
      </c>
      <c r="I75" s="30">
        <f t="shared" si="3"/>
        <v>128.77612463974688</v>
      </c>
      <c r="J75" s="31">
        <f t="shared" si="5"/>
        <v>0.10471306747611281</v>
      </c>
    </row>
    <row r="76" spans="1:10" ht="13.5">
      <c r="A76" s="20">
        <v>39021</v>
      </c>
      <c r="B76" s="21">
        <f t="shared" si="4"/>
        <v>1764.166666666668</v>
      </c>
      <c r="C76" s="25">
        <f t="shared" si="0"/>
        <v>400</v>
      </c>
      <c r="D76" s="26">
        <v>0.1</v>
      </c>
      <c r="E76" s="24">
        <f t="shared" si="6"/>
        <v>5</v>
      </c>
      <c r="F76" s="27">
        <v>200</v>
      </c>
      <c r="G76" s="28">
        <f t="shared" si="1"/>
        <v>205</v>
      </c>
      <c r="H76" s="29">
        <f t="shared" si="2"/>
        <v>0.6179606087734888</v>
      </c>
      <c r="I76" s="30">
        <f t="shared" si="3"/>
        <v>126.6819247985652</v>
      </c>
      <c r="J76" s="31">
        <f t="shared" si="5"/>
        <v>0.10471306747611281</v>
      </c>
    </row>
    <row r="77" spans="1:10" ht="13.5">
      <c r="A77" s="20">
        <v>39051</v>
      </c>
      <c r="B77" s="21">
        <f t="shared" si="4"/>
        <v>1794.5833333333348</v>
      </c>
      <c r="C77" s="25">
        <f t="shared" si="0"/>
        <v>200</v>
      </c>
      <c r="D77" s="26">
        <v>0.1</v>
      </c>
      <c r="E77" s="24">
        <f t="shared" si="6"/>
        <v>3.3333333333333335</v>
      </c>
      <c r="F77" s="27">
        <v>200</v>
      </c>
      <c r="G77" s="28">
        <f t="shared" si="1"/>
        <v>203.33333333333334</v>
      </c>
      <c r="H77" s="29">
        <f t="shared" si="2"/>
        <v>0.6128534963026768</v>
      </c>
      <c r="I77" s="30">
        <f t="shared" si="3"/>
        <v>124.61354424821096</v>
      </c>
      <c r="J77" s="31">
        <f t="shared" si="5"/>
        <v>0.10471306747611281</v>
      </c>
    </row>
    <row r="78" spans="1:10" ht="13.5">
      <c r="A78" s="32">
        <v>39082</v>
      </c>
      <c r="B78" s="33">
        <f t="shared" si="4"/>
        <v>1825.0000000000016</v>
      </c>
      <c r="C78" s="25">
        <f t="shared" si="0"/>
        <v>0</v>
      </c>
      <c r="D78" s="26">
        <v>0.1</v>
      </c>
      <c r="E78" s="24">
        <f t="shared" si="6"/>
        <v>1.6666666666666667</v>
      </c>
      <c r="F78" s="27">
        <v>200</v>
      </c>
      <c r="G78" s="28">
        <f t="shared" si="1"/>
        <v>201.66666666666666</v>
      </c>
      <c r="H78" s="29">
        <f t="shared" si="2"/>
        <v>0.6077885913729593</v>
      </c>
      <c r="I78" s="30">
        <f t="shared" si="3"/>
        <v>122.57069926021344</v>
      </c>
      <c r="J78" s="31">
        <f t="shared" si="5"/>
        <v>0.10471306747611281</v>
      </c>
    </row>
    <row r="80" spans="5:9" ht="13.5">
      <c r="E80" s="22">
        <f>SUM(E18:E78)</f>
        <v>3050</v>
      </c>
      <c r="F80" s="22">
        <f>SUM(F18:F78)</f>
        <v>12000</v>
      </c>
      <c r="G80" s="22">
        <f>SUM(G18:G78)</f>
        <v>3050</v>
      </c>
      <c r="H80" s="22"/>
      <c r="I80" s="22">
        <f>SUM(I18:I78)</f>
        <v>11999.999999177924</v>
      </c>
    </row>
    <row r="81" ht="13.5">
      <c r="A81" s="3" t="s">
        <v>35</v>
      </c>
    </row>
    <row r="84" spans="1:10" ht="13.5">
      <c r="A84" s="1" t="s">
        <v>39</v>
      </c>
      <c r="B84" s="2"/>
      <c r="C84" s="2"/>
      <c r="D84" s="2"/>
      <c r="E84" s="2"/>
      <c r="F84" s="2"/>
      <c r="G84" s="2"/>
      <c r="H84" s="2"/>
      <c r="I84" s="2"/>
      <c r="J84" s="2"/>
    </row>
    <row r="85" spans="1:3" ht="13.5">
      <c r="A85" s="4"/>
      <c r="B85" s="4"/>
      <c r="C85" s="4"/>
    </row>
    <row r="86" spans="1:10" ht="13.5">
      <c r="A86" s="5" t="s">
        <v>115</v>
      </c>
      <c r="B86" s="6"/>
      <c r="C86" s="6"/>
      <c r="D86" s="6"/>
      <c r="E86" s="6"/>
      <c r="F86" s="6"/>
      <c r="G86" s="6"/>
      <c r="I86" s="7"/>
      <c r="J86" s="8"/>
    </row>
    <row r="87" spans="1:10" ht="13.5">
      <c r="A87" s="5" t="s">
        <v>27</v>
      </c>
      <c r="B87" s="6"/>
      <c r="C87" s="6"/>
      <c r="D87" s="6"/>
      <c r="E87" s="6"/>
      <c r="F87" s="6"/>
      <c r="G87" s="6"/>
      <c r="I87" s="7"/>
      <c r="J87" s="8"/>
    </row>
    <row r="88" spans="1:3" ht="13.5">
      <c r="A88" s="4"/>
      <c r="B88" s="4"/>
      <c r="C88" s="4"/>
    </row>
    <row r="89" spans="1:5" ht="13.5">
      <c r="A89" s="9" t="s">
        <v>50</v>
      </c>
      <c r="B89" s="34"/>
      <c r="C89" s="9"/>
      <c r="D89" s="34">
        <v>10.3813</v>
      </c>
      <c r="E89" s="9" t="s">
        <v>12</v>
      </c>
    </row>
    <row r="90" spans="1:5" ht="13.5">
      <c r="A90" s="10" t="s">
        <v>90</v>
      </c>
      <c r="B90" s="10"/>
      <c r="C90" s="10"/>
      <c r="D90" s="10">
        <v>10.3813</v>
      </c>
      <c r="E90" s="10" t="s">
        <v>12</v>
      </c>
    </row>
    <row r="91" spans="1:3" s="13" customFormat="1" ht="13.5">
      <c r="A91" s="12"/>
      <c r="B91" s="12"/>
      <c r="C91" s="12"/>
    </row>
    <row r="92" ht="15">
      <c r="A92" s="14" t="s">
        <v>28</v>
      </c>
    </row>
    <row r="93" ht="12.75"/>
    <row r="94" ht="12.75"/>
    <row r="95" spans="7:8" ht="18.75">
      <c r="G95" s="15">
        <f>-1+(1+0.1/4)^4</f>
        <v>0.10381289062499977</v>
      </c>
      <c r="H95" s="15"/>
    </row>
    <row r="96" ht="12.75"/>
    <row r="97" ht="12.75"/>
    <row r="99" ht="15">
      <c r="A99" s="14" t="s">
        <v>29</v>
      </c>
    </row>
    <row r="100" spans="1:10" ht="45" customHeight="1">
      <c r="A100" s="16"/>
      <c r="B100" s="17" t="s">
        <v>7</v>
      </c>
      <c r="C100" s="17" t="s">
        <v>30</v>
      </c>
      <c r="D100" s="17" t="s">
        <v>31</v>
      </c>
      <c r="E100" s="17" t="s">
        <v>32</v>
      </c>
      <c r="F100" s="17" t="s">
        <v>33</v>
      </c>
      <c r="G100" s="17" t="s">
        <v>0</v>
      </c>
      <c r="H100" s="17" t="s">
        <v>34</v>
      </c>
      <c r="I100" s="18" t="s">
        <v>36</v>
      </c>
      <c r="J100" s="19" t="s">
        <v>37</v>
      </c>
    </row>
    <row r="101" spans="1:10" ht="13.5">
      <c r="A101" s="20">
        <v>37257</v>
      </c>
      <c r="B101" s="21">
        <v>1</v>
      </c>
      <c r="C101" s="22">
        <v>12000</v>
      </c>
      <c r="D101" s="17"/>
      <c r="E101" s="17"/>
      <c r="F101" s="17"/>
      <c r="G101" s="35">
        <v>-12000</v>
      </c>
      <c r="H101" s="17"/>
      <c r="I101" s="18"/>
      <c r="J101" s="19"/>
    </row>
    <row r="102" spans="1:10" ht="13.5">
      <c r="A102" s="20">
        <v>37287</v>
      </c>
      <c r="B102" s="24">
        <f>365/12</f>
        <v>30.416666666666668</v>
      </c>
      <c r="C102" s="25">
        <f aca="true" t="shared" si="7" ref="C102:C161">C101-F102</f>
        <v>12000</v>
      </c>
      <c r="D102" s="26">
        <v>0.1</v>
      </c>
      <c r="F102" s="27"/>
      <c r="G102" s="3">
        <f aca="true" t="shared" si="8" ref="G102:G161">E102+F102</f>
        <v>0</v>
      </c>
      <c r="H102" s="29">
        <f>(1+J102)^(-(B102/365))</f>
        <v>0.9918029100083914</v>
      </c>
      <c r="I102" s="30">
        <f aca="true" t="shared" si="9" ref="I102:I161">G102*H102</f>
        <v>0</v>
      </c>
      <c r="J102" s="31">
        <v>0.10381289062770102</v>
      </c>
    </row>
    <row r="103" spans="1:10" ht="13.5">
      <c r="A103" s="20">
        <v>37315</v>
      </c>
      <c r="B103" s="21">
        <f aca="true" t="shared" si="10" ref="B103:B161">B102+$B$19</f>
        <v>60.833333333333336</v>
      </c>
      <c r="C103" s="25">
        <f t="shared" si="7"/>
        <v>12000</v>
      </c>
      <c r="D103" s="26">
        <v>0.1</v>
      </c>
      <c r="F103" s="27"/>
      <c r="G103" s="3">
        <f t="shared" si="8"/>
        <v>0</v>
      </c>
      <c r="H103" s="29">
        <f aca="true" t="shared" si="11" ref="H103:H161">(1+J103)^(-(B103/365))</f>
        <v>0.983673012301113</v>
      </c>
      <c r="I103" s="30">
        <f t="shared" si="9"/>
        <v>0</v>
      </c>
      <c r="J103" s="31">
        <f aca="true" t="shared" si="12" ref="J103:J161">J102</f>
        <v>0.10381289062770102</v>
      </c>
    </row>
    <row r="104" spans="1:10" ht="13.5">
      <c r="A104" s="32">
        <v>37346</v>
      </c>
      <c r="B104" s="21">
        <f t="shared" si="10"/>
        <v>91.25</v>
      </c>
      <c r="C104" s="25">
        <f t="shared" si="7"/>
        <v>11400</v>
      </c>
      <c r="D104" s="26">
        <v>0.1</v>
      </c>
      <c r="E104" s="3">
        <f>(C101+C102+C103)*D104/12</f>
        <v>300</v>
      </c>
      <c r="F104" s="27">
        <v>600</v>
      </c>
      <c r="G104" s="3">
        <f t="shared" si="8"/>
        <v>900</v>
      </c>
      <c r="H104" s="29">
        <f t="shared" si="11"/>
        <v>0.9756097560969642</v>
      </c>
      <c r="I104" s="30">
        <f t="shared" si="9"/>
        <v>878.0487804872678</v>
      </c>
      <c r="J104" s="31">
        <f t="shared" si="12"/>
        <v>0.10381289062770102</v>
      </c>
    </row>
    <row r="105" spans="1:10" ht="13.5">
      <c r="A105" s="20">
        <v>37376</v>
      </c>
      <c r="B105" s="21">
        <f t="shared" si="10"/>
        <v>121.66666666666667</v>
      </c>
      <c r="C105" s="25">
        <f t="shared" si="7"/>
        <v>11400</v>
      </c>
      <c r="D105" s="26">
        <v>0.1</v>
      </c>
      <c r="F105" s="27"/>
      <c r="G105" s="3">
        <f t="shared" si="8"/>
        <v>0</v>
      </c>
      <c r="H105" s="29">
        <f t="shared" si="11"/>
        <v>0.9676125951295459</v>
      </c>
      <c r="I105" s="30">
        <f t="shared" si="9"/>
        <v>0</v>
      </c>
      <c r="J105" s="31">
        <f t="shared" si="12"/>
        <v>0.10381289062770102</v>
      </c>
    </row>
    <row r="106" spans="1:10" ht="13.5">
      <c r="A106" s="20">
        <v>37407</v>
      </c>
      <c r="B106" s="21">
        <f t="shared" si="10"/>
        <v>152.08333333333334</v>
      </c>
      <c r="C106" s="25">
        <f t="shared" si="7"/>
        <v>11400</v>
      </c>
      <c r="D106" s="26">
        <v>0.1</v>
      </c>
      <c r="F106" s="27"/>
      <c r="G106" s="3">
        <f t="shared" si="8"/>
        <v>0</v>
      </c>
      <c r="H106" s="29">
        <f t="shared" si="11"/>
        <v>0.9596809876102551</v>
      </c>
      <c r="I106" s="30">
        <f t="shared" si="9"/>
        <v>0</v>
      </c>
      <c r="J106" s="31">
        <f t="shared" si="12"/>
        <v>0.10381289062770102</v>
      </c>
    </row>
    <row r="107" spans="1:10" ht="13.5">
      <c r="A107" s="32">
        <v>37437</v>
      </c>
      <c r="B107" s="21">
        <f t="shared" si="10"/>
        <v>182.5</v>
      </c>
      <c r="C107" s="25">
        <f t="shared" si="7"/>
        <v>10800</v>
      </c>
      <c r="D107" s="26">
        <v>0.1</v>
      </c>
      <c r="E107" s="3">
        <f>(C104+C105+C106)*D107/12</f>
        <v>285</v>
      </c>
      <c r="F107" s="27">
        <v>600</v>
      </c>
      <c r="G107" s="3">
        <f t="shared" si="8"/>
        <v>885</v>
      </c>
      <c r="H107" s="29">
        <f t="shared" si="11"/>
        <v>0.9518143961915779</v>
      </c>
      <c r="I107" s="30">
        <f t="shared" si="9"/>
        <v>842.3557406295465</v>
      </c>
      <c r="J107" s="31">
        <f t="shared" si="12"/>
        <v>0.10381289062770102</v>
      </c>
    </row>
    <row r="108" spans="1:10" ht="13.5">
      <c r="A108" s="20">
        <v>37468</v>
      </c>
      <c r="B108" s="21">
        <f t="shared" si="10"/>
        <v>212.91666666666666</v>
      </c>
      <c r="C108" s="25">
        <f t="shared" si="7"/>
        <v>10800</v>
      </c>
      <c r="D108" s="26">
        <v>0.1</v>
      </c>
      <c r="F108" s="27"/>
      <c r="G108" s="3">
        <f t="shared" si="8"/>
        <v>0</v>
      </c>
      <c r="H108" s="29">
        <f t="shared" si="11"/>
        <v>0.9440122879306868</v>
      </c>
      <c r="I108" s="30">
        <f t="shared" si="9"/>
        <v>0</v>
      </c>
      <c r="J108" s="31">
        <f t="shared" si="12"/>
        <v>0.10381289062770102</v>
      </c>
    </row>
    <row r="109" spans="1:10" ht="13.5">
      <c r="A109" s="20">
        <v>37499</v>
      </c>
      <c r="B109" s="21">
        <f t="shared" si="10"/>
        <v>243.33333333333331</v>
      </c>
      <c r="C109" s="25">
        <f t="shared" si="7"/>
        <v>10800</v>
      </c>
      <c r="D109" s="26">
        <v>0.1</v>
      </c>
      <c r="F109" s="27"/>
      <c r="G109" s="3">
        <f t="shared" si="8"/>
        <v>0</v>
      </c>
      <c r="H109" s="29">
        <f t="shared" si="11"/>
        <v>0.9362741342533346</v>
      </c>
      <c r="I109" s="30">
        <f t="shared" si="9"/>
        <v>0</v>
      </c>
      <c r="J109" s="31">
        <f t="shared" si="12"/>
        <v>0.10381289062770102</v>
      </c>
    </row>
    <row r="110" spans="1:10" ht="13.5">
      <c r="A110" s="32">
        <v>37529</v>
      </c>
      <c r="B110" s="21">
        <f t="shared" si="10"/>
        <v>273.75</v>
      </c>
      <c r="C110" s="25">
        <f t="shared" si="7"/>
        <v>10200</v>
      </c>
      <c r="D110" s="26">
        <v>0.1</v>
      </c>
      <c r="E110" s="3">
        <f>(C107+C108+C109)*D110/12</f>
        <v>270</v>
      </c>
      <c r="F110" s="27">
        <v>600</v>
      </c>
      <c r="G110" s="3">
        <f t="shared" si="8"/>
        <v>870</v>
      </c>
      <c r="H110" s="29">
        <f t="shared" si="11"/>
        <v>0.9285994109180445</v>
      </c>
      <c r="I110" s="30">
        <f t="shared" si="9"/>
        <v>807.8814874986988</v>
      </c>
      <c r="J110" s="31">
        <f t="shared" si="12"/>
        <v>0.10381289062770102</v>
      </c>
    </row>
    <row r="111" spans="1:10" ht="13.5">
      <c r="A111" s="20">
        <v>37560</v>
      </c>
      <c r="B111" s="21">
        <f t="shared" si="10"/>
        <v>304.1666666666667</v>
      </c>
      <c r="C111" s="25">
        <f t="shared" si="7"/>
        <v>10200</v>
      </c>
      <c r="D111" s="26">
        <v>0.1</v>
      </c>
      <c r="F111" s="27"/>
      <c r="G111" s="3">
        <f t="shared" si="8"/>
        <v>0</v>
      </c>
      <c r="H111" s="29">
        <f t="shared" si="11"/>
        <v>0.9209875979805946</v>
      </c>
      <c r="I111" s="30">
        <f t="shared" si="9"/>
        <v>0</v>
      </c>
      <c r="J111" s="31">
        <f t="shared" si="12"/>
        <v>0.10381289062770102</v>
      </c>
    </row>
    <row r="112" spans="1:10" ht="13.5">
      <c r="A112" s="20">
        <v>37590</v>
      </c>
      <c r="B112" s="21">
        <f t="shared" si="10"/>
        <v>334.58333333333337</v>
      </c>
      <c r="C112" s="25">
        <f t="shared" si="7"/>
        <v>10200</v>
      </c>
      <c r="D112" s="26">
        <v>0.1</v>
      </c>
      <c r="F112" s="27"/>
      <c r="G112" s="3">
        <f t="shared" si="8"/>
        <v>0</v>
      </c>
      <c r="H112" s="29">
        <f t="shared" si="11"/>
        <v>0.9134381797587922</v>
      </c>
      <c r="I112" s="30">
        <f t="shared" si="9"/>
        <v>0</v>
      </c>
      <c r="J112" s="31">
        <f t="shared" si="12"/>
        <v>0.10381289062770102</v>
      </c>
    </row>
    <row r="113" spans="1:10" ht="13.5">
      <c r="A113" s="32">
        <v>37621</v>
      </c>
      <c r="B113" s="33">
        <f t="shared" si="10"/>
        <v>365.00000000000006</v>
      </c>
      <c r="C113" s="25">
        <f t="shared" si="7"/>
        <v>9600</v>
      </c>
      <c r="D113" s="26">
        <v>0.1</v>
      </c>
      <c r="E113" s="3">
        <f>(C110+C111+C112)*D113/12</f>
        <v>255</v>
      </c>
      <c r="F113" s="27">
        <v>600</v>
      </c>
      <c r="G113" s="3">
        <f t="shared" si="8"/>
        <v>855</v>
      </c>
      <c r="H113" s="29">
        <f t="shared" si="11"/>
        <v>0.9059506447975381</v>
      </c>
      <c r="I113" s="30">
        <f t="shared" si="9"/>
        <v>774.5878013018951</v>
      </c>
      <c r="J113" s="31">
        <f t="shared" si="12"/>
        <v>0.10381289062770102</v>
      </c>
    </row>
    <row r="114" spans="1:10" ht="13.5">
      <c r="A114" s="20">
        <v>37652</v>
      </c>
      <c r="B114" s="21">
        <f t="shared" si="10"/>
        <v>395.41666666666674</v>
      </c>
      <c r="C114" s="25">
        <f t="shared" si="7"/>
        <v>9600</v>
      </c>
      <c r="D114" s="26">
        <v>0.1</v>
      </c>
      <c r="F114" s="27"/>
      <c r="G114" s="3">
        <f t="shared" si="8"/>
        <v>0</v>
      </c>
      <c r="H114" s="29">
        <f t="shared" si="11"/>
        <v>0.8985244858341768</v>
      </c>
      <c r="I114" s="30">
        <f t="shared" si="9"/>
        <v>0</v>
      </c>
      <c r="J114" s="31">
        <f t="shared" si="12"/>
        <v>0.10381289062770102</v>
      </c>
    </row>
    <row r="115" spans="1:10" ht="13.5">
      <c r="A115" s="20">
        <v>37680</v>
      </c>
      <c r="B115" s="21">
        <f t="shared" si="10"/>
        <v>425.8333333333334</v>
      </c>
      <c r="C115" s="25">
        <f t="shared" si="7"/>
        <v>9600</v>
      </c>
      <c r="D115" s="26">
        <v>0.1</v>
      </c>
      <c r="F115" s="27"/>
      <c r="G115" s="3">
        <f t="shared" si="8"/>
        <v>0</v>
      </c>
      <c r="H115" s="29">
        <f t="shared" si="11"/>
        <v>0.89115919976413</v>
      </c>
      <c r="I115" s="30">
        <f t="shared" si="9"/>
        <v>0</v>
      </c>
      <c r="J115" s="31">
        <f t="shared" si="12"/>
        <v>0.10381289062770102</v>
      </c>
    </row>
    <row r="116" spans="1:10" ht="13.5">
      <c r="A116" s="32">
        <v>37711</v>
      </c>
      <c r="B116" s="21">
        <f t="shared" si="10"/>
        <v>456.2500000000001</v>
      </c>
      <c r="C116" s="25">
        <f t="shared" si="7"/>
        <v>9000</v>
      </c>
      <c r="D116" s="26">
        <v>0.1</v>
      </c>
      <c r="E116" s="3">
        <f>(C113+C114+C115)*D116/12</f>
        <v>240</v>
      </c>
      <c r="F116" s="27">
        <v>600</v>
      </c>
      <c r="G116" s="3">
        <f t="shared" si="8"/>
        <v>840</v>
      </c>
      <c r="H116" s="29">
        <f t="shared" si="11"/>
        <v>0.8838542876068134</v>
      </c>
      <c r="I116" s="30">
        <f t="shared" si="9"/>
        <v>742.4376015897233</v>
      </c>
      <c r="J116" s="31">
        <f t="shared" si="12"/>
        <v>0.10381289062770102</v>
      </c>
    </row>
    <row r="117" spans="1:10" ht="13.5">
      <c r="A117" s="20">
        <v>37741</v>
      </c>
      <c r="B117" s="21">
        <f t="shared" si="10"/>
        <v>486.6666666666668</v>
      </c>
      <c r="C117" s="25">
        <f t="shared" si="7"/>
        <v>9000</v>
      </c>
      <c r="D117" s="26">
        <v>0.1</v>
      </c>
      <c r="F117" s="27"/>
      <c r="G117" s="3">
        <f t="shared" si="8"/>
        <v>0</v>
      </c>
      <c r="H117" s="29">
        <f t="shared" si="11"/>
        <v>0.8766092544718312</v>
      </c>
      <c r="I117" s="30">
        <f t="shared" si="9"/>
        <v>0</v>
      </c>
      <c r="J117" s="31">
        <f t="shared" si="12"/>
        <v>0.10381289062770102</v>
      </c>
    </row>
    <row r="118" spans="1:10" ht="13.5">
      <c r="A118" s="20">
        <v>37772</v>
      </c>
      <c r="B118" s="21">
        <f t="shared" si="10"/>
        <v>517.0833333333335</v>
      </c>
      <c r="C118" s="25">
        <f t="shared" si="7"/>
        <v>9000</v>
      </c>
      <c r="D118" s="26">
        <v>0.1</v>
      </c>
      <c r="F118" s="27"/>
      <c r="G118" s="3">
        <f t="shared" si="8"/>
        <v>0</v>
      </c>
      <c r="H118" s="29">
        <f t="shared" si="11"/>
        <v>0.8694236095254486</v>
      </c>
      <c r="I118" s="30">
        <f t="shared" si="9"/>
        <v>0</v>
      </c>
      <c r="J118" s="31">
        <f t="shared" si="12"/>
        <v>0.10381289062770102</v>
      </c>
    </row>
    <row r="119" spans="1:10" ht="13.5">
      <c r="A119" s="32">
        <v>37802</v>
      </c>
      <c r="B119" s="21">
        <f t="shared" si="10"/>
        <v>547.5000000000001</v>
      </c>
      <c r="C119" s="25">
        <f t="shared" si="7"/>
        <v>8400</v>
      </c>
      <c r="D119" s="26">
        <v>0.1</v>
      </c>
      <c r="E119" s="3">
        <f>(C116+C117+C118)*D119/12</f>
        <v>225</v>
      </c>
      <c r="F119" s="27">
        <v>600</v>
      </c>
      <c r="G119" s="3">
        <f t="shared" si="8"/>
        <v>825</v>
      </c>
      <c r="H119" s="29">
        <f t="shared" si="11"/>
        <v>0.8622968659573392</v>
      </c>
      <c r="I119" s="30">
        <f t="shared" si="9"/>
        <v>711.3949144148048</v>
      </c>
      <c r="J119" s="31">
        <f t="shared" si="12"/>
        <v>0.10381289062770102</v>
      </c>
    </row>
    <row r="120" spans="1:10" ht="13.5">
      <c r="A120" s="20">
        <v>37833</v>
      </c>
      <c r="B120" s="21">
        <f t="shared" si="10"/>
        <v>577.9166666666667</v>
      </c>
      <c r="C120" s="25">
        <f t="shared" si="7"/>
        <v>8400</v>
      </c>
      <c r="D120" s="26">
        <v>0.1</v>
      </c>
      <c r="F120" s="27"/>
      <c r="G120" s="3">
        <f t="shared" si="8"/>
        <v>0</v>
      </c>
      <c r="H120" s="29">
        <f t="shared" si="11"/>
        <v>0.8552285409476049</v>
      </c>
      <c r="I120" s="30">
        <f t="shared" si="9"/>
        <v>0</v>
      </c>
      <c r="J120" s="31">
        <f t="shared" si="12"/>
        <v>0.10381289062770102</v>
      </c>
    </row>
    <row r="121" spans="1:10" ht="13.5">
      <c r="A121" s="20">
        <v>37864</v>
      </c>
      <c r="B121" s="21">
        <f t="shared" si="10"/>
        <v>608.3333333333334</v>
      </c>
      <c r="C121" s="25">
        <f t="shared" si="7"/>
        <v>8400</v>
      </c>
      <c r="D121" s="26">
        <v>0.1</v>
      </c>
      <c r="F121" s="27"/>
      <c r="G121" s="3">
        <f t="shared" si="8"/>
        <v>0</v>
      </c>
      <c r="H121" s="29">
        <f t="shared" si="11"/>
        <v>0.8482181556340652</v>
      </c>
      <c r="I121" s="30">
        <f t="shared" si="9"/>
        <v>0</v>
      </c>
      <c r="J121" s="31">
        <f t="shared" si="12"/>
        <v>0.10381289062770102</v>
      </c>
    </row>
    <row r="122" spans="1:10" ht="13.5">
      <c r="A122" s="32">
        <v>37894</v>
      </c>
      <c r="B122" s="21">
        <f t="shared" si="10"/>
        <v>638.75</v>
      </c>
      <c r="C122" s="25">
        <f t="shared" si="7"/>
        <v>7800</v>
      </c>
      <c r="D122" s="26">
        <v>0.1</v>
      </c>
      <c r="E122" s="3">
        <f>(C119+C120+C121)*D122/12</f>
        <v>210</v>
      </c>
      <c r="F122" s="27">
        <v>600</v>
      </c>
      <c r="G122" s="3">
        <f t="shared" si="8"/>
        <v>810</v>
      </c>
      <c r="H122" s="29">
        <f t="shared" si="11"/>
        <v>0.8412652350798165</v>
      </c>
      <c r="I122" s="30">
        <f t="shared" si="9"/>
        <v>681.4248404146514</v>
      </c>
      <c r="J122" s="31">
        <f t="shared" si="12"/>
        <v>0.10381289062770102</v>
      </c>
    </row>
    <row r="123" spans="1:10" ht="13.5">
      <c r="A123" s="20">
        <v>37925</v>
      </c>
      <c r="B123" s="21">
        <f t="shared" si="10"/>
        <v>669.1666666666666</v>
      </c>
      <c r="C123" s="25">
        <f t="shared" si="7"/>
        <v>7800</v>
      </c>
      <c r="D123" s="26">
        <v>0.1</v>
      </c>
      <c r="F123" s="27"/>
      <c r="G123" s="3">
        <f t="shared" si="8"/>
        <v>0</v>
      </c>
      <c r="H123" s="29">
        <f t="shared" si="11"/>
        <v>0.8343693082410554</v>
      </c>
      <c r="I123" s="30">
        <f t="shared" si="9"/>
        <v>0</v>
      </c>
      <c r="J123" s="31">
        <f t="shared" si="12"/>
        <v>0.10381289062770102</v>
      </c>
    </row>
    <row r="124" spans="1:10" ht="13.5">
      <c r="A124" s="20">
        <v>37955</v>
      </c>
      <c r="B124" s="21">
        <f t="shared" si="10"/>
        <v>699.5833333333333</v>
      </c>
      <c r="C124" s="25">
        <f t="shared" si="7"/>
        <v>7800</v>
      </c>
      <c r="D124" s="26">
        <v>0.1</v>
      </c>
      <c r="F124" s="27"/>
      <c r="G124" s="3">
        <f t="shared" si="8"/>
        <v>0</v>
      </c>
      <c r="H124" s="29">
        <f t="shared" si="11"/>
        <v>0.8275299079351671</v>
      </c>
      <c r="I124" s="30">
        <f t="shared" si="9"/>
        <v>0</v>
      </c>
      <c r="J124" s="31">
        <f t="shared" si="12"/>
        <v>0.10381289062770102</v>
      </c>
    </row>
    <row r="125" spans="1:10" ht="13.5">
      <c r="A125" s="32">
        <v>37986</v>
      </c>
      <c r="B125" s="33">
        <f t="shared" si="10"/>
        <v>729.9999999999999</v>
      </c>
      <c r="C125" s="25">
        <f t="shared" si="7"/>
        <v>7200</v>
      </c>
      <c r="D125" s="26">
        <v>0.1</v>
      </c>
      <c r="E125" s="3">
        <f>(C122+C123+C124)*D125/12</f>
        <v>195</v>
      </c>
      <c r="F125" s="27">
        <v>600</v>
      </c>
      <c r="G125" s="3">
        <f t="shared" si="8"/>
        <v>795</v>
      </c>
      <c r="H125" s="29">
        <f t="shared" si="11"/>
        <v>0.8207465708090749</v>
      </c>
      <c r="I125" s="30">
        <f t="shared" si="9"/>
        <v>652.4935237932145</v>
      </c>
      <c r="J125" s="31">
        <f t="shared" si="12"/>
        <v>0.10381289062770102</v>
      </c>
    </row>
    <row r="126" spans="1:10" ht="13.5">
      <c r="A126" s="20">
        <v>38017</v>
      </c>
      <c r="B126" s="21">
        <f t="shared" si="10"/>
        <v>760.4166666666665</v>
      </c>
      <c r="C126" s="25">
        <f t="shared" si="7"/>
        <v>7200</v>
      </c>
      <c r="D126" s="26">
        <v>0.1</v>
      </c>
      <c r="F126" s="27"/>
      <c r="G126" s="3">
        <f t="shared" si="8"/>
        <v>0</v>
      </c>
      <c r="H126" s="29">
        <f t="shared" si="11"/>
        <v>0.8140188373078487</v>
      </c>
      <c r="I126" s="30">
        <f t="shared" si="9"/>
        <v>0</v>
      </c>
      <c r="J126" s="31">
        <f t="shared" si="12"/>
        <v>0.10381289062770102</v>
      </c>
    </row>
    <row r="127" spans="1:10" ht="13.5">
      <c r="A127" s="20">
        <v>38046</v>
      </c>
      <c r="B127" s="21">
        <f t="shared" si="10"/>
        <v>790.8333333333331</v>
      </c>
      <c r="C127" s="25">
        <f t="shared" si="7"/>
        <v>7200</v>
      </c>
      <c r="D127" s="26">
        <v>0.1</v>
      </c>
      <c r="F127" s="27"/>
      <c r="G127" s="3">
        <f t="shared" si="8"/>
        <v>0</v>
      </c>
      <c r="H127" s="29">
        <f t="shared" si="11"/>
        <v>0.8073462516435717</v>
      </c>
      <c r="I127" s="30">
        <f t="shared" si="9"/>
        <v>0</v>
      </c>
      <c r="J127" s="31">
        <f t="shared" si="12"/>
        <v>0.10381289062770102</v>
      </c>
    </row>
    <row r="128" spans="1:10" ht="13.5">
      <c r="A128" s="32">
        <v>38077</v>
      </c>
      <c r="B128" s="21">
        <f t="shared" si="10"/>
        <v>821.2499999999998</v>
      </c>
      <c r="C128" s="25">
        <f t="shared" si="7"/>
        <v>6600</v>
      </c>
      <c r="D128" s="26">
        <v>0.1</v>
      </c>
      <c r="E128" s="3">
        <f>(C125+C126+C127)*D128/12</f>
        <v>180</v>
      </c>
      <c r="F128" s="27">
        <v>600</v>
      </c>
      <c r="G128" s="3">
        <f t="shared" si="8"/>
        <v>780</v>
      </c>
      <c r="H128" s="29">
        <f t="shared" si="11"/>
        <v>0.8007283617644614</v>
      </c>
      <c r="I128" s="30">
        <f t="shared" si="9"/>
        <v>624.5681221762799</v>
      </c>
      <c r="J128" s="31">
        <f t="shared" si="12"/>
        <v>0.10381289062770102</v>
      </c>
    </row>
    <row r="129" spans="1:10" ht="13.5">
      <c r="A129" s="20">
        <v>38107</v>
      </c>
      <c r="B129" s="21">
        <f t="shared" si="10"/>
        <v>851.6666666666664</v>
      </c>
      <c r="C129" s="25">
        <f t="shared" si="7"/>
        <v>6600</v>
      </c>
      <c r="D129" s="26">
        <v>0.1</v>
      </c>
      <c r="F129" s="27"/>
      <c r="G129" s="3">
        <f t="shared" si="8"/>
        <v>0</v>
      </c>
      <c r="H129" s="29">
        <f t="shared" si="11"/>
        <v>0.7941647193242447</v>
      </c>
      <c r="I129" s="30">
        <f t="shared" si="9"/>
        <v>0</v>
      </c>
      <c r="J129" s="31">
        <f t="shared" si="12"/>
        <v>0.10381289062770102</v>
      </c>
    </row>
    <row r="130" spans="1:10" ht="13.5">
      <c r="A130" s="20">
        <v>38138</v>
      </c>
      <c r="B130" s="21">
        <f t="shared" si="10"/>
        <v>882.083333333333</v>
      </c>
      <c r="C130" s="25">
        <f t="shared" si="7"/>
        <v>6600</v>
      </c>
      <c r="D130" s="26">
        <v>0.1</v>
      </c>
      <c r="F130" s="27"/>
      <c r="G130" s="3">
        <f t="shared" si="8"/>
        <v>0</v>
      </c>
      <c r="H130" s="29">
        <f t="shared" si="11"/>
        <v>0.7876548796517833</v>
      </c>
      <c r="I130" s="30">
        <f t="shared" si="9"/>
        <v>0</v>
      </c>
      <c r="J130" s="31">
        <f t="shared" si="12"/>
        <v>0.10381289062770102</v>
      </c>
    </row>
    <row r="131" spans="1:10" ht="13.5">
      <c r="A131" s="32">
        <v>38168</v>
      </c>
      <c r="B131" s="21">
        <f t="shared" si="10"/>
        <v>912.4999999999997</v>
      </c>
      <c r="C131" s="25">
        <f t="shared" si="7"/>
        <v>6000</v>
      </c>
      <c r="D131" s="26">
        <v>0.1</v>
      </c>
      <c r="E131" s="3">
        <f>(C128+C129+C130)*D131/12</f>
        <v>165</v>
      </c>
      <c r="F131" s="27">
        <v>600</v>
      </c>
      <c r="G131" s="3">
        <f t="shared" si="8"/>
        <v>765</v>
      </c>
      <c r="H131" s="29">
        <f t="shared" si="11"/>
        <v>0.7811984017209479</v>
      </c>
      <c r="I131" s="30">
        <f t="shared" si="9"/>
        <v>597.6167773165251</v>
      </c>
      <c r="J131" s="31">
        <f t="shared" si="12"/>
        <v>0.10381289062770102</v>
      </c>
    </row>
    <row r="132" spans="1:10" ht="13.5">
      <c r="A132" s="20">
        <v>38199</v>
      </c>
      <c r="B132" s="21">
        <f t="shared" si="10"/>
        <v>942.9166666666663</v>
      </c>
      <c r="C132" s="25">
        <f t="shared" si="7"/>
        <v>6000</v>
      </c>
      <c r="D132" s="26">
        <v>0.1</v>
      </c>
      <c r="F132" s="27"/>
      <c r="G132" s="3">
        <f t="shared" si="8"/>
        <v>0</v>
      </c>
      <c r="H132" s="29">
        <f t="shared" si="11"/>
        <v>0.7747948481207404</v>
      </c>
      <c r="I132" s="30">
        <f t="shared" si="9"/>
        <v>0</v>
      </c>
      <c r="J132" s="31">
        <f t="shared" si="12"/>
        <v>0.10381289062770102</v>
      </c>
    </row>
    <row r="133" spans="1:10" ht="13.5">
      <c r="A133" s="20">
        <v>38230</v>
      </c>
      <c r="B133" s="21">
        <f t="shared" si="10"/>
        <v>973.3333333333329</v>
      </c>
      <c r="C133" s="25">
        <f t="shared" si="7"/>
        <v>6000</v>
      </c>
      <c r="D133" s="26">
        <v>0.1</v>
      </c>
      <c r="F133" s="27"/>
      <c r="G133" s="3">
        <f t="shared" si="8"/>
        <v>0</v>
      </c>
      <c r="H133" s="29">
        <f t="shared" si="11"/>
        <v>0.7684437850256599</v>
      </c>
      <c r="I133" s="30">
        <f t="shared" si="9"/>
        <v>0</v>
      </c>
      <c r="J133" s="31">
        <f t="shared" si="12"/>
        <v>0.10381289062770102</v>
      </c>
    </row>
    <row r="134" spans="1:10" ht="13.5">
      <c r="A134" s="32">
        <v>38260</v>
      </c>
      <c r="B134" s="21">
        <f t="shared" si="10"/>
        <v>1003.7499999999995</v>
      </c>
      <c r="C134" s="25">
        <f t="shared" si="7"/>
        <v>5400</v>
      </c>
      <c r="D134" s="26">
        <v>0.1</v>
      </c>
      <c r="E134" s="3">
        <f>(C131+C132+C133)*D134/12</f>
        <v>150</v>
      </c>
      <c r="F134" s="27">
        <v>600</v>
      </c>
      <c r="G134" s="3">
        <f t="shared" si="8"/>
        <v>750</v>
      </c>
      <c r="H134" s="29">
        <f t="shared" si="11"/>
        <v>0.7621447821663122</v>
      </c>
      <c r="I134" s="30">
        <f t="shared" si="9"/>
        <v>571.6085866247341</v>
      </c>
      <c r="J134" s="31">
        <f t="shared" si="12"/>
        <v>0.10381289062770102</v>
      </c>
    </row>
    <row r="135" spans="1:10" ht="13.5">
      <c r="A135" s="20">
        <v>38291</v>
      </c>
      <c r="B135" s="21">
        <f t="shared" si="10"/>
        <v>1034.1666666666663</v>
      </c>
      <c r="C135" s="25">
        <f t="shared" si="7"/>
        <v>5400</v>
      </c>
      <c r="D135" s="26">
        <v>0.1</v>
      </c>
      <c r="F135" s="27"/>
      <c r="G135" s="3">
        <f t="shared" si="8"/>
        <v>0</v>
      </c>
      <c r="H135" s="29">
        <f t="shared" si="11"/>
        <v>0.7558974128002599</v>
      </c>
      <c r="I135" s="30">
        <f t="shared" si="9"/>
        <v>0</v>
      </c>
      <c r="J135" s="31">
        <f t="shared" si="12"/>
        <v>0.10381289062770102</v>
      </c>
    </row>
    <row r="136" spans="1:10" ht="13.5">
      <c r="A136" s="20">
        <v>38321</v>
      </c>
      <c r="B136" s="21">
        <f t="shared" si="10"/>
        <v>1064.583333333333</v>
      </c>
      <c r="C136" s="25">
        <f t="shared" si="7"/>
        <v>5400</v>
      </c>
      <c r="D136" s="26">
        <v>0.1</v>
      </c>
      <c r="F136" s="27"/>
      <c r="G136" s="3">
        <f t="shared" si="8"/>
        <v>0</v>
      </c>
      <c r="H136" s="29">
        <f t="shared" si="11"/>
        <v>0.749701253683112</v>
      </c>
      <c r="I136" s="30">
        <f t="shared" si="9"/>
        <v>0</v>
      </c>
      <c r="J136" s="31">
        <f t="shared" si="12"/>
        <v>0.10381289062770102</v>
      </c>
    </row>
    <row r="137" spans="1:10" ht="13.5">
      <c r="A137" s="32">
        <v>38352</v>
      </c>
      <c r="B137" s="33">
        <f t="shared" si="10"/>
        <v>1094.9999999999998</v>
      </c>
      <c r="C137" s="25">
        <f t="shared" si="7"/>
        <v>4800</v>
      </c>
      <c r="D137" s="26">
        <v>0.1</v>
      </c>
      <c r="E137" s="3">
        <f>(C134+C135+C136)*D137/12</f>
        <v>135</v>
      </c>
      <c r="F137" s="27">
        <v>600</v>
      </c>
      <c r="G137" s="3">
        <f t="shared" si="8"/>
        <v>735</v>
      </c>
      <c r="H137" s="29">
        <f t="shared" si="11"/>
        <v>0.7435558850398496</v>
      </c>
      <c r="I137" s="30">
        <f t="shared" si="9"/>
        <v>546.5135755042894</v>
      </c>
      <c r="J137" s="31">
        <f t="shared" si="12"/>
        <v>0.10381289062770102</v>
      </c>
    </row>
    <row r="138" spans="1:10" ht="13.5">
      <c r="A138" s="20">
        <v>38383</v>
      </c>
      <c r="B138" s="21">
        <f t="shared" si="10"/>
        <v>1125.4166666666665</v>
      </c>
      <c r="C138" s="25">
        <f t="shared" si="7"/>
        <v>4800</v>
      </c>
      <c r="D138" s="26">
        <v>0.1</v>
      </c>
      <c r="F138" s="27"/>
      <c r="G138" s="3">
        <f t="shared" si="8"/>
        <v>0</v>
      </c>
      <c r="H138" s="29">
        <f t="shared" si="11"/>
        <v>0.7374608905363877</v>
      </c>
      <c r="I138" s="30">
        <f t="shared" si="9"/>
        <v>0</v>
      </c>
      <c r="J138" s="31">
        <f t="shared" si="12"/>
        <v>0.10381289062770102</v>
      </c>
    </row>
    <row r="139" spans="1:10" ht="13.5">
      <c r="A139" s="20">
        <v>38411</v>
      </c>
      <c r="B139" s="21">
        <f t="shared" si="10"/>
        <v>1155.8333333333333</v>
      </c>
      <c r="C139" s="25">
        <f t="shared" si="7"/>
        <v>4800</v>
      </c>
      <c r="D139" s="26">
        <v>0.1</v>
      </c>
      <c r="F139" s="27"/>
      <c r="G139" s="3">
        <f t="shared" si="8"/>
        <v>0</v>
      </c>
      <c r="H139" s="29">
        <f t="shared" si="11"/>
        <v>0.7314158572513692</v>
      </c>
      <c r="I139" s="30">
        <f t="shared" si="9"/>
        <v>0</v>
      </c>
      <c r="J139" s="31">
        <f t="shared" si="12"/>
        <v>0.10381289062770102</v>
      </c>
    </row>
    <row r="140" spans="1:10" ht="13.5">
      <c r="A140" s="32">
        <v>38442</v>
      </c>
      <c r="B140" s="21">
        <f t="shared" si="10"/>
        <v>1186.25</v>
      </c>
      <c r="C140" s="25">
        <f t="shared" si="7"/>
        <v>4200</v>
      </c>
      <c r="D140" s="26">
        <v>0.1</v>
      </c>
      <c r="E140" s="3">
        <f>(C137+C138+C139)*D140/12</f>
        <v>120</v>
      </c>
      <c r="F140" s="27">
        <v>600</v>
      </c>
      <c r="G140" s="3">
        <f t="shared" si="8"/>
        <v>720</v>
      </c>
      <c r="H140" s="29">
        <f t="shared" si="11"/>
        <v>0.72542037564819</v>
      </c>
      <c r="I140" s="30">
        <f t="shared" si="9"/>
        <v>522.3026704666968</v>
      </c>
      <c r="J140" s="31">
        <f t="shared" si="12"/>
        <v>0.10381289062770102</v>
      </c>
    </row>
    <row r="141" spans="1:10" ht="13.5">
      <c r="A141" s="20">
        <v>38472</v>
      </c>
      <c r="B141" s="21">
        <f t="shared" si="10"/>
        <v>1216.6666666666667</v>
      </c>
      <c r="C141" s="25">
        <f t="shared" si="7"/>
        <v>4200</v>
      </c>
      <c r="D141" s="26">
        <v>0.1</v>
      </c>
      <c r="F141" s="27"/>
      <c r="G141" s="3">
        <f t="shared" si="8"/>
        <v>0</v>
      </c>
      <c r="H141" s="29">
        <f t="shared" si="11"/>
        <v>0.7194740395472552</v>
      </c>
      <c r="I141" s="30">
        <f t="shared" si="9"/>
        <v>0</v>
      </c>
      <c r="J141" s="31">
        <f t="shared" si="12"/>
        <v>0.10381289062770102</v>
      </c>
    </row>
    <row r="142" spans="1:10" ht="13.5">
      <c r="A142" s="20">
        <v>38503</v>
      </c>
      <c r="B142" s="21">
        <f t="shared" si="10"/>
        <v>1247.0833333333335</v>
      </c>
      <c r="C142" s="25">
        <f t="shared" si="7"/>
        <v>4200</v>
      </c>
      <c r="D142" s="26">
        <v>0.1</v>
      </c>
      <c r="F142" s="27"/>
      <c r="G142" s="3">
        <f t="shared" si="8"/>
        <v>0</v>
      </c>
      <c r="H142" s="29">
        <f t="shared" si="11"/>
        <v>0.7135764460984602</v>
      </c>
      <c r="I142" s="30">
        <f t="shared" si="9"/>
        <v>0</v>
      </c>
      <c r="J142" s="31">
        <f t="shared" si="12"/>
        <v>0.10381289062770102</v>
      </c>
    </row>
    <row r="143" spans="1:10" ht="13.5">
      <c r="A143" s="32">
        <v>38533</v>
      </c>
      <c r="B143" s="21">
        <f t="shared" si="10"/>
        <v>1277.5000000000002</v>
      </c>
      <c r="C143" s="25">
        <f t="shared" si="7"/>
        <v>3600</v>
      </c>
      <c r="D143" s="26">
        <v>0.1</v>
      </c>
      <c r="E143" s="3">
        <f>(C140+C141+C142)*D143/12</f>
        <v>105</v>
      </c>
      <c r="F143" s="27">
        <v>600</v>
      </c>
      <c r="G143" s="3">
        <f t="shared" si="8"/>
        <v>705</v>
      </c>
      <c r="H143" s="29">
        <f t="shared" si="11"/>
        <v>0.7077271957538988</v>
      </c>
      <c r="I143" s="30">
        <f t="shared" si="9"/>
        <v>498.94767300649863</v>
      </c>
      <c r="J143" s="31">
        <f t="shared" si="12"/>
        <v>0.10381289062770102</v>
      </c>
    </row>
    <row r="144" spans="1:10" ht="13.5">
      <c r="A144" s="20">
        <v>38564</v>
      </c>
      <c r="B144" s="21">
        <f t="shared" si="10"/>
        <v>1307.916666666667</v>
      </c>
      <c r="C144" s="25">
        <f t="shared" si="7"/>
        <v>3600</v>
      </c>
      <c r="D144" s="26">
        <v>0.1</v>
      </c>
      <c r="F144" s="27"/>
      <c r="G144" s="3">
        <f t="shared" si="8"/>
        <v>0</v>
      </c>
      <c r="H144" s="29">
        <f t="shared" si="11"/>
        <v>0.7019258922407952</v>
      </c>
      <c r="I144" s="30">
        <f t="shared" si="9"/>
        <v>0</v>
      </c>
      <c r="J144" s="31">
        <f t="shared" si="12"/>
        <v>0.10381289062770102</v>
      </c>
    </row>
    <row r="145" spans="1:10" ht="13.5">
      <c r="A145" s="20">
        <v>38595</v>
      </c>
      <c r="B145" s="21">
        <f t="shared" si="10"/>
        <v>1338.3333333333337</v>
      </c>
      <c r="C145" s="25">
        <f t="shared" si="7"/>
        <v>3600</v>
      </c>
      <c r="D145" s="26">
        <v>0.1</v>
      </c>
      <c r="F145" s="27"/>
      <c r="G145" s="3">
        <f t="shared" si="8"/>
        <v>0</v>
      </c>
      <c r="H145" s="29">
        <f t="shared" si="11"/>
        <v>0.6961721425346572</v>
      </c>
      <c r="I145" s="30">
        <f t="shared" si="9"/>
        <v>0</v>
      </c>
      <c r="J145" s="31">
        <f t="shared" si="12"/>
        <v>0.10381289062770102</v>
      </c>
    </row>
    <row r="146" spans="1:10" ht="13.5">
      <c r="A146" s="32">
        <v>38625</v>
      </c>
      <c r="B146" s="21">
        <f t="shared" si="10"/>
        <v>1368.7500000000005</v>
      </c>
      <c r="C146" s="25">
        <f t="shared" si="7"/>
        <v>3000</v>
      </c>
      <c r="D146" s="26">
        <v>0.1</v>
      </c>
      <c r="E146" s="3">
        <f>(C143+C144+C145)*D146/12</f>
        <v>90</v>
      </c>
      <c r="F146" s="27">
        <v>600</v>
      </c>
      <c r="G146" s="3">
        <f t="shared" si="8"/>
        <v>690</v>
      </c>
      <c r="H146" s="29">
        <f t="shared" si="11"/>
        <v>0.6904655568326495</v>
      </c>
      <c r="I146" s="30">
        <f t="shared" si="9"/>
        <v>476.42123421452817</v>
      </c>
      <c r="J146" s="31">
        <f t="shared" si="12"/>
        <v>0.10381289062770102</v>
      </c>
    </row>
    <row r="147" spans="1:10" ht="13.5">
      <c r="A147" s="20">
        <v>38656</v>
      </c>
      <c r="B147" s="21">
        <f t="shared" si="10"/>
        <v>1399.1666666666672</v>
      </c>
      <c r="C147" s="25">
        <f t="shared" si="7"/>
        <v>3000</v>
      </c>
      <c r="D147" s="26">
        <v>0.1</v>
      </c>
      <c r="F147" s="27"/>
      <c r="G147" s="3">
        <f t="shared" si="8"/>
        <v>0</v>
      </c>
      <c r="H147" s="29">
        <f t="shared" si="11"/>
        <v>0.6848057485271861</v>
      </c>
      <c r="I147" s="30">
        <f t="shared" si="9"/>
        <v>0</v>
      </c>
      <c r="J147" s="31">
        <f t="shared" si="12"/>
        <v>0.10381289062770102</v>
      </c>
    </row>
    <row r="148" spans="1:10" ht="13.5">
      <c r="A148" s="20">
        <v>38686</v>
      </c>
      <c r="B148" s="21">
        <f t="shared" si="10"/>
        <v>1429.583333333334</v>
      </c>
      <c r="C148" s="25">
        <f t="shared" si="7"/>
        <v>3000</v>
      </c>
      <c r="D148" s="26">
        <v>0.1</v>
      </c>
      <c r="F148" s="27"/>
      <c r="G148" s="3">
        <f t="shared" si="8"/>
        <v>0</v>
      </c>
      <c r="H148" s="29">
        <f t="shared" si="11"/>
        <v>0.6791923341797379</v>
      </c>
      <c r="I148" s="30">
        <f t="shared" si="9"/>
        <v>0</v>
      </c>
      <c r="J148" s="31">
        <f t="shared" si="12"/>
        <v>0.10381289062770102</v>
      </c>
    </row>
    <row r="149" spans="1:10" ht="13.5">
      <c r="A149" s="32">
        <v>38717</v>
      </c>
      <c r="B149" s="33">
        <f t="shared" si="10"/>
        <v>1460.0000000000007</v>
      </c>
      <c r="C149" s="25">
        <f t="shared" si="7"/>
        <v>2400</v>
      </c>
      <c r="D149" s="26">
        <v>0.1</v>
      </c>
      <c r="E149" s="3">
        <f>(C146+C147+C148)*D149/12</f>
        <v>75</v>
      </c>
      <c r="F149" s="27">
        <v>600</v>
      </c>
      <c r="G149" s="3">
        <f t="shared" si="8"/>
        <v>675</v>
      </c>
      <c r="H149" s="29">
        <f t="shared" si="11"/>
        <v>0.6736249334948557</v>
      </c>
      <c r="I149" s="30">
        <f t="shared" si="9"/>
        <v>454.69683010902764</v>
      </c>
      <c r="J149" s="31">
        <f t="shared" si="12"/>
        <v>0.10381289062770102</v>
      </c>
    </row>
    <row r="150" spans="1:10" ht="13.5">
      <c r="A150" s="20">
        <v>38748</v>
      </c>
      <c r="B150" s="21">
        <f t="shared" si="10"/>
        <v>1490.4166666666674</v>
      </c>
      <c r="C150" s="25">
        <f t="shared" si="7"/>
        <v>2400</v>
      </c>
      <c r="D150" s="26">
        <v>0.1</v>
      </c>
      <c r="F150" s="27"/>
      <c r="G150" s="3">
        <f t="shared" si="8"/>
        <v>0</v>
      </c>
      <c r="H150" s="29">
        <f t="shared" si="11"/>
        <v>0.668103169294407</v>
      </c>
      <c r="I150" s="30">
        <f t="shared" si="9"/>
        <v>0</v>
      </c>
      <c r="J150" s="31">
        <f t="shared" si="12"/>
        <v>0.10381289062770102</v>
      </c>
    </row>
    <row r="151" spans="1:10" ht="13.5">
      <c r="A151" s="20">
        <v>38776</v>
      </c>
      <c r="B151" s="21">
        <f t="shared" si="10"/>
        <v>1520.8333333333342</v>
      </c>
      <c r="C151" s="25">
        <f t="shared" si="7"/>
        <v>2400</v>
      </c>
      <c r="D151" s="26">
        <v>0.1</v>
      </c>
      <c r="F151" s="27"/>
      <c r="G151" s="3">
        <f t="shared" si="8"/>
        <v>0</v>
      </c>
      <c r="H151" s="29">
        <f t="shared" si="11"/>
        <v>0.6626266674920218</v>
      </c>
      <c r="I151" s="30">
        <f t="shared" si="9"/>
        <v>0</v>
      </c>
      <c r="J151" s="31">
        <f t="shared" si="12"/>
        <v>0.10381289062770102</v>
      </c>
    </row>
    <row r="152" spans="1:10" ht="13.5">
      <c r="A152" s="32">
        <v>38807</v>
      </c>
      <c r="B152" s="21">
        <f t="shared" si="10"/>
        <v>1551.250000000001</v>
      </c>
      <c r="C152" s="25">
        <f t="shared" si="7"/>
        <v>1800</v>
      </c>
      <c r="D152" s="26">
        <v>0.1</v>
      </c>
      <c r="E152" s="3">
        <f>(C149+C150+C151)*D152/12</f>
        <v>60</v>
      </c>
      <c r="F152" s="27">
        <v>600</v>
      </c>
      <c r="G152" s="3">
        <f t="shared" si="8"/>
        <v>660</v>
      </c>
      <c r="H152" s="29">
        <f t="shared" si="11"/>
        <v>0.6571950570677498</v>
      </c>
      <c r="I152" s="30">
        <f t="shared" si="9"/>
        <v>433.7487376647149</v>
      </c>
      <c r="J152" s="31">
        <f t="shared" si="12"/>
        <v>0.10381289062770102</v>
      </c>
    </row>
    <row r="153" spans="1:10" ht="13.5">
      <c r="A153" s="20">
        <v>38837</v>
      </c>
      <c r="B153" s="21">
        <f t="shared" si="10"/>
        <v>1581.6666666666677</v>
      </c>
      <c r="C153" s="25">
        <f t="shared" si="7"/>
        <v>1800</v>
      </c>
      <c r="D153" s="26">
        <v>0.1</v>
      </c>
      <c r="F153" s="27"/>
      <c r="G153" s="3">
        <f t="shared" si="8"/>
        <v>0</v>
      </c>
      <c r="H153" s="29">
        <f t="shared" si="11"/>
        <v>0.6518079700429252</v>
      </c>
      <c r="I153" s="30">
        <f t="shared" si="9"/>
        <v>0</v>
      </c>
      <c r="J153" s="31">
        <f t="shared" si="12"/>
        <v>0.10381289062770102</v>
      </c>
    </row>
    <row r="154" spans="1:10" ht="13.5">
      <c r="A154" s="20">
        <v>38868</v>
      </c>
      <c r="B154" s="21">
        <f t="shared" si="10"/>
        <v>1612.0833333333344</v>
      </c>
      <c r="C154" s="25">
        <f t="shared" si="7"/>
        <v>1800</v>
      </c>
      <c r="D154" s="26">
        <v>0.1</v>
      </c>
      <c r="F154" s="27"/>
      <c r="G154" s="3">
        <f t="shared" si="8"/>
        <v>0</v>
      </c>
      <c r="H154" s="29">
        <f t="shared" si="11"/>
        <v>0.6464650414552355</v>
      </c>
      <c r="I154" s="30">
        <f t="shared" si="9"/>
        <v>0</v>
      </c>
      <c r="J154" s="31">
        <f t="shared" si="12"/>
        <v>0.10381289062770102</v>
      </c>
    </row>
    <row r="155" spans="1:10" ht="13.5">
      <c r="A155" s="32">
        <v>38898</v>
      </c>
      <c r="B155" s="21">
        <f t="shared" si="10"/>
        <v>1642.5000000000011</v>
      </c>
      <c r="C155" s="25">
        <f t="shared" si="7"/>
        <v>1200</v>
      </c>
      <c r="D155" s="26">
        <v>0.1</v>
      </c>
      <c r="E155" s="3">
        <f>(C152+C153+C154)*D155/12</f>
        <v>45</v>
      </c>
      <c r="F155" s="27">
        <v>600</v>
      </c>
      <c r="G155" s="3">
        <f t="shared" si="8"/>
        <v>645</v>
      </c>
      <c r="H155" s="29">
        <f t="shared" si="11"/>
        <v>0.6411659093339979</v>
      </c>
      <c r="I155" s="30">
        <f t="shared" si="9"/>
        <v>413.5520115204286</v>
      </c>
      <c r="J155" s="31">
        <f t="shared" si="12"/>
        <v>0.10381289062770102</v>
      </c>
    </row>
    <row r="156" spans="1:10" ht="13.5">
      <c r="A156" s="20">
        <v>38929</v>
      </c>
      <c r="B156" s="21">
        <f t="shared" si="10"/>
        <v>1672.9166666666679</v>
      </c>
      <c r="C156" s="25">
        <f t="shared" si="7"/>
        <v>1200</v>
      </c>
      <c r="D156" s="26">
        <v>0.1</v>
      </c>
      <c r="F156" s="27"/>
      <c r="G156" s="3">
        <f t="shared" si="8"/>
        <v>0</v>
      </c>
      <c r="H156" s="29">
        <f t="shared" si="11"/>
        <v>0.6359102146756355</v>
      </c>
      <c r="I156" s="30">
        <f t="shared" si="9"/>
        <v>0</v>
      </c>
      <c r="J156" s="31">
        <f t="shared" si="12"/>
        <v>0.10381289062770102</v>
      </c>
    </row>
    <row r="157" spans="1:10" ht="13.5">
      <c r="A157" s="20">
        <v>38960</v>
      </c>
      <c r="B157" s="21">
        <f t="shared" si="10"/>
        <v>1703.3333333333346</v>
      </c>
      <c r="C157" s="25">
        <f t="shared" si="7"/>
        <v>1200</v>
      </c>
      <c r="D157" s="26">
        <v>0.1</v>
      </c>
      <c r="F157" s="27"/>
      <c r="G157" s="3">
        <f t="shared" si="8"/>
        <v>0</v>
      </c>
      <c r="H157" s="29">
        <f t="shared" si="11"/>
        <v>0.630697601419356</v>
      </c>
      <c r="I157" s="30">
        <f t="shared" si="9"/>
        <v>0</v>
      </c>
      <c r="J157" s="31">
        <f t="shared" si="12"/>
        <v>0.10381289062770102</v>
      </c>
    </row>
    <row r="158" spans="1:10" ht="13.5">
      <c r="A158" s="32">
        <v>38990</v>
      </c>
      <c r="B158" s="21">
        <f t="shared" si="10"/>
        <v>1733.7500000000014</v>
      </c>
      <c r="C158" s="25">
        <f t="shared" si="7"/>
        <v>600</v>
      </c>
      <c r="D158" s="26">
        <v>0.1</v>
      </c>
      <c r="E158" s="3">
        <f>(C155+C156+C157)*D158/12</f>
        <v>30</v>
      </c>
      <c r="F158" s="27">
        <v>600</v>
      </c>
      <c r="G158" s="3">
        <f t="shared" si="8"/>
        <v>630</v>
      </c>
      <c r="H158" s="29">
        <f t="shared" si="11"/>
        <v>0.62552771642303</v>
      </c>
      <c r="I158" s="30">
        <f t="shared" si="9"/>
        <v>394.08246134650886</v>
      </c>
      <c r="J158" s="31">
        <f t="shared" si="12"/>
        <v>0.10381289062770102</v>
      </c>
    </row>
    <row r="159" spans="1:10" ht="13.5">
      <c r="A159" s="20">
        <v>39021</v>
      </c>
      <c r="B159" s="21">
        <f t="shared" si="10"/>
        <v>1764.166666666668</v>
      </c>
      <c r="C159" s="25">
        <f t="shared" si="7"/>
        <v>600</v>
      </c>
      <c r="D159" s="26">
        <v>0.1</v>
      </c>
      <c r="F159" s="27"/>
      <c r="G159" s="3">
        <f t="shared" si="8"/>
        <v>0</v>
      </c>
      <c r="H159" s="29">
        <f t="shared" si="11"/>
        <v>0.6204002094392648</v>
      </c>
      <c r="I159" s="30">
        <f t="shared" si="9"/>
        <v>0</v>
      </c>
      <c r="J159" s="31">
        <f t="shared" si="12"/>
        <v>0.10381289062770102</v>
      </c>
    </row>
    <row r="160" spans="1:10" ht="13.5">
      <c r="A160" s="20">
        <v>39051</v>
      </c>
      <c r="B160" s="21">
        <f t="shared" si="10"/>
        <v>1794.5833333333348</v>
      </c>
      <c r="C160" s="25">
        <f t="shared" si="7"/>
        <v>600</v>
      </c>
      <c r="D160" s="26">
        <v>0.1</v>
      </c>
      <c r="F160" s="27"/>
      <c r="G160" s="3">
        <f t="shared" si="8"/>
        <v>0</v>
      </c>
      <c r="H160" s="29">
        <f t="shared" si="11"/>
        <v>0.6153147330916783</v>
      </c>
      <c r="I160" s="30">
        <f t="shared" si="9"/>
        <v>0</v>
      </c>
      <c r="J160" s="31">
        <f t="shared" si="12"/>
        <v>0.10381289062770102</v>
      </c>
    </row>
    <row r="161" spans="1:10" ht="13.5">
      <c r="A161" s="32">
        <v>39082</v>
      </c>
      <c r="B161" s="33">
        <f t="shared" si="10"/>
        <v>1825.0000000000016</v>
      </c>
      <c r="C161" s="25">
        <f t="shared" si="7"/>
        <v>0</v>
      </c>
      <c r="D161" s="26">
        <v>0.1</v>
      </c>
      <c r="E161" s="3">
        <f>(C158+C159+C160)*D161/12</f>
        <v>15</v>
      </c>
      <c r="F161" s="27">
        <v>600</v>
      </c>
      <c r="G161" s="3">
        <f t="shared" si="8"/>
        <v>615</v>
      </c>
      <c r="H161" s="29">
        <f t="shared" si="11"/>
        <v>0.6102709428513631</v>
      </c>
      <c r="I161" s="30">
        <f t="shared" si="9"/>
        <v>375.31662985358827</v>
      </c>
      <c r="J161" s="31">
        <f t="shared" si="12"/>
        <v>0.10381289062770102</v>
      </c>
    </row>
    <row r="163" spans="5:9" ht="13.5">
      <c r="E163" s="22">
        <f>SUM(E101:E161)</f>
        <v>3150</v>
      </c>
      <c r="F163" s="22">
        <f>SUM(F101:F161)</f>
        <v>12000</v>
      </c>
      <c r="G163" s="22">
        <f>SUM(G101:G161)</f>
        <v>3150</v>
      </c>
      <c r="H163" s="22"/>
      <c r="I163" s="22">
        <f>SUM(I101:I161)</f>
        <v>11999.999999933621</v>
      </c>
    </row>
    <row r="164" ht="13.5">
      <c r="A164" s="3" t="s">
        <v>35</v>
      </c>
    </row>
    <row r="166" spans="1:10" ht="13.5">
      <c r="A166" s="1" t="s">
        <v>40</v>
      </c>
      <c r="B166" s="36"/>
      <c r="C166" s="2"/>
      <c r="D166" s="2"/>
      <c r="E166" s="2"/>
      <c r="F166" s="2"/>
      <c r="G166" s="2"/>
      <c r="H166" s="2"/>
      <c r="I166" s="2"/>
      <c r="J166" s="2"/>
    </row>
    <row r="167" spans="1:3" ht="13.5">
      <c r="A167" s="4"/>
      <c r="B167" s="4"/>
      <c r="C167" s="4"/>
    </row>
    <row r="168" spans="1:10" ht="13.5">
      <c r="A168" s="5" t="s">
        <v>116</v>
      </c>
      <c r="B168" s="6"/>
      <c r="C168" s="6"/>
      <c r="D168" s="6"/>
      <c r="E168" s="6"/>
      <c r="F168" s="6"/>
      <c r="G168" s="6"/>
      <c r="I168" s="7"/>
      <c r="J168" s="8"/>
    </row>
    <row r="169" spans="1:10" ht="13.5">
      <c r="A169" s="5" t="s">
        <v>27</v>
      </c>
      <c r="B169" s="6"/>
      <c r="C169" s="6"/>
      <c r="D169" s="6"/>
      <c r="E169" s="6"/>
      <c r="F169" s="6"/>
      <c r="G169" s="6"/>
      <c r="I169" s="7"/>
      <c r="J169" s="8"/>
    </row>
    <row r="170" spans="1:3" ht="13.5">
      <c r="A170" s="4"/>
      <c r="B170" s="4"/>
      <c r="C170" s="4"/>
    </row>
    <row r="171" spans="1:6" ht="13.5">
      <c r="A171" s="9" t="s">
        <v>50</v>
      </c>
      <c r="B171" s="34"/>
      <c r="C171" s="9"/>
      <c r="D171" s="34">
        <v>10</v>
      </c>
      <c r="E171" s="9" t="s">
        <v>12</v>
      </c>
      <c r="F171" s="12"/>
    </row>
    <row r="172" spans="1:6" ht="13.5">
      <c r="A172" s="10" t="s">
        <v>88</v>
      </c>
      <c r="B172" s="37"/>
      <c r="C172" s="10"/>
      <c r="D172" s="37">
        <v>10</v>
      </c>
      <c r="E172" s="10" t="s">
        <v>12</v>
      </c>
      <c r="F172" s="12"/>
    </row>
    <row r="174" ht="15">
      <c r="A174" s="14" t="s">
        <v>28</v>
      </c>
    </row>
    <row r="175" ht="12" customHeight="1"/>
    <row r="176" ht="12.75"/>
    <row r="177" spans="7:8" ht="18.75">
      <c r="G177" s="15">
        <f>-1+(1+0.1/1)^1</f>
        <v>0.10000000000000009</v>
      </c>
      <c r="H177" s="15"/>
    </row>
    <row r="178" ht="12.75"/>
    <row r="179" ht="12.75"/>
    <row r="181" ht="15">
      <c r="A181" s="14" t="s">
        <v>29</v>
      </c>
    </row>
    <row r="182" spans="1:10" ht="51" customHeight="1">
      <c r="A182" s="16"/>
      <c r="B182" s="17" t="s">
        <v>7</v>
      </c>
      <c r="C182" s="17" t="s">
        <v>30</v>
      </c>
      <c r="D182" s="17" t="s">
        <v>31</v>
      </c>
      <c r="E182" s="17" t="s">
        <v>32</v>
      </c>
      <c r="F182" s="17" t="s">
        <v>33</v>
      </c>
      <c r="G182" s="17" t="s">
        <v>0</v>
      </c>
      <c r="H182" s="17" t="s">
        <v>34</v>
      </c>
      <c r="I182" s="18" t="s">
        <v>36</v>
      </c>
      <c r="J182" s="19" t="s">
        <v>37</v>
      </c>
    </row>
    <row r="183" spans="1:10" ht="13.5">
      <c r="A183" s="20">
        <v>37257</v>
      </c>
      <c r="B183" s="21">
        <v>1</v>
      </c>
      <c r="C183" s="22">
        <v>12000</v>
      </c>
      <c r="D183" s="17"/>
      <c r="E183" s="17"/>
      <c r="F183" s="17"/>
      <c r="G183" s="35">
        <v>-12000</v>
      </c>
      <c r="H183" s="17"/>
      <c r="I183" s="18"/>
      <c r="J183" s="19"/>
    </row>
    <row r="184" spans="1:10" ht="13.5">
      <c r="A184" s="20">
        <v>37287</v>
      </c>
      <c r="B184" s="24">
        <f>365/12</f>
        <v>30.416666666666668</v>
      </c>
      <c r="C184" s="25">
        <f aca="true" t="shared" si="13" ref="C184:C243">C183-F184</f>
        <v>12000</v>
      </c>
      <c r="D184" s="26">
        <v>0.1</v>
      </c>
      <c r="F184" s="27"/>
      <c r="G184" s="3">
        <f aca="true" t="shared" si="14" ref="G184:G243">E184+F184</f>
        <v>0</v>
      </c>
      <c r="H184" s="29">
        <f>(1+J184)^(-(B184/365))</f>
        <v>0.9920889434449143</v>
      </c>
      <c r="I184" s="30">
        <f aca="true" t="shared" si="15" ref="I184:I243">G184*H184</f>
        <v>0</v>
      </c>
      <c r="J184" s="31">
        <v>0.10000000002762921</v>
      </c>
    </row>
    <row r="185" spans="1:10" ht="13.5">
      <c r="A185" s="20">
        <v>37315</v>
      </c>
      <c r="B185" s="21">
        <f aca="true" t="shared" si="16" ref="B185:B243">B184+$B$19</f>
        <v>60.833333333333336</v>
      </c>
      <c r="C185" s="25">
        <f t="shared" si="13"/>
        <v>12000</v>
      </c>
      <c r="D185" s="26">
        <v>0.1</v>
      </c>
      <c r="F185" s="27"/>
      <c r="G185" s="3">
        <f t="shared" si="14"/>
        <v>0</v>
      </c>
      <c r="H185" s="29">
        <f aca="true" t="shared" si="17" ref="H185:H243">(1+J185)^(-(B185/365))</f>
        <v>0.9842404717056465</v>
      </c>
      <c r="I185" s="30">
        <f t="shared" si="15"/>
        <v>0</v>
      </c>
      <c r="J185" s="31">
        <f aca="true" t="shared" si="18" ref="J185:J243">J184</f>
        <v>0.10000000002762921</v>
      </c>
    </row>
    <row r="186" spans="1:10" ht="13.5">
      <c r="A186" s="32">
        <v>37346</v>
      </c>
      <c r="B186" s="21">
        <f t="shared" si="16"/>
        <v>91.25</v>
      </c>
      <c r="C186" s="25">
        <f t="shared" si="13"/>
        <v>12000</v>
      </c>
      <c r="D186" s="26">
        <v>0.1</v>
      </c>
      <c r="F186" s="27"/>
      <c r="G186" s="3">
        <f t="shared" si="14"/>
        <v>0</v>
      </c>
      <c r="H186" s="29">
        <f t="shared" si="17"/>
        <v>0.976454089670179</v>
      </c>
      <c r="I186" s="30">
        <f t="shared" si="15"/>
        <v>0</v>
      </c>
      <c r="J186" s="31">
        <f t="shared" si="18"/>
        <v>0.10000000002762921</v>
      </c>
    </row>
    <row r="187" spans="1:10" ht="13.5">
      <c r="A187" s="20">
        <v>37376</v>
      </c>
      <c r="B187" s="21">
        <f t="shared" si="16"/>
        <v>121.66666666666667</v>
      </c>
      <c r="C187" s="25">
        <f t="shared" si="13"/>
        <v>12000</v>
      </c>
      <c r="D187" s="26">
        <v>0.1</v>
      </c>
      <c r="F187" s="27"/>
      <c r="G187" s="3">
        <f t="shared" si="14"/>
        <v>0</v>
      </c>
      <c r="H187" s="29">
        <f t="shared" si="17"/>
        <v>0.9687293061433536</v>
      </c>
      <c r="I187" s="30">
        <f t="shared" si="15"/>
        <v>0</v>
      </c>
      <c r="J187" s="31">
        <f t="shared" si="18"/>
        <v>0.10000000002762921</v>
      </c>
    </row>
    <row r="188" spans="1:10" ht="13.5">
      <c r="A188" s="20">
        <v>37407</v>
      </c>
      <c r="B188" s="21">
        <f t="shared" si="16"/>
        <v>152.08333333333334</v>
      </c>
      <c r="C188" s="25">
        <f t="shared" si="13"/>
        <v>12000</v>
      </c>
      <c r="D188" s="26">
        <v>0.1</v>
      </c>
      <c r="F188" s="27"/>
      <c r="G188" s="3">
        <f t="shared" si="14"/>
        <v>0</v>
      </c>
      <c r="H188" s="29">
        <f t="shared" si="17"/>
        <v>0.9610656338158848</v>
      </c>
      <c r="I188" s="30">
        <f t="shared" si="15"/>
        <v>0</v>
      </c>
      <c r="J188" s="31">
        <f t="shared" si="18"/>
        <v>0.10000000002762921</v>
      </c>
    </row>
    <row r="189" spans="1:10" ht="13.5">
      <c r="A189" s="32">
        <v>37437</v>
      </c>
      <c r="B189" s="21">
        <f t="shared" si="16"/>
        <v>182.5</v>
      </c>
      <c r="C189" s="25">
        <f t="shared" si="13"/>
        <v>12000</v>
      </c>
      <c r="D189" s="26">
        <v>0.1</v>
      </c>
      <c r="F189" s="27"/>
      <c r="G189" s="3">
        <f t="shared" si="14"/>
        <v>0</v>
      </c>
      <c r="H189" s="29">
        <f t="shared" si="17"/>
        <v>0.9534625892336182</v>
      </c>
      <c r="I189" s="30">
        <f t="shared" si="15"/>
        <v>0</v>
      </c>
      <c r="J189" s="31">
        <f t="shared" si="18"/>
        <v>0.10000000002762921</v>
      </c>
    </row>
    <row r="190" spans="1:10" ht="13.5">
      <c r="A190" s="20">
        <v>37468</v>
      </c>
      <c r="B190" s="21">
        <f t="shared" si="16"/>
        <v>212.91666666666666</v>
      </c>
      <c r="C190" s="25">
        <f t="shared" si="13"/>
        <v>12000</v>
      </c>
      <c r="D190" s="26">
        <v>0.1</v>
      </c>
      <c r="F190" s="27"/>
      <c r="G190" s="3">
        <f t="shared" si="14"/>
        <v>0</v>
      </c>
      <c r="H190" s="29">
        <f t="shared" si="17"/>
        <v>0.9459196927670325</v>
      </c>
      <c r="I190" s="30">
        <f t="shared" si="15"/>
        <v>0</v>
      </c>
      <c r="J190" s="31">
        <f t="shared" si="18"/>
        <v>0.10000000002762921</v>
      </c>
    </row>
    <row r="191" spans="1:10" ht="13.5">
      <c r="A191" s="20">
        <v>37499</v>
      </c>
      <c r="B191" s="21">
        <f t="shared" si="16"/>
        <v>243.33333333333331</v>
      </c>
      <c r="C191" s="25">
        <f t="shared" si="13"/>
        <v>12000</v>
      </c>
      <c r="D191" s="26">
        <v>0.1</v>
      </c>
      <c r="F191" s="27"/>
      <c r="G191" s="3">
        <f t="shared" si="14"/>
        <v>0</v>
      </c>
      <c r="H191" s="29">
        <f t="shared" si="17"/>
        <v>0.9384364685809833</v>
      </c>
      <c r="I191" s="30">
        <f t="shared" si="15"/>
        <v>0</v>
      </c>
      <c r="J191" s="31">
        <f t="shared" si="18"/>
        <v>0.10000000002762921</v>
      </c>
    </row>
    <row r="192" spans="1:10" ht="13.5">
      <c r="A192" s="32">
        <v>37529</v>
      </c>
      <c r="B192" s="21">
        <f t="shared" si="16"/>
        <v>273.75</v>
      </c>
      <c r="C192" s="25">
        <f t="shared" si="13"/>
        <v>12000</v>
      </c>
      <c r="D192" s="26">
        <v>0.1</v>
      </c>
      <c r="F192" s="27"/>
      <c r="G192" s="3">
        <f t="shared" si="14"/>
        <v>0</v>
      </c>
      <c r="H192" s="29">
        <f t="shared" si="17"/>
        <v>0.9310124446046845</v>
      </c>
      <c r="I192" s="30">
        <f t="shared" si="15"/>
        <v>0</v>
      </c>
      <c r="J192" s="31">
        <f t="shared" si="18"/>
        <v>0.10000000002762921</v>
      </c>
    </row>
    <row r="193" spans="1:10" ht="13.5">
      <c r="A193" s="20">
        <v>37560</v>
      </c>
      <c r="B193" s="21">
        <f t="shared" si="16"/>
        <v>304.1666666666667</v>
      </c>
      <c r="C193" s="25">
        <f t="shared" si="13"/>
        <v>12000</v>
      </c>
      <c r="D193" s="26">
        <v>0.1</v>
      </c>
      <c r="F193" s="27"/>
      <c r="G193" s="3">
        <f t="shared" si="14"/>
        <v>0</v>
      </c>
      <c r="H193" s="29">
        <f t="shared" si="17"/>
        <v>0.9236471525019282</v>
      </c>
      <c r="I193" s="30">
        <f t="shared" si="15"/>
        <v>0</v>
      </c>
      <c r="J193" s="31">
        <f t="shared" si="18"/>
        <v>0.10000000002762921</v>
      </c>
    </row>
    <row r="194" spans="1:10" ht="13.5">
      <c r="A194" s="20">
        <v>37590</v>
      </c>
      <c r="B194" s="21">
        <f t="shared" si="16"/>
        <v>334.58333333333337</v>
      </c>
      <c r="C194" s="25">
        <f t="shared" si="13"/>
        <v>12000</v>
      </c>
      <c r="D194" s="26">
        <v>0.1</v>
      </c>
      <c r="F194" s="27"/>
      <c r="G194" s="3">
        <f t="shared" si="14"/>
        <v>0</v>
      </c>
      <c r="H194" s="29">
        <f t="shared" si="17"/>
        <v>0.9163401276415417</v>
      </c>
      <c r="I194" s="30">
        <f t="shared" si="15"/>
        <v>0</v>
      </c>
      <c r="J194" s="31">
        <f t="shared" si="18"/>
        <v>0.10000000002762921</v>
      </c>
    </row>
    <row r="195" spans="1:10" ht="13.5">
      <c r="A195" s="32">
        <v>37621</v>
      </c>
      <c r="B195" s="33">
        <f t="shared" si="16"/>
        <v>365.00000000000006</v>
      </c>
      <c r="C195" s="25">
        <f t="shared" si="13"/>
        <v>9600</v>
      </c>
      <c r="D195" s="26">
        <v>0.1</v>
      </c>
      <c r="E195" s="3">
        <f>SUM(C183:C194)*D195/12</f>
        <v>1200</v>
      </c>
      <c r="F195" s="27">
        <v>2400</v>
      </c>
      <c r="G195" s="3">
        <f t="shared" si="14"/>
        <v>3600</v>
      </c>
      <c r="H195" s="29">
        <f t="shared" si="17"/>
        <v>0.9090909090680751</v>
      </c>
      <c r="I195" s="30">
        <f t="shared" si="15"/>
        <v>3272.7272726450706</v>
      </c>
      <c r="J195" s="31">
        <f t="shared" si="18"/>
        <v>0.10000000002762921</v>
      </c>
    </row>
    <row r="196" spans="1:10" ht="13.5">
      <c r="A196" s="20">
        <v>37652</v>
      </c>
      <c r="B196" s="21">
        <f t="shared" si="16"/>
        <v>395.41666666666674</v>
      </c>
      <c r="C196" s="25">
        <f t="shared" si="13"/>
        <v>9600</v>
      </c>
      <c r="D196" s="26">
        <v>0.1</v>
      </c>
      <c r="F196" s="27"/>
      <c r="G196" s="3">
        <f t="shared" si="14"/>
        <v>0</v>
      </c>
      <c r="H196" s="29">
        <f t="shared" si="17"/>
        <v>0.9018990394727234</v>
      </c>
      <c r="I196" s="30">
        <f t="shared" si="15"/>
        <v>0</v>
      </c>
      <c r="J196" s="31">
        <f t="shared" si="18"/>
        <v>0.10000000002762921</v>
      </c>
    </row>
    <row r="197" spans="1:10" ht="13.5">
      <c r="A197" s="20">
        <v>37680</v>
      </c>
      <c r="B197" s="21">
        <f t="shared" si="16"/>
        <v>425.8333333333334</v>
      </c>
      <c r="C197" s="25">
        <f t="shared" si="13"/>
        <v>9600</v>
      </c>
      <c r="D197" s="26">
        <v>0.1</v>
      </c>
      <c r="F197" s="27"/>
      <c r="G197" s="3">
        <f t="shared" si="14"/>
        <v>0</v>
      </c>
      <c r="H197" s="29">
        <f t="shared" si="17"/>
        <v>0.8947640651644773</v>
      </c>
      <c r="I197" s="30">
        <f t="shared" si="15"/>
        <v>0</v>
      </c>
      <c r="J197" s="31">
        <f t="shared" si="18"/>
        <v>0.10000000002762921</v>
      </c>
    </row>
    <row r="198" spans="1:10" ht="13.5">
      <c r="A198" s="32">
        <v>37711</v>
      </c>
      <c r="B198" s="21">
        <f t="shared" si="16"/>
        <v>456.2500000000001</v>
      </c>
      <c r="C198" s="25">
        <f t="shared" si="13"/>
        <v>9600</v>
      </c>
      <c r="D198" s="26">
        <v>0.1</v>
      </c>
      <c r="F198" s="27"/>
      <c r="G198" s="3">
        <f t="shared" si="14"/>
        <v>0</v>
      </c>
      <c r="H198" s="29">
        <f t="shared" si="17"/>
        <v>0.8876855360415028</v>
      </c>
      <c r="I198" s="30">
        <f t="shared" si="15"/>
        <v>0</v>
      </c>
      <c r="J198" s="31">
        <f t="shared" si="18"/>
        <v>0.10000000002762921</v>
      </c>
    </row>
    <row r="199" spans="1:10" ht="13.5">
      <c r="A199" s="20">
        <v>37741</v>
      </c>
      <c r="B199" s="21">
        <f t="shared" si="16"/>
        <v>486.6666666666668</v>
      </c>
      <c r="C199" s="25">
        <f t="shared" si="13"/>
        <v>9600</v>
      </c>
      <c r="D199" s="26">
        <v>0.1</v>
      </c>
      <c r="F199" s="27"/>
      <c r="G199" s="3">
        <f t="shared" si="14"/>
        <v>0</v>
      </c>
      <c r="H199" s="29">
        <f t="shared" si="17"/>
        <v>0.880663005562747</v>
      </c>
      <c r="I199" s="30">
        <f t="shared" si="15"/>
        <v>0</v>
      </c>
      <c r="J199" s="31">
        <f t="shared" si="18"/>
        <v>0.10000000002762921</v>
      </c>
    </row>
    <row r="200" spans="1:10" ht="13.5">
      <c r="A200" s="20">
        <v>37772</v>
      </c>
      <c r="B200" s="21">
        <f t="shared" si="16"/>
        <v>517.0833333333335</v>
      </c>
      <c r="C200" s="25">
        <f t="shared" si="13"/>
        <v>9600</v>
      </c>
      <c r="D200" s="26">
        <v>0.1</v>
      </c>
      <c r="F200" s="27"/>
      <c r="G200" s="3">
        <f t="shared" si="14"/>
        <v>0</v>
      </c>
      <c r="H200" s="29">
        <f t="shared" si="17"/>
        <v>0.8736960307197685</v>
      </c>
      <c r="I200" s="30">
        <f t="shared" si="15"/>
        <v>0</v>
      </c>
      <c r="J200" s="31">
        <f t="shared" si="18"/>
        <v>0.10000000002762921</v>
      </c>
    </row>
    <row r="201" spans="1:10" ht="13.5">
      <c r="A201" s="32">
        <v>37802</v>
      </c>
      <c r="B201" s="21">
        <f t="shared" si="16"/>
        <v>547.5000000000001</v>
      </c>
      <c r="C201" s="25">
        <f t="shared" si="13"/>
        <v>9600</v>
      </c>
      <c r="D201" s="26">
        <v>0.1</v>
      </c>
      <c r="F201" s="27"/>
      <c r="G201" s="3">
        <f t="shared" si="14"/>
        <v>0</v>
      </c>
      <c r="H201" s="29">
        <f t="shared" si="17"/>
        <v>0.8667841720087904</v>
      </c>
      <c r="I201" s="30">
        <f t="shared" si="15"/>
        <v>0</v>
      </c>
      <c r="J201" s="31">
        <f t="shared" si="18"/>
        <v>0.10000000002762921</v>
      </c>
    </row>
    <row r="202" spans="1:10" ht="13.5">
      <c r="A202" s="20">
        <v>37833</v>
      </c>
      <c r="B202" s="21">
        <f t="shared" si="16"/>
        <v>577.9166666666667</v>
      </c>
      <c r="C202" s="25">
        <f t="shared" si="13"/>
        <v>9600</v>
      </c>
      <c r="D202" s="26">
        <v>0.1</v>
      </c>
      <c r="F202" s="27"/>
      <c r="G202" s="3">
        <f t="shared" si="14"/>
        <v>0</v>
      </c>
      <c r="H202" s="29">
        <f t="shared" si="17"/>
        <v>0.8599269934029758</v>
      </c>
      <c r="I202" s="30">
        <f t="shared" si="15"/>
        <v>0</v>
      </c>
      <c r="J202" s="31">
        <f t="shared" si="18"/>
        <v>0.10000000002762921</v>
      </c>
    </row>
    <row r="203" spans="1:10" ht="13.5">
      <c r="A203" s="20">
        <v>37864</v>
      </c>
      <c r="B203" s="21">
        <f t="shared" si="16"/>
        <v>608.3333333333334</v>
      </c>
      <c r="C203" s="25">
        <f t="shared" si="13"/>
        <v>9600</v>
      </c>
      <c r="D203" s="26">
        <v>0.1</v>
      </c>
      <c r="F203" s="27"/>
      <c r="G203" s="3">
        <f t="shared" si="14"/>
        <v>0</v>
      </c>
      <c r="H203" s="29">
        <f t="shared" si="17"/>
        <v>0.8531240623249203</v>
      </c>
      <c r="I203" s="30">
        <f t="shared" si="15"/>
        <v>0</v>
      </c>
      <c r="J203" s="31">
        <f t="shared" si="18"/>
        <v>0.10000000002762921</v>
      </c>
    </row>
    <row r="204" spans="1:10" ht="13.5">
      <c r="A204" s="32">
        <v>37894</v>
      </c>
      <c r="B204" s="21">
        <f t="shared" si="16"/>
        <v>638.75</v>
      </c>
      <c r="C204" s="25">
        <f t="shared" si="13"/>
        <v>9600</v>
      </c>
      <c r="D204" s="26">
        <v>0.1</v>
      </c>
      <c r="F204" s="27"/>
      <c r="G204" s="3">
        <f t="shared" si="14"/>
        <v>0</v>
      </c>
      <c r="H204" s="29">
        <f t="shared" si="17"/>
        <v>0.8463749496193634</v>
      </c>
      <c r="I204" s="30">
        <f t="shared" si="15"/>
        <v>0</v>
      </c>
      <c r="J204" s="31">
        <f t="shared" si="18"/>
        <v>0.10000000002762921</v>
      </c>
    </row>
    <row r="205" spans="1:10" ht="13.5">
      <c r="A205" s="20">
        <v>37925</v>
      </c>
      <c r="B205" s="21">
        <f t="shared" si="16"/>
        <v>669.1666666666666</v>
      </c>
      <c r="C205" s="25">
        <f t="shared" si="13"/>
        <v>9600</v>
      </c>
      <c r="D205" s="26">
        <v>0.1</v>
      </c>
      <c r="F205" s="27"/>
      <c r="G205" s="3">
        <f t="shared" si="14"/>
        <v>0</v>
      </c>
      <c r="H205" s="29">
        <f t="shared" si="17"/>
        <v>0.839679229526117</v>
      </c>
      <c r="I205" s="30">
        <f t="shared" si="15"/>
        <v>0</v>
      </c>
      <c r="J205" s="31">
        <f t="shared" si="18"/>
        <v>0.10000000002762921</v>
      </c>
    </row>
    <row r="206" spans="1:10" ht="13.5">
      <c r="A206" s="20">
        <v>37955</v>
      </c>
      <c r="B206" s="21">
        <f t="shared" si="16"/>
        <v>699.5833333333333</v>
      </c>
      <c r="C206" s="25">
        <f t="shared" si="13"/>
        <v>9600</v>
      </c>
      <c r="D206" s="26">
        <v>0.1</v>
      </c>
      <c r="F206" s="27"/>
      <c r="G206" s="3">
        <f t="shared" si="14"/>
        <v>0</v>
      </c>
      <c r="H206" s="29">
        <f t="shared" si="17"/>
        <v>0.8330364796532052</v>
      </c>
      <c r="I206" s="30">
        <f t="shared" si="15"/>
        <v>0</v>
      </c>
      <c r="J206" s="31">
        <f t="shared" si="18"/>
        <v>0.10000000002762921</v>
      </c>
    </row>
    <row r="207" spans="1:10" ht="13.5">
      <c r="A207" s="32">
        <v>37986</v>
      </c>
      <c r="B207" s="33">
        <f t="shared" si="16"/>
        <v>729.9999999999999</v>
      </c>
      <c r="C207" s="25">
        <f t="shared" si="13"/>
        <v>7200</v>
      </c>
      <c r="D207" s="26">
        <v>0.1</v>
      </c>
      <c r="E207" s="3">
        <f>SUM(C195:C206)*D207/12</f>
        <v>960</v>
      </c>
      <c r="F207" s="27">
        <v>2400</v>
      </c>
      <c r="G207" s="3">
        <f t="shared" si="14"/>
        <v>3360</v>
      </c>
      <c r="H207" s="29">
        <f t="shared" si="17"/>
        <v>0.8264462809502192</v>
      </c>
      <c r="I207" s="30">
        <f t="shared" si="15"/>
        <v>2776.8595039927363</v>
      </c>
      <c r="J207" s="31">
        <f t="shared" si="18"/>
        <v>0.10000000002762921</v>
      </c>
    </row>
    <row r="208" spans="1:10" ht="13.5">
      <c r="A208" s="20">
        <v>38017</v>
      </c>
      <c r="B208" s="21">
        <f t="shared" si="16"/>
        <v>760.4166666666665</v>
      </c>
      <c r="C208" s="25">
        <f t="shared" si="13"/>
        <v>7200</v>
      </c>
      <c r="D208" s="26">
        <v>0.1</v>
      </c>
      <c r="F208" s="27"/>
      <c r="G208" s="3">
        <f t="shared" si="14"/>
        <v>0</v>
      </c>
      <c r="H208" s="29">
        <f t="shared" si="17"/>
        <v>0.8199082176818819</v>
      </c>
      <c r="I208" s="30">
        <f t="shared" si="15"/>
        <v>0</v>
      </c>
      <c r="J208" s="31">
        <f t="shared" si="18"/>
        <v>0.10000000002762921</v>
      </c>
    </row>
    <row r="209" spans="1:10" ht="13.5">
      <c r="A209" s="20">
        <v>38046</v>
      </c>
      <c r="B209" s="21">
        <f t="shared" si="16"/>
        <v>790.8333333333331</v>
      </c>
      <c r="C209" s="25">
        <f t="shared" si="13"/>
        <v>7200</v>
      </c>
      <c r="D209" s="26">
        <v>0.1</v>
      </c>
      <c r="F209" s="27"/>
      <c r="G209" s="3">
        <f t="shared" si="14"/>
        <v>0</v>
      </c>
      <c r="H209" s="29">
        <f t="shared" si="17"/>
        <v>0.8134218774018211</v>
      </c>
      <c r="I209" s="30">
        <f t="shared" si="15"/>
        <v>0</v>
      </c>
      <c r="J209" s="31">
        <f t="shared" si="18"/>
        <v>0.10000000002762921</v>
      </c>
    </row>
    <row r="210" spans="1:10" ht="13.5">
      <c r="A210" s="32">
        <v>38077</v>
      </c>
      <c r="B210" s="21">
        <f t="shared" si="16"/>
        <v>821.2499999999998</v>
      </c>
      <c r="C210" s="25">
        <f t="shared" si="13"/>
        <v>7200</v>
      </c>
      <c r="D210" s="26">
        <v>0.1</v>
      </c>
      <c r="F210" s="27"/>
      <c r="G210" s="3">
        <f t="shared" si="14"/>
        <v>0</v>
      </c>
      <c r="H210" s="29">
        <f t="shared" si="17"/>
        <v>0.8069868509265514</v>
      </c>
      <c r="I210" s="30">
        <f t="shared" si="15"/>
        <v>0</v>
      </c>
      <c r="J210" s="31">
        <f t="shared" si="18"/>
        <v>0.10000000002762921</v>
      </c>
    </row>
    <row r="211" spans="1:10" ht="13.5">
      <c r="A211" s="20">
        <v>38107</v>
      </c>
      <c r="B211" s="21">
        <f t="shared" si="16"/>
        <v>851.6666666666664</v>
      </c>
      <c r="C211" s="25">
        <f t="shared" si="13"/>
        <v>7200</v>
      </c>
      <c r="D211" s="26">
        <v>0.1</v>
      </c>
      <c r="F211" s="27"/>
      <c r="G211" s="3">
        <f t="shared" si="14"/>
        <v>0</v>
      </c>
      <c r="H211" s="29">
        <f t="shared" si="17"/>
        <v>0.8006027323096611</v>
      </c>
      <c r="I211" s="30">
        <f t="shared" si="15"/>
        <v>0</v>
      </c>
      <c r="J211" s="31">
        <f t="shared" si="18"/>
        <v>0.10000000002762921</v>
      </c>
    </row>
    <row r="212" spans="1:10" ht="13.5">
      <c r="A212" s="20">
        <v>38138</v>
      </c>
      <c r="B212" s="21">
        <f t="shared" si="16"/>
        <v>882.083333333333</v>
      </c>
      <c r="C212" s="25">
        <f t="shared" si="13"/>
        <v>7200</v>
      </c>
      <c r="D212" s="26">
        <v>0.1</v>
      </c>
      <c r="F212" s="27"/>
      <c r="G212" s="3">
        <f t="shared" si="14"/>
        <v>0</v>
      </c>
      <c r="H212" s="29">
        <f t="shared" si="17"/>
        <v>0.7942691188162032</v>
      </c>
      <c r="I212" s="30">
        <f t="shared" si="15"/>
        <v>0</v>
      </c>
      <c r="J212" s="31">
        <f t="shared" si="18"/>
        <v>0.10000000002762921</v>
      </c>
    </row>
    <row r="213" spans="1:10" ht="13.5">
      <c r="A213" s="32">
        <v>38168</v>
      </c>
      <c r="B213" s="21">
        <f t="shared" si="16"/>
        <v>912.4999999999997</v>
      </c>
      <c r="C213" s="25">
        <f t="shared" si="13"/>
        <v>7200</v>
      </c>
      <c r="D213" s="26">
        <v>0.1</v>
      </c>
      <c r="F213" s="27"/>
      <c r="G213" s="3">
        <f t="shared" si="14"/>
        <v>0</v>
      </c>
      <c r="H213" s="29">
        <f t="shared" si="17"/>
        <v>0.7879856108972902</v>
      </c>
      <c r="I213" s="30">
        <f t="shared" si="15"/>
        <v>0</v>
      </c>
      <c r="J213" s="31">
        <f t="shared" si="18"/>
        <v>0.10000000002762921</v>
      </c>
    </row>
    <row r="214" spans="1:10" ht="13.5">
      <c r="A214" s="20">
        <v>38199</v>
      </c>
      <c r="B214" s="21">
        <f t="shared" si="16"/>
        <v>942.9166666666663</v>
      </c>
      <c r="C214" s="25">
        <f t="shared" si="13"/>
        <v>7200</v>
      </c>
      <c r="D214" s="26">
        <v>0.1</v>
      </c>
      <c r="F214" s="27"/>
      <c r="G214" s="3">
        <f t="shared" si="14"/>
        <v>0</v>
      </c>
      <c r="H214" s="29">
        <f t="shared" si="17"/>
        <v>0.7817518121648882</v>
      </c>
      <c r="I214" s="30">
        <f t="shared" si="15"/>
        <v>0</v>
      </c>
      <c r="J214" s="31">
        <f t="shared" si="18"/>
        <v>0.10000000002762921</v>
      </c>
    </row>
    <row r="215" spans="1:10" ht="13.5">
      <c r="A215" s="20">
        <v>38230</v>
      </c>
      <c r="B215" s="21">
        <f t="shared" si="16"/>
        <v>973.3333333333329</v>
      </c>
      <c r="C215" s="25">
        <f t="shared" si="13"/>
        <v>7200</v>
      </c>
      <c r="D215" s="26">
        <v>0.1</v>
      </c>
      <c r="F215" s="27"/>
      <c r="G215" s="3">
        <f t="shared" si="14"/>
        <v>0</v>
      </c>
      <c r="H215" s="29">
        <f t="shared" si="17"/>
        <v>0.775567329366811</v>
      </c>
      <c r="I215" s="30">
        <f t="shared" si="15"/>
        <v>0</v>
      </c>
      <c r="J215" s="31">
        <f t="shared" si="18"/>
        <v>0.10000000002762921</v>
      </c>
    </row>
    <row r="216" spans="1:10" ht="13.5">
      <c r="A216" s="32">
        <v>38260</v>
      </c>
      <c r="B216" s="21">
        <f t="shared" si="16"/>
        <v>1003.7499999999995</v>
      </c>
      <c r="C216" s="25">
        <f t="shared" si="13"/>
        <v>7200</v>
      </c>
      <c r="D216" s="26">
        <v>0.1</v>
      </c>
      <c r="F216" s="27"/>
      <c r="G216" s="3">
        <f t="shared" si="14"/>
        <v>0</v>
      </c>
      <c r="H216" s="29">
        <f t="shared" si="17"/>
        <v>0.7694317723619135</v>
      </c>
      <c r="I216" s="30">
        <f t="shared" si="15"/>
        <v>0</v>
      </c>
      <c r="J216" s="31">
        <f t="shared" si="18"/>
        <v>0.10000000002762921</v>
      </c>
    </row>
    <row r="217" spans="1:10" ht="13.5">
      <c r="A217" s="20">
        <v>38291</v>
      </c>
      <c r="B217" s="21">
        <f t="shared" si="16"/>
        <v>1034.1666666666663</v>
      </c>
      <c r="C217" s="25">
        <f t="shared" si="13"/>
        <v>7200</v>
      </c>
      <c r="D217" s="26">
        <v>0.1</v>
      </c>
      <c r="F217" s="27"/>
      <c r="G217" s="3">
        <f t="shared" si="14"/>
        <v>0</v>
      </c>
      <c r="H217" s="29">
        <f t="shared" si="17"/>
        <v>0.7633447540954788</v>
      </c>
      <c r="I217" s="30">
        <f t="shared" si="15"/>
        <v>0</v>
      </c>
      <c r="J217" s="31">
        <f t="shared" si="18"/>
        <v>0.10000000002762921</v>
      </c>
    </row>
    <row r="218" spans="1:10" ht="13.5">
      <c r="A218" s="20">
        <v>38321</v>
      </c>
      <c r="B218" s="21">
        <f t="shared" si="16"/>
        <v>1064.583333333333</v>
      </c>
      <c r="C218" s="25">
        <f t="shared" si="13"/>
        <v>7200</v>
      </c>
      <c r="D218" s="26">
        <v>0.1</v>
      </c>
      <c r="F218" s="27"/>
      <c r="G218" s="3">
        <f t="shared" si="14"/>
        <v>0</v>
      </c>
      <c r="H218" s="29">
        <f t="shared" si="17"/>
        <v>0.7573058905748014</v>
      </c>
      <c r="I218" s="30">
        <f t="shared" si="15"/>
        <v>0</v>
      </c>
      <c r="J218" s="31">
        <f t="shared" si="18"/>
        <v>0.10000000002762921</v>
      </c>
    </row>
    <row r="219" spans="1:10" ht="13.5">
      <c r="A219" s="32">
        <v>38352</v>
      </c>
      <c r="B219" s="33">
        <f t="shared" si="16"/>
        <v>1094.9999999999998</v>
      </c>
      <c r="C219" s="25">
        <f t="shared" si="13"/>
        <v>4800</v>
      </c>
      <c r="D219" s="26">
        <v>0.1</v>
      </c>
      <c r="E219" s="3">
        <f>SUM(C207:C218)*D219/12</f>
        <v>720</v>
      </c>
      <c r="F219" s="27">
        <v>2400</v>
      </c>
      <c r="G219" s="3">
        <f t="shared" si="14"/>
        <v>3120</v>
      </c>
      <c r="H219" s="29">
        <f t="shared" si="17"/>
        <v>0.7513148008449647</v>
      </c>
      <c r="I219" s="30">
        <f t="shared" si="15"/>
        <v>2344.10217863629</v>
      </c>
      <c r="J219" s="31">
        <f t="shared" si="18"/>
        <v>0.10000000002762921</v>
      </c>
    </row>
    <row r="220" spans="1:10" ht="13.5">
      <c r="A220" s="20">
        <v>38383</v>
      </c>
      <c r="B220" s="21">
        <f t="shared" si="16"/>
        <v>1125.4166666666665</v>
      </c>
      <c r="C220" s="25">
        <f t="shared" si="13"/>
        <v>4800</v>
      </c>
      <c r="D220" s="26">
        <v>0.1</v>
      </c>
      <c r="F220" s="27"/>
      <c r="G220" s="3">
        <f t="shared" si="14"/>
        <v>0</v>
      </c>
      <c r="H220" s="29">
        <f t="shared" si="17"/>
        <v>0.7453711069648072</v>
      </c>
      <c r="I220" s="30">
        <f t="shared" si="15"/>
        <v>0</v>
      </c>
      <c r="J220" s="31">
        <f t="shared" si="18"/>
        <v>0.10000000002762921</v>
      </c>
    </row>
    <row r="221" spans="1:10" ht="13.5">
      <c r="A221" s="20">
        <v>38411</v>
      </c>
      <c r="B221" s="21">
        <f t="shared" si="16"/>
        <v>1155.8333333333333</v>
      </c>
      <c r="C221" s="25">
        <f t="shared" si="13"/>
        <v>4800</v>
      </c>
      <c r="D221" s="26">
        <v>0.1</v>
      </c>
      <c r="F221" s="27"/>
      <c r="G221" s="3">
        <f t="shared" si="14"/>
        <v>0</v>
      </c>
      <c r="H221" s="29">
        <f t="shared" si="17"/>
        <v>0.739474433983082</v>
      </c>
      <c r="I221" s="30">
        <f t="shared" si="15"/>
        <v>0</v>
      </c>
      <c r="J221" s="31">
        <f t="shared" si="18"/>
        <v>0.10000000002762921</v>
      </c>
    </row>
    <row r="222" spans="1:10" ht="13.5">
      <c r="A222" s="32">
        <v>38442</v>
      </c>
      <c r="B222" s="21">
        <f t="shared" si="16"/>
        <v>1186.25</v>
      </c>
      <c r="C222" s="25">
        <f t="shared" si="13"/>
        <v>4800</v>
      </c>
      <c r="D222" s="26">
        <v>0.1</v>
      </c>
      <c r="F222" s="27"/>
      <c r="G222" s="3">
        <f t="shared" si="14"/>
        <v>0</v>
      </c>
      <c r="H222" s="29">
        <f t="shared" si="17"/>
        <v>0.7336244099148018</v>
      </c>
      <c r="I222" s="30">
        <f t="shared" si="15"/>
        <v>0</v>
      </c>
      <c r="J222" s="31">
        <f t="shared" si="18"/>
        <v>0.10000000002762921</v>
      </c>
    </row>
    <row r="223" spans="1:10" ht="13.5">
      <c r="A223" s="20">
        <v>38472</v>
      </c>
      <c r="B223" s="21">
        <f t="shared" si="16"/>
        <v>1216.6666666666667</v>
      </c>
      <c r="C223" s="25">
        <f t="shared" si="13"/>
        <v>4800</v>
      </c>
      <c r="D223" s="26">
        <v>0.1</v>
      </c>
      <c r="F223" s="27"/>
      <c r="G223" s="3">
        <f t="shared" si="14"/>
        <v>0</v>
      </c>
      <c r="H223" s="29">
        <f t="shared" si="17"/>
        <v>0.7278206657177745</v>
      </c>
      <c r="I223" s="30">
        <f t="shared" si="15"/>
        <v>0</v>
      </c>
      <c r="J223" s="31">
        <f t="shared" si="18"/>
        <v>0.10000000002762921</v>
      </c>
    </row>
    <row r="224" spans="1:10" ht="13.5">
      <c r="A224" s="20">
        <v>38503</v>
      </c>
      <c r="B224" s="21">
        <f t="shared" si="16"/>
        <v>1247.0833333333335</v>
      </c>
      <c r="C224" s="25">
        <f t="shared" si="13"/>
        <v>4800</v>
      </c>
      <c r="D224" s="26">
        <v>0.1</v>
      </c>
      <c r="F224" s="27"/>
      <c r="G224" s="3">
        <f t="shared" si="14"/>
        <v>0</v>
      </c>
      <c r="H224" s="29">
        <f t="shared" si="17"/>
        <v>0.7220628352693211</v>
      </c>
      <c r="I224" s="30">
        <f t="shared" si="15"/>
        <v>0</v>
      </c>
      <c r="J224" s="31">
        <f t="shared" si="18"/>
        <v>0.10000000002762921</v>
      </c>
    </row>
    <row r="225" spans="1:10" ht="13.5">
      <c r="A225" s="32">
        <v>38533</v>
      </c>
      <c r="B225" s="21">
        <f t="shared" si="16"/>
        <v>1277.5000000000002</v>
      </c>
      <c r="C225" s="25">
        <f t="shared" si="13"/>
        <v>4800</v>
      </c>
      <c r="D225" s="26">
        <v>0.1</v>
      </c>
      <c r="F225" s="27"/>
      <c r="G225" s="3">
        <f t="shared" si="14"/>
        <v>0</v>
      </c>
      <c r="H225" s="29">
        <f t="shared" si="17"/>
        <v>0.71635055534318</v>
      </c>
      <c r="I225" s="30">
        <f t="shared" si="15"/>
        <v>0</v>
      </c>
      <c r="J225" s="31">
        <f t="shared" si="18"/>
        <v>0.10000000002762921</v>
      </c>
    </row>
    <row r="226" spans="1:10" ht="13.5">
      <c r="A226" s="20">
        <v>38564</v>
      </c>
      <c r="B226" s="21">
        <f t="shared" si="16"/>
        <v>1307.916666666667</v>
      </c>
      <c r="C226" s="25">
        <f t="shared" si="13"/>
        <v>4800</v>
      </c>
      <c r="D226" s="26">
        <v>0.1</v>
      </c>
      <c r="F226" s="27"/>
      <c r="G226" s="3">
        <f t="shared" si="14"/>
        <v>0</v>
      </c>
      <c r="H226" s="29">
        <f t="shared" si="17"/>
        <v>0.7106834655865932</v>
      </c>
      <c r="I226" s="30">
        <f t="shared" si="15"/>
        <v>0</v>
      </c>
      <c r="J226" s="31">
        <f t="shared" si="18"/>
        <v>0.10000000002762921</v>
      </c>
    </row>
    <row r="227" spans="1:10" ht="13.5">
      <c r="A227" s="20">
        <v>38595</v>
      </c>
      <c r="B227" s="21">
        <f t="shared" si="16"/>
        <v>1338.3333333333337</v>
      </c>
      <c r="C227" s="25">
        <f t="shared" si="13"/>
        <v>4800</v>
      </c>
      <c r="D227" s="26">
        <v>0.1</v>
      </c>
      <c r="F227" s="27"/>
      <c r="G227" s="3">
        <f t="shared" si="14"/>
        <v>0</v>
      </c>
      <c r="H227" s="29">
        <f t="shared" si="17"/>
        <v>0.7050612084975734</v>
      </c>
      <c r="I227" s="30">
        <f t="shared" si="15"/>
        <v>0</v>
      </c>
      <c r="J227" s="31">
        <f t="shared" si="18"/>
        <v>0.10000000002762921</v>
      </c>
    </row>
    <row r="228" spans="1:10" ht="13.5">
      <c r="A228" s="32">
        <v>38625</v>
      </c>
      <c r="B228" s="21">
        <f t="shared" si="16"/>
        <v>1368.7500000000005</v>
      </c>
      <c r="C228" s="25">
        <f t="shared" si="13"/>
        <v>4800</v>
      </c>
      <c r="D228" s="26">
        <v>0.1</v>
      </c>
      <c r="F228" s="27"/>
      <c r="G228" s="3">
        <f t="shared" si="14"/>
        <v>0</v>
      </c>
      <c r="H228" s="29">
        <f t="shared" si="17"/>
        <v>0.6994834294023521</v>
      </c>
      <c r="I228" s="30">
        <f t="shared" si="15"/>
        <v>0</v>
      </c>
      <c r="J228" s="31">
        <f t="shared" si="18"/>
        <v>0.10000000002762921</v>
      </c>
    </row>
    <row r="229" spans="1:10" ht="13.5">
      <c r="A229" s="20">
        <v>38656</v>
      </c>
      <c r="B229" s="21">
        <f t="shared" si="16"/>
        <v>1399.1666666666672</v>
      </c>
      <c r="C229" s="25">
        <f t="shared" si="13"/>
        <v>4800</v>
      </c>
      <c r="D229" s="26">
        <v>0.1</v>
      </c>
      <c r="F229" s="27"/>
      <c r="G229" s="3">
        <f t="shared" si="14"/>
        <v>0</v>
      </c>
      <c r="H229" s="29">
        <f t="shared" si="17"/>
        <v>0.6939497764330048</v>
      </c>
      <c r="I229" s="30">
        <f t="shared" si="15"/>
        <v>0</v>
      </c>
      <c r="J229" s="31">
        <f t="shared" si="18"/>
        <v>0.10000000002762921</v>
      </c>
    </row>
    <row r="230" spans="1:10" ht="13.5">
      <c r="A230" s="20">
        <v>38686</v>
      </c>
      <c r="B230" s="21">
        <f t="shared" si="16"/>
        <v>1429.583333333334</v>
      </c>
      <c r="C230" s="25">
        <f t="shared" si="13"/>
        <v>4800</v>
      </c>
      <c r="D230" s="26">
        <v>0.1</v>
      </c>
      <c r="F230" s="27"/>
      <c r="G230" s="3">
        <f t="shared" si="14"/>
        <v>0</v>
      </c>
      <c r="H230" s="29">
        <f t="shared" si="17"/>
        <v>0.6884599005052543</v>
      </c>
      <c r="I230" s="30">
        <f t="shared" si="15"/>
        <v>0</v>
      </c>
      <c r="J230" s="31">
        <f t="shared" si="18"/>
        <v>0.10000000002762921</v>
      </c>
    </row>
    <row r="231" spans="1:10" ht="13.5">
      <c r="A231" s="32">
        <v>38717</v>
      </c>
      <c r="B231" s="33">
        <f t="shared" si="16"/>
        <v>1460.0000000000007</v>
      </c>
      <c r="C231" s="25">
        <f t="shared" si="13"/>
        <v>2400</v>
      </c>
      <c r="D231" s="26">
        <v>0.1</v>
      </c>
      <c r="E231" s="3">
        <f>SUM(C219:C230)*D231/12</f>
        <v>480</v>
      </c>
      <c r="F231" s="27">
        <v>2400</v>
      </c>
      <c r="G231" s="3">
        <f t="shared" si="14"/>
        <v>2880</v>
      </c>
      <c r="H231" s="29">
        <f t="shared" si="17"/>
        <v>0.6830134552964485</v>
      </c>
      <c r="I231" s="30">
        <f t="shared" si="15"/>
        <v>1967.0787512537718</v>
      </c>
      <c r="J231" s="31">
        <f t="shared" si="18"/>
        <v>0.10000000002762921</v>
      </c>
    </row>
    <row r="232" spans="1:10" ht="13.5">
      <c r="A232" s="20">
        <v>38748</v>
      </c>
      <c r="B232" s="21">
        <f t="shared" si="16"/>
        <v>1490.4166666666674</v>
      </c>
      <c r="C232" s="25">
        <f t="shared" si="13"/>
        <v>2400</v>
      </c>
      <c r="D232" s="26">
        <v>0.1</v>
      </c>
      <c r="F232" s="27"/>
      <c r="G232" s="3">
        <f t="shared" si="14"/>
        <v>0</v>
      </c>
      <c r="H232" s="29">
        <f t="shared" si="17"/>
        <v>0.6776100972237139</v>
      </c>
      <c r="I232" s="30">
        <f t="shared" si="15"/>
        <v>0</v>
      </c>
      <c r="J232" s="31">
        <f t="shared" si="18"/>
        <v>0.10000000002762921</v>
      </c>
    </row>
    <row r="233" spans="1:10" ht="13.5">
      <c r="A233" s="20">
        <v>38776</v>
      </c>
      <c r="B233" s="21">
        <f t="shared" si="16"/>
        <v>1520.8333333333342</v>
      </c>
      <c r="C233" s="25">
        <f t="shared" si="13"/>
        <v>2400</v>
      </c>
      <c r="D233" s="26">
        <v>0.1</v>
      </c>
      <c r="F233" s="27"/>
      <c r="G233" s="3">
        <f t="shared" si="14"/>
        <v>0</v>
      </c>
      <c r="H233" s="29">
        <f t="shared" si="17"/>
        <v>0.67224948542228</v>
      </c>
      <c r="I233" s="30">
        <f t="shared" si="15"/>
        <v>0</v>
      </c>
      <c r="J233" s="31">
        <f t="shared" si="18"/>
        <v>0.10000000002762921</v>
      </c>
    </row>
    <row r="234" spans="1:10" ht="13.5">
      <c r="A234" s="32">
        <v>38807</v>
      </c>
      <c r="B234" s="21">
        <f t="shared" si="16"/>
        <v>1551.250000000001</v>
      </c>
      <c r="C234" s="25">
        <f t="shared" si="13"/>
        <v>2400</v>
      </c>
      <c r="D234" s="26">
        <v>0.1</v>
      </c>
      <c r="F234" s="27"/>
      <c r="G234" s="3">
        <f t="shared" si="14"/>
        <v>0</v>
      </c>
      <c r="H234" s="29">
        <f t="shared" si="17"/>
        <v>0.6669312817239772</v>
      </c>
      <c r="I234" s="30">
        <f t="shared" si="15"/>
        <v>0</v>
      </c>
      <c r="J234" s="31">
        <f t="shared" si="18"/>
        <v>0.10000000002762921</v>
      </c>
    </row>
    <row r="235" spans="1:10" ht="13.5">
      <c r="A235" s="20">
        <v>38837</v>
      </c>
      <c r="B235" s="21">
        <f t="shared" si="16"/>
        <v>1581.6666666666677</v>
      </c>
      <c r="C235" s="25">
        <f t="shared" si="13"/>
        <v>2400</v>
      </c>
      <c r="D235" s="26">
        <v>0.1</v>
      </c>
      <c r="F235" s="27"/>
      <c r="G235" s="3">
        <f t="shared" si="14"/>
        <v>0</v>
      </c>
      <c r="H235" s="29">
        <f t="shared" si="17"/>
        <v>0.6616551506359031</v>
      </c>
      <c r="I235" s="30">
        <f t="shared" si="15"/>
        <v>0</v>
      </c>
      <c r="J235" s="31">
        <f t="shared" si="18"/>
        <v>0.10000000002762921</v>
      </c>
    </row>
    <row r="236" spans="1:10" ht="13.5">
      <c r="A236" s="20">
        <v>38868</v>
      </c>
      <c r="B236" s="21">
        <f t="shared" si="16"/>
        <v>1612.0833333333344</v>
      </c>
      <c r="C236" s="25">
        <f t="shared" si="13"/>
        <v>2400</v>
      </c>
      <c r="D236" s="26">
        <v>0.1</v>
      </c>
      <c r="F236" s="27"/>
      <c r="G236" s="3">
        <f t="shared" si="14"/>
        <v>0</v>
      </c>
      <c r="H236" s="29">
        <f t="shared" si="17"/>
        <v>0.6564207593192588</v>
      </c>
      <c r="I236" s="30">
        <f t="shared" si="15"/>
        <v>0</v>
      </c>
      <c r="J236" s="31">
        <f t="shared" si="18"/>
        <v>0.10000000002762921</v>
      </c>
    </row>
    <row r="237" spans="1:10" ht="13.5">
      <c r="A237" s="32">
        <v>38898</v>
      </c>
      <c r="B237" s="21">
        <f t="shared" si="16"/>
        <v>1642.5000000000011</v>
      </c>
      <c r="C237" s="25">
        <f t="shared" si="13"/>
        <v>2400</v>
      </c>
      <c r="D237" s="26">
        <v>0.1</v>
      </c>
      <c r="F237" s="27"/>
      <c r="G237" s="3">
        <f t="shared" si="14"/>
        <v>0</v>
      </c>
      <c r="H237" s="29">
        <f t="shared" si="17"/>
        <v>0.6512277775683518</v>
      </c>
      <c r="I237" s="30">
        <f t="shared" si="15"/>
        <v>0</v>
      </c>
      <c r="J237" s="31">
        <f t="shared" si="18"/>
        <v>0.10000000002762921</v>
      </c>
    </row>
    <row r="238" spans="1:10" ht="13.5">
      <c r="A238" s="20">
        <v>38929</v>
      </c>
      <c r="B238" s="21">
        <f t="shared" si="16"/>
        <v>1672.9166666666679</v>
      </c>
      <c r="C238" s="25">
        <f t="shared" si="13"/>
        <v>2400</v>
      </c>
      <c r="D238" s="26">
        <v>0.1</v>
      </c>
      <c r="F238" s="27"/>
      <c r="G238" s="3">
        <f t="shared" si="14"/>
        <v>0</v>
      </c>
      <c r="H238" s="29">
        <f t="shared" si="17"/>
        <v>0.6460758777897659</v>
      </c>
      <c r="I238" s="30">
        <f t="shared" si="15"/>
        <v>0</v>
      </c>
      <c r="J238" s="31">
        <f t="shared" si="18"/>
        <v>0.10000000002762921</v>
      </c>
    </row>
    <row r="239" spans="1:10" ht="13.5">
      <c r="A239" s="20">
        <v>38960</v>
      </c>
      <c r="B239" s="21">
        <f t="shared" si="16"/>
        <v>1703.3333333333346</v>
      </c>
      <c r="C239" s="25">
        <f t="shared" si="13"/>
        <v>2400</v>
      </c>
      <c r="D239" s="26">
        <v>0.1</v>
      </c>
      <c r="F239" s="27"/>
      <c r="G239" s="3">
        <f t="shared" si="14"/>
        <v>0</v>
      </c>
      <c r="H239" s="29">
        <f t="shared" si="17"/>
        <v>0.6409647349816945</v>
      </c>
      <c r="I239" s="30">
        <f t="shared" si="15"/>
        <v>0</v>
      </c>
      <c r="J239" s="31">
        <f t="shared" si="18"/>
        <v>0.10000000002762921</v>
      </c>
    </row>
    <row r="240" spans="1:10" ht="13.5">
      <c r="A240" s="32">
        <v>38990</v>
      </c>
      <c r="B240" s="21">
        <f t="shared" si="16"/>
        <v>1733.7500000000014</v>
      </c>
      <c r="C240" s="25">
        <f t="shared" si="13"/>
        <v>2400</v>
      </c>
      <c r="D240" s="26">
        <v>0.1</v>
      </c>
      <c r="F240" s="27"/>
      <c r="G240" s="3">
        <f t="shared" si="14"/>
        <v>0</v>
      </c>
      <c r="H240" s="29">
        <f t="shared" si="17"/>
        <v>0.6358940267134389</v>
      </c>
      <c r="I240" s="30">
        <f t="shared" si="15"/>
        <v>0</v>
      </c>
      <c r="J240" s="31">
        <f t="shared" si="18"/>
        <v>0.10000000002762921</v>
      </c>
    </row>
    <row r="241" spans="1:10" ht="13.5">
      <c r="A241" s="20">
        <v>39021</v>
      </c>
      <c r="B241" s="21">
        <f t="shared" si="16"/>
        <v>1764.166666666668</v>
      </c>
      <c r="C241" s="25">
        <f t="shared" si="13"/>
        <v>2400</v>
      </c>
      <c r="D241" s="26">
        <v>0.1</v>
      </c>
      <c r="F241" s="27"/>
      <c r="G241" s="3">
        <f t="shared" si="14"/>
        <v>0</v>
      </c>
      <c r="H241" s="29">
        <f t="shared" si="17"/>
        <v>0.6308634331050678</v>
      </c>
      <c r="I241" s="30">
        <f t="shared" si="15"/>
        <v>0</v>
      </c>
      <c r="J241" s="31">
        <f t="shared" si="18"/>
        <v>0.10000000002762921</v>
      </c>
    </row>
    <row r="242" spans="1:10" ht="13.5">
      <c r="A242" s="20">
        <v>39051</v>
      </c>
      <c r="B242" s="21">
        <f t="shared" si="16"/>
        <v>1794.5833333333348</v>
      </c>
      <c r="C242" s="25">
        <f t="shared" si="13"/>
        <v>2400</v>
      </c>
      <c r="D242" s="26">
        <v>0.1</v>
      </c>
      <c r="F242" s="27"/>
      <c r="G242" s="3">
        <f t="shared" si="14"/>
        <v>0</v>
      </c>
      <c r="H242" s="29">
        <f t="shared" si="17"/>
        <v>0.625872636807238</v>
      </c>
      <c r="I242" s="30">
        <f t="shared" si="15"/>
        <v>0</v>
      </c>
      <c r="J242" s="31">
        <f t="shared" si="18"/>
        <v>0.10000000002762921</v>
      </c>
    </row>
    <row r="243" spans="1:10" ht="13.5">
      <c r="A243" s="32">
        <v>39082</v>
      </c>
      <c r="B243" s="33">
        <f t="shared" si="16"/>
        <v>1825.0000000000016</v>
      </c>
      <c r="C243" s="25">
        <f t="shared" si="13"/>
        <v>0</v>
      </c>
      <c r="D243" s="26">
        <v>0.1</v>
      </c>
      <c r="E243" s="3">
        <f>SUM(C231:C242)*D243/12</f>
        <v>240</v>
      </c>
      <c r="F243" s="27">
        <v>2400</v>
      </c>
      <c r="G243" s="3">
        <f t="shared" si="14"/>
        <v>2640</v>
      </c>
      <c r="H243" s="29">
        <f t="shared" si="17"/>
        <v>0.6209213229811754</v>
      </c>
      <c r="I243" s="30">
        <f t="shared" si="15"/>
        <v>1639.2322926703032</v>
      </c>
      <c r="J243" s="31">
        <f t="shared" si="18"/>
        <v>0.10000000002762921</v>
      </c>
    </row>
    <row r="245" spans="5:9" ht="13.5">
      <c r="E245" s="22">
        <f>SUM(E183:E243)</f>
        <v>3600</v>
      </c>
      <c r="F245" s="22">
        <f>SUM(F183:F243)</f>
        <v>12000</v>
      </c>
      <c r="G245" s="22">
        <f>SUM(G183:G243)</f>
        <v>3600</v>
      </c>
      <c r="H245" s="22"/>
      <c r="I245" s="22">
        <f>SUM(I183:I243)</f>
        <v>11999.999999198173</v>
      </c>
    </row>
    <row r="246" ht="13.5">
      <c r="A246" s="3" t="s">
        <v>35</v>
      </c>
    </row>
  </sheetData>
  <sheetProtection/>
  <mergeCells count="3">
    <mergeCell ref="G177:H177"/>
    <mergeCell ref="G12:H12"/>
    <mergeCell ref="G95:H95"/>
  </mergeCells>
  <printOptions horizontalCentered="1"/>
  <pageMargins left="0.7480314960629921" right="0.7480314960629921" top="0.5905511811023623" bottom="0.7874015748031497" header="0.5118110236220472" footer="0.5118110236220472"/>
  <pageSetup horizontalDpi="600" verticalDpi="600" orientation="portrait" paperSize="9" scale="67" r:id="rId5"/>
  <rowBreaks count="1" manualBreakCount="1">
    <brk id="164" max="255" man="1"/>
  </rowBreaks>
  <legacyDrawing r:id="rId4"/>
  <oleObjects>
    <oleObject progId="Equation.3" shapeId="1561134" r:id="rId1"/>
    <oleObject progId="Equation.3" shapeId="1565849" r:id="rId2"/>
    <oleObject progId="Equation.3" shapeId="177017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565"/>
  <sheetViews>
    <sheetView zoomScalePageLayoutView="0" workbookViewId="0" topLeftCell="A1">
      <selection activeCell="H494" sqref="H494"/>
    </sheetView>
  </sheetViews>
  <sheetFormatPr defaultColWidth="9.140625" defaultRowHeight="12.75"/>
  <cols>
    <col min="1" max="1" width="17.140625" style="3" customWidth="1"/>
    <col min="2" max="2" width="8.8515625" style="3" customWidth="1"/>
    <col min="3" max="5" width="9.28125" style="3" customWidth="1"/>
    <col min="6" max="6" width="13.140625" style="3" customWidth="1"/>
    <col min="7" max="7" width="8.8515625" style="3" customWidth="1"/>
    <col min="8" max="8" width="13.28125" style="3" customWidth="1"/>
    <col min="9" max="9" width="8.8515625" style="3" customWidth="1"/>
    <col min="10" max="10" width="9.421875" style="3" bestFit="1" customWidth="1"/>
    <col min="11" max="16384" width="8.8515625" style="3" customWidth="1"/>
  </cols>
  <sheetData>
    <row r="1" spans="1:10" ht="13.5">
      <c r="A1" s="1" t="s">
        <v>41</v>
      </c>
      <c r="B1" s="36"/>
      <c r="C1" s="2"/>
      <c r="D1" s="2"/>
      <c r="E1" s="2"/>
      <c r="F1" s="2"/>
      <c r="G1" s="2"/>
      <c r="H1" s="2"/>
      <c r="I1" s="2"/>
      <c r="J1" s="2"/>
    </row>
    <row r="3" spans="1:10" ht="13.5">
      <c r="A3" s="5" t="s">
        <v>49</v>
      </c>
      <c r="B3" s="6"/>
      <c r="C3" s="6"/>
      <c r="D3" s="6"/>
      <c r="E3" s="6"/>
      <c r="F3" s="6"/>
      <c r="G3" s="6"/>
      <c r="I3" s="7"/>
      <c r="J3" s="8"/>
    </row>
    <row r="4" spans="1:10" ht="13.5">
      <c r="A4" s="5" t="s">
        <v>27</v>
      </c>
      <c r="B4" s="6"/>
      <c r="C4" s="6"/>
      <c r="D4" s="6"/>
      <c r="E4" s="6"/>
      <c r="F4" s="6"/>
      <c r="G4" s="6"/>
      <c r="I4" s="7"/>
      <c r="J4" s="8"/>
    </row>
    <row r="5" spans="1:10" ht="13.5">
      <c r="A5" s="5"/>
      <c r="B5" s="6"/>
      <c r="C5" s="6"/>
      <c r="D5" s="6"/>
      <c r="E5" s="6"/>
      <c r="F5" s="6"/>
      <c r="G5" s="6"/>
      <c r="I5" s="7"/>
      <c r="J5" s="8"/>
    </row>
    <row r="6" spans="1:5" ht="13.5">
      <c r="A6" s="38" t="s">
        <v>50</v>
      </c>
      <c r="B6" s="38"/>
      <c r="C6" s="38"/>
      <c r="D6" s="38">
        <v>10.4713</v>
      </c>
      <c r="E6" s="38" t="s">
        <v>12</v>
      </c>
    </row>
    <row r="7" spans="1:5" ht="13.5">
      <c r="A7" s="39" t="s">
        <v>91</v>
      </c>
      <c r="B7" s="39"/>
      <c r="C7" s="41"/>
      <c r="D7" s="39">
        <v>10.4713</v>
      </c>
      <c r="E7" s="41" t="s">
        <v>12</v>
      </c>
    </row>
    <row r="8" s="13" customFormat="1" ht="13.5"/>
    <row r="9" ht="13.5">
      <c r="A9" s="40" t="s">
        <v>28</v>
      </c>
    </row>
    <row r="10" ht="12.75"/>
    <row r="11" ht="12.75"/>
    <row r="12" spans="7:8" ht="12.75">
      <c r="G12" s="42">
        <f>-1+(1+0.1/12)^12</f>
        <v>0.10471306744129683</v>
      </c>
      <c r="H12" s="42"/>
    </row>
    <row r="13" ht="12.75"/>
    <row r="14" ht="12.75"/>
    <row r="16" ht="13.5">
      <c r="A16" s="40" t="s">
        <v>51</v>
      </c>
    </row>
    <row r="17" spans="1:10" ht="34.5" customHeight="1">
      <c r="A17" s="16"/>
      <c r="B17" s="17" t="s">
        <v>7</v>
      </c>
      <c r="C17" s="17" t="s">
        <v>30</v>
      </c>
      <c r="D17" s="17" t="s">
        <v>31</v>
      </c>
      <c r="E17" s="17" t="s">
        <v>32</v>
      </c>
      <c r="F17" s="17" t="s">
        <v>33</v>
      </c>
      <c r="G17" s="17" t="s">
        <v>0</v>
      </c>
      <c r="H17" s="17" t="s">
        <v>34</v>
      </c>
      <c r="I17" s="18" t="s">
        <v>36</v>
      </c>
      <c r="J17" s="19" t="s">
        <v>37</v>
      </c>
    </row>
    <row r="18" spans="1:10" ht="13.5">
      <c r="A18" s="20">
        <v>37257</v>
      </c>
      <c r="B18" s="21">
        <v>1</v>
      </c>
      <c r="C18" s="22">
        <v>12000</v>
      </c>
      <c r="D18" s="17"/>
      <c r="E18" s="17"/>
      <c r="F18" s="17"/>
      <c r="G18" s="23">
        <v>-12000</v>
      </c>
      <c r="H18" s="17"/>
      <c r="I18" s="18"/>
      <c r="J18" s="19"/>
    </row>
    <row r="19" spans="1:10" ht="13.5">
      <c r="A19" s="20">
        <v>37287</v>
      </c>
      <c r="B19" s="24">
        <f>365/12</f>
        <v>30.416666666666668</v>
      </c>
      <c r="C19" s="25">
        <f aca="true" t="shared" si="0" ref="C19:C78">C18-F19</f>
        <v>12000</v>
      </c>
      <c r="D19" s="26">
        <v>0.1</v>
      </c>
      <c r="E19" s="24">
        <f>C18*D19/12</f>
        <v>100</v>
      </c>
      <c r="F19" s="27"/>
      <c r="G19" s="28">
        <f aca="true" t="shared" si="1" ref="G19:G78">E19+F19</f>
        <v>100</v>
      </c>
      <c r="H19" s="29">
        <f aca="true" t="shared" si="2" ref="H19:H78">(1+J19)^(-(B19/365))</f>
        <v>0.9917355371901816</v>
      </c>
      <c r="I19" s="30">
        <f aca="true" t="shared" si="3" ref="I19:I78">G19*H19</f>
        <v>99.17355371901816</v>
      </c>
      <c r="J19" s="31">
        <v>0.10471306743997454</v>
      </c>
    </row>
    <row r="20" spans="1:10" ht="13.5">
      <c r="A20" s="20">
        <v>37315</v>
      </c>
      <c r="B20" s="21">
        <f aca="true" t="shared" si="4" ref="B20:B78">B19+$B$19</f>
        <v>60.833333333333336</v>
      </c>
      <c r="C20" s="25">
        <f t="shared" si="0"/>
        <v>12000</v>
      </c>
      <c r="D20" s="26">
        <v>0.1</v>
      </c>
      <c r="E20" s="24">
        <f>C19*D20/12</f>
        <v>100</v>
      </c>
      <c r="F20" s="27"/>
      <c r="G20" s="28">
        <f t="shared" si="1"/>
        <v>100</v>
      </c>
      <c r="H20" s="29">
        <f t="shared" si="2"/>
        <v>0.9835393757258981</v>
      </c>
      <c r="I20" s="30">
        <f t="shared" si="3"/>
        <v>98.35393757258981</v>
      </c>
      <c r="J20" s="31">
        <f aca="true" t="shared" si="5" ref="J20:J78">J19</f>
        <v>0.10471306743997454</v>
      </c>
    </row>
    <row r="21" spans="1:10" ht="13.5">
      <c r="A21" s="32">
        <v>37346</v>
      </c>
      <c r="B21" s="21">
        <f t="shared" si="4"/>
        <v>91.25</v>
      </c>
      <c r="C21" s="25">
        <f t="shared" si="0"/>
        <v>11400</v>
      </c>
      <c r="D21" s="26">
        <v>0.1</v>
      </c>
      <c r="E21" s="24">
        <f>C20*D21/12</f>
        <v>100</v>
      </c>
      <c r="F21" s="27">
        <f>12000/20</f>
        <v>600</v>
      </c>
      <c r="G21" s="28">
        <f t="shared" si="1"/>
        <v>700</v>
      </c>
      <c r="H21" s="29">
        <f t="shared" si="2"/>
        <v>0.9754109511332193</v>
      </c>
      <c r="I21" s="30">
        <f t="shared" si="3"/>
        <v>682.7876657932535</v>
      </c>
      <c r="J21" s="31">
        <f t="shared" si="5"/>
        <v>0.10471306743997454</v>
      </c>
    </row>
    <row r="22" spans="1:10" ht="13.5">
      <c r="A22" s="20">
        <v>37376</v>
      </c>
      <c r="B22" s="21">
        <f t="shared" si="4"/>
        <v>121.66666666666667</v>
      </c>
      <c r="C22" s="25">
        <f t="shared" si="0"/>
        <v>11400</v>
      </c>
      <c r="D22" s="26">
        <v>0.1</v>
      </c>
      <c r="E22" s="24">
        <f aca="true" t="shared" si="6" ref="E22:E78">C21*D22/12</f>
        <v>95</v>
      </c>
      <c r="F22" s="27"/>
      <c r="G22" s="28">
        <f t="shared" si="1"/>
        <v>95</v>
      </c>
      <c r="H22" s="29">
        <f t="shared" si="2"/>
        <v>0.9673497036032892</v>
      </c>
      <c r="I22" s="30">
        <f t="shared" si="3"/>
        <v>91.89822184231248</v>
      </c>
      <c r="J22" s="31">
        <f t="shared" si="5"/>
        <v>0.10471306743997454</v>
      </c>
    </row>
    <row r="23" spans="1:10" ht="13.5">
      <c r="A23" s="20">
        <v>37407</v>
      </c>
      <c r="B23" s="21">
        <f t="shared" si="4"/>
        <v>152.08333333333334</v>
      </c>
      <c r="C23" s="25">
        <f t="shared" si="0"/>
        <v>11400</v>
      </c>
      <c r="D23" s="26">
        <v>0.1</v>
      </c>
      <c r="E23" s="24">
        <f t="shared" si="6"/>
        <v>95</v>
      </c>
      <c r="F23" s="27"/>
      <c r="G23" s="28">
        <f t="shared" si="1"/>
        <v>95</v>
      </c>
      <c r="H23" s="29">
        <f t="shared" si="2"/>
        <v>0.9593550779537712</v>
      </c>
      <c r="I23" s="30">
        <f t="shared" si="3"/>
        <v>91.13873240560827</v>
      </c>
      <c r="J23" s="31">
        <f t="shared" si="5"/>
        <v>0.10471306743997454</v>
      </c>
    </row>
    <row r="24" spans="1:10" ht="13.5">
      <c r="A24" s="32">
        <v>37437</v>
      </c>
      <c r="B24" s="21">
        <f t="shared" si="4"/>
        <v>182.5</v>
      </c>
      <c r="C24" s="25">
        <f t="shared" si="0"/>
        <v>10800</v>
      </c>
      <c r="D24" s="26">
        <v>0.1</v>
      </c>
      <c r="E24" s="24">
        <f t="shared" si="6"/>
        <v>95</v>
      </c>
      <c r="F24" s="27">
        <v>600</v>
      </c>
      <c r="G24" s="28">
        <f t="shared" si="1"/>
        <v>695</v>
      </c>
      <c r="H24" s="29">
        <f t="shared" si="2"/>
        <v>0.9514265235906118</v>
      </c>
      <c r="I24" s="30">
        <f t="shared" si="3"/>
        <v>661.2414338954752</v>
      </c>
      <c r="J24" s="31">
        <f t="shared" si="5"/>
        <v>0.10471306743997454</v>
      </c>
    </row>
    <row r="25" spans="1:10" ht="13.5">
      <c r="A25" s="20">
        <v>37468</v>
      </c>
      <c r="B25" s="21">
        <f t="shared" si="4"/>
        <v>212.91666666666666</v>
      </c>
      <c r="C25" s="25">
        <f t="shared" si="0"/>
        <v>10800</v>
      </c>
      <c r="D25" s="26">
        <v>0.1</v>
      </c>
      <c r="E25" s="24">
        <f t="shared" si="6"/>
        <v>90</v>
      </c>
      <c r="F25" s="27"/>
      <c r="G25" s="28">
        <f t="shared" si="1"/>
        <v>90</v>
      </c>
      <c r="H25" s="29">
        <f t="shared" si="2"/>
        <v>0.9435634944701222</v>
      </c>
      <c r="I25" s="30">
        <f t="shared" si="3"/>
        <v>84.920714502311</v>
      </c>
      <c r="J25" s="31">
        <f t="shared" si="5"/>
        <v>0.10471306743997454</v>
      </c>
    </row>
    <row r="26" spans="1:10" ht="13.5">
      <c r="A26" s="20">
        <v>37499</v>
      </c>
      <c r="B26" s="21">
        <f t="shared" si="4"/>
        <v>243.33333333333331</v>
      </c>
      <c r="C26" s="25">
        <f t="shared" si="0"/>
        <v>10800</v>
      </c>
      <c r="D26" s="26">
        <v>0.1</v>
      </c>
      <c r="E26" s="24">
        <f t="shared" si="6"/>
        <v>90</v>
      </c>
      <c r="F26" s="27"/>
      <c r="G26" s="28">
        <f t="shared" si="1"/>
        <v>90</v>
      </c>
      <c r="H26" s="29">
        <f t="shared" si="2"/>
        <v>0.9357654490613716</v>
      </c>
      <c r="I26" s="30">
        <f t="shared" si="3"/>
        <v>84.21889041552345</v>
      </c>
      <c r="J26" s="31">
        <f t="shared" si="5"/>
        <v>0.10471306743997454</v>
      </c>
    </row>
    <row r="27" spans="1:10" ht="13.5">
      <c r="A27" s="32">
        <v>37529</v>
      </c>
      <c r="B27" s="21">
        <f t="shared" si="4"/>
        <v>273.75</v>
      </c>
      <c r="C27" s="25">
        <f t="shared" si="0"/>
        <v>10200</v>
      </c>
      <c r="D27" s="26">
        <v>0.1</v>
      </c>
      <c r="E27" s="24">
        <f t="shared" si="6"/>
        <v>90</v>
      </c>
      <c r="F27" s="27">
        <v>600</v>
      </c>
      <c r="G27" s="28">
        <f t="shared" si="1"/>
        <v>690</v>
      </c>
      <c r="H27" s="29">
        <f t="shared" si="2"/>
        <v>0.9280318503088909</v>
      </c>
      <c r="I27" s="30">
        <f t="shared" si="3"/>
        <v>640.3419767131347</v>
      </c>
      <c r="J27" s="31">
        <f t="shared" si="5"/>
        <v>0.10471306743997454</v>
      </c>
    </row>
    <row r="28" spans="1:10" ht="13.5">
      <c r="A28" s="20">
        <v>37560</v>
      </c>
      <c r="B28" s="21">
        <f t="shared" si="4"/>
        <v>304.1666666666667</v>
      </c>
      <c r="C28" s="25">
        <f t="shared" si="0"/>
        <v>10200</v>
      </c>
      <c r="D28" s="26">
        <v>0.1</v>
      </c>
      <c r="E28" s="24">
        <f t="shared" si="6"/>
        <v>85</v>
      </c>
      <c r="F28" s="27"/>
      <c r="G28" s="28">
        <f t="shared" si="1"/>
        <v>85</v>
      </c>
      <c r="H28" s="29">
        <f t="shared" si="2"/>
        <v>0.9203621655956862</v>
      </c>
      <c r="I28" s="30">
        <f t="shared" si="3"/>
        <v>78.23078407563332</v>
      </c>
      <c r="J28" s="31">
        <f t="shared" si="5"/>
        <v>0.10471306743997454</v>
      </c>
    </row>
    <row r="29" spans="1:10" ht="13.5">
      <c r="A29" s="20">
        <v>37590</v>
      </c>
      <c r="B29" s="21">
        <f t="shared" si="4"/>
        <v>334.58333333333337</v>
      </c>
      <c r="C29" s="25">
        <f t="shared" si="0"/>
        <v>10200</v>
      </c>
      <c r="D29" s="26">
        <v>0.1</v>
      </c>
      <c r="E29" s="24">
        <f t="shared" si="6"/>
        <v>85</v>
      </c>
      <c r="F29" s="27"/>
      <c r="G29" s="28">
        <f t="shared" si="1"/>
        <v>85</v>
      </c>
      <c r="H29" s="29">
        <f t="shared" si="2"/>
        <v>0.9127558667065566</v>
      </c>
      <c r="I29" s="30">
        <f t="shared" si="3"/>
        <v>77.5842486700573</v>
      </c>
      <c r="J29" s="31">
        <f t="shared" si="5"/>
        <v>0.10471306743997454</v>
      </c>
    </row>
    <row r="30" spans="1:10" ht="13.5">
      <c r="A30" s="32">
        <v>37621</v>
      </c>
      <c r="B30" s="33">
        <f t="shared" si="4"/>
        <v>365.00000000000006</v>
      </c>
      <c r="C30" s="25">
        <f t="shared" si="0"/>
        <v>9600</v>
      </c>
      <c r="D30" s="26">
        <v>0.1</v>
      </c>
      <c r="E30" s="24">
        <f t="shared" si="6"/>
        <v>85</v>
      </c>
      <c r="F30" s="27">
        <v>600</v>
      </c>
      <c r="G30" s="28">
        <f t="shared" si="1"/>
        <v>685</v>
      </c>
      <c r="H30" s="29">
        <f t="shared" si="2"/>
        <v>0.9052124297917168</v>
      </c>
      <c r="I30" s="30">
        <f t="shared" si="3"/>
        <v>620.070514407326</v>
      </c>
      <c r="J30" s="31">
        <f t="shared" si="5"/>
        <v>0.10471306743997454</v>
      </c>
    </row>
    <row r="31" spans="1:10" ht="13.5">
      <c r="A31" s="20">
        <v>37652</v>
      </c>
      <c r="B31" s="21">
        <f t="shared" si="4"/>
        <v>395.41666666666674</v>
      </c>
      <c r="C31" s="25">
        <f t="shared" si="0"/>
        <v>9600</v>
      </c>
      <c r="D31" s="26">
        <v>0.1</v>
      </c>
      <c r="E31" s="24">
        <f t="shared" si="6"/>
        <v>80</v>
      </c>
      <c r="F31" s="27"/>
      <c r="G31" s="28">
        <f t="shared" si="1"/>
        <v>80</v>
      </c>
      <c r="H31" s="29">
        <f t="shared" si="2"/>
        <v>0.8977313353307177</v>
      </c>
      <c r="I31" s="30">
        <f t="shared" si="3"/>
        <v>71.81850682645742</v>
      </c>
      <c r="J31" s="31">
        <f t="shared" si="5"/>
        <v>0.10471306743997454</v>
      </c>
    </row>
    <row r="32" spans="1:10" ht="13.5">
      <c r="A32" s="20">
        <v>37680</v>
      </c>
      <c r="B32" s="21">
        <f t="shared" si="4"/>
        <v>425.8333333333334</v>
      </c>
      <c r="C32" s="25">
        <f t="shared" si="0"/>
        <v>9600</v>
      </c>
      <c r="D32" s="26">
        <v>0.1</v>
      </c>
      <c r="E32" s="24">
        <f t="shared" si="6"/>
        <v>80</v>
      </c>
      <c r="F32" s="27"/>
      <c r="G32" s="28">
        <f t="shared" si="1"/>
        <v>80</v>
      </c>
      <c r="H32" s="29">
        <f t="shared" si="2"/>
        <v>0.8903120680966684</v>
      </c>
      <c r="I32" s="30">
        <f t="shared" si="3"/>
        <v>71.22496544773347</v>
      </c>
      <c r="J32" s="31">
        <f t="shared" si="5"/>
        <v>0.10471306743997454</v>
      </c>
    </row>
    <row r="33" spans="1:10" ht="13.5">
      <c r="A33" s="32">
        <v>37711</v>
      </c>
      <c r="B33" s="21">
        <f t="shared" si="4"/>
        <v>456.2500000000001</v>
      </c>
      <c r="C33" s="25">
        <f t="shared" si="0"/>
        <v>9000</v>
      </c>
      <c r="D33" s="26">
        <v>0.1</v>
      </c>
      <c r="E33" s="24">
        <f t="shared" si="6"/>
        <v>80</v>
      </c>
      <c r="F33" s="27">
        <v>600</v>
      </c>
      <c r="G33" s="28">
        <f t="shared" si="1"/>
        <v>680</v>
      </c>
      <c r="H33" s="29">
        <f t="shared" si="2"/>
        <v>0.882954117120751</v>
      </c>
      <c r="I33" s="30">
        <f t="shared" si="3"/>
        <v>600.4087996421107</v>
      </c>
      <c r="J33" s="31">
        <f t="shared" si="5"/>
        <v>0.10471306743997454</v>
      </c>
    </row>
    <row r="34" spans="1:10" ht="13.5">
      <c r="A34" s="20">
        <v>37741</v>
      </c>
      <c r="B34" s="21">
        <f t="shared" si="4"/>
        <v>486.6666666666668</v>
      </c>
      <c r="C34" s="25">
        <f t="shared" si="0"/>
        <v>9000</v>
      </c>
      <c r="D34" s="26">
        <v>0.1</v>
      </c>
      <c r="E34" s="24">
        <f t="shared" si="6"/>
        <v>75</v>
      </c>
      <c r="F34" s="27"/>
      <c r="G34" s="28">
        <f t="shared" si="1"/>
        <v>75</v>
      </c>
      <c r="H34" s="29">
        <f t="shared" si="2"/>
        <v>0.8756569756570304</v>
      </c>
      <c r="I34" s="30">
        <f t="shared" si="3"/>
        <v>65.67427317427727</v>
      </c>
      <c r="J34" s="31">
        <f t="shared" si="5"/>
        <v>0.10471306743997454</v>
      </c>
    </row>
    <row r="35" spans="1:10" ht="13.5">
      <c r="A35" s="20">
        <v>37772</v>
      </c>
      <c r="B35" s="21">
        <f t="shared" si="4"/>
        <v>517.0833333333335</v>
      </c>
      <c r="C35" s="25">
        <f t="shared" si="0"/>
        <v>9000</v>
      </c>
      <c r="D35" s="26">
        <v>0.1</v>
      </c>
      <c r="E35" s="24">
        <f t="shared" si="6"/>
        <v>75</v>
      </c>
      <c r="F35" s="27"/>
      <c r="G35" s="28">
        <f t="shared" si="1"/>
        <v>75</v>
      </c>
      <c r="H35" s="29">
        <f t="shared" si="2"/>
        <v>0.868420141147555</v>
      </c>
      <c r="I35" s="30">
        <f t="shared" si="3"/>
        <v>65.13151058606663</v>
      </c>
      <c r="J35" s="31">
        <f t="shared" si="5"/>
        <v>0.10471306743997454</v>
      </c>
    </row>
    <row r="36" spans="1:10" ht="13.5">
      <c r="A36" s="32">
        <v>37802</v>
      </c>
      <c r="B36" s="21">
        <f t="shared" si="4"/>
        <v>547.5000000000001</v>
      </c>
      <c r="C36" s="25">
        <f t="shared" si="0"/>
        <v>8400</v>
      </c>
      <c r="D36" s="26">
        <v>0.1</v>
      </c>
      <c r="E36" s="24">
        <f t="shared" si="6"/>
        <v>75</v>
      </c>
      <c r="F36" s="27">
        <v>600</v>
      </c>
      <c r="G36" s="28">
        <f t="shared" si="1"/>
        <v>675</v>
      </c>
      <c r="H36" s="29">
        <f t="shared" si="2"/>
        <v>0.8612431151877435</v>
      </c>
      <c r="I36" s="30">
        <f t="shared" si="3"/>
        <v>581.3391027517268</v>
      </c>
      <c r="J36" s="31">
        <f t="shared" si="5"/>
        <v>0.10471306743997454</v>
      </c>
    </row>
    <row r="37" spans="1:10" ht="13.5">
      <c r="A37" s="20">
        <v>37833</v>
      </c>
      <c r="B37" s="21">
        <f t="shared" si="4"/>
        <v>577.9166666666667</v>
      </c>
      <c r="C37" s="25">
        <f t="shared" si="0"/>
        <v>8400</v>
      </c>
      <c r="D37" s="26">
        <v>0.1</v>
      </c>
      <c r="E37" s="24">
        <f t="shared" si="6"/>
        <v>70</v>
      </c>
      <c r="F37" s="27"/>
      <c r="G37" s="28">
        <f t="shared" si="1"/>
        <v>70</v>
      </c>
      <c r="H37" s="29">
        <f t="shared" si="2"/>
        <v>0.8541254034920623</v>
      </c>
      <c r="I37" s="30">
        <f t="shared" si="3"/>
        <v>59.788778244444366</v>
      </c>
      <c r="J37" s="31">
        <f t="shared" si="5"/>
        <v>0.10471306743997454</v>
      </c>
    </row>
    <row r="38" spans="1:10" ht="13.5">
      <c r="A38" s="20">
        <v>37864</v>
      </c>
      <c r="B38" s="21">
        <f t="shared" si="4"/>
        <v>608.3333333333334</v>
      </c>
      <c r="C38" s="25">
        <f t="shared" si="0"/>
        <v>8400</v>
      </c>
      <c r="D38" s="26">
        <v>0.1</v>
      </c>
      <c r="E38" s="24">
        <f t="shared" si="6"/>
        <v>70</v>
      </c>
      <c r="F38" s="27"/>
      <c r="G38" s="28">
        <f t="shared" si="1"/>
        <v>70</v>
      </c>
      <c r="H38" s="29">
        <f t="shared" si="2"/>
        <v>0.8470665158599812</v>
      </c>
      <c r="I38" s="30">
        <f t="shared" si="3"/>
        <v>59.29465611019868</v>
      </c>
      <c r="J38" s="31">
        <f t="shared" si="5"/>
        <v>0.10471306743997454</v>
      </c>
    </row>
    <row r="39" spans="1:10" ht="13.5">
      <c r="A39" s="32">
        <v>37894</v>
      </c>
      <c r="B39" s="21">
        <f t="shared" si="4"/>
        <v>638.75</v>
      </c>
      <c r="C39" s="25">
        <f t="shared" si="0"/>
        <v>7800</v>
      </c>
      <c r="D39" s="26">
        <v>0.1</v>
      </c>
      <c r="E39" s="24">
        <f t="shared" si="6"/>
        <v>70</v>
      </c>
      <c r="F39" s="27">
        <v>600</v>
      </c>
      <c r="G39" s="28">
        <f t="shared" si="1"/>
        <v>670</v>
      </c>
      <c r="H39" s="29">
        <f t="shared" si="2"/>
        <v>0.8400659661422138</v>
      </c>
      <c r="I39" s="30">
        <f t="shared" si="3"/>
        <v>562.8441973152833</v>
      </c>
      <c r="J39" s="31">
        <f t="shared" si="5"/>
        <v>0.10471306743997454</v>
      </c>
    </row>
    <row r="40" spans="1:10" ht="13.5">
      <c r="A40" s="20">
        <v>37925</v>
      </c>
      <c r="B40" s="21">
        <f t="shared" si="4"/>
        <v>669.1666666666666</v>
      </c>
      <c r="C40" s="25">
        <f t="shared" si="0"/>
        <v>7800</v>
      </c>
      <c r="D40" s="26">
        <v>0.1</v>
      </c>
      <c r="E40" s="24">
        <f t="shared" si="6"/>
        <v>65</v>
      </c>
      <c r="F40" s="27"/>
      <c r="G40" s="28">
        <f t="shared" si="1"/>
        <v>65</v>
      </c>
      <c r="H40" s="29">
        <f t="shared" si="2"/>
        <v>0.8331232722072374</v>
      </c>
      <c r="I40" s="30">
        <f t="shared" si="3"/>
        <v>54.15301269347043</v>
      </c>
      <c r="J40" s="31">
        <f t="shared" si="5"/>
        <v>0.10471306743997454</v>
      </c>
    </row>
    <row r="41" spans="1:10" ht="13.5">
      <c r="A41" s="20">
        <v>37955</v>
      </c>
      <c r="B41" s="21">
        <f t="shared" si="4"/>
        <v>699.5833333333333</v>
      </c>
      <c r="C41" s="25">
        <f t="shared" si="0"/>
        <v>7800</v>
      </c>
      <c r="D41" s="26">
        <v>0.1</v>
      </c>
      <c r="E41" s="24">
        <f t="shared" si="6"/>
        <v>65</v>
      </c>
      <c r="F41" s="27"/>
      <c r="G41" s="28">
        <f t="shared" si="1"/>
        <v>65</v>
      </c>
      <c r="H41" s="29">
        <f t="shared" si="2"/>
        <v>0.8262379559080865</v>
      </c>
      <c r="I41" s="30">
        <f t="shared" si="3"/>
        <v>53.70546713402562</v>
      </c>
      <c r="J41" s="31">
        <f t="shared" si="5"/>
        <v>0.10471306743997454</v>
      </c>
    </row>
    <row r="42" spans="1:10" ht="13.5">
      <c r="A42" s="32">
        <v>37986</v>
      </c>
      <c r="B42" s="33">
        <f t="shared" si="4"/>
        <v>729.9999999999999</v>
      </c>
      <c r="C42" s="25">
        <f t="shared" si="0"/>
        <v>7200</v>
      </c>
      <c r="D42" s="26">
        <v>0.1</v>
      </c>
      <c r="E42" s="24">
        <f t="shared" si="6"/>
        <v>65</v>
      </c>
      <c r="F42" s="27">
        <v>600</v>
      </c>
      <c r="G42" s="28">
        <f t="shared" si="1"/>
        <v>665</v>
      </c>
      <c r="H42" s="29">
        <f t="shared" si="2"/>
        <v>0.8194095430494237</v>
      </c>
      <c r="I42" s="30">
        <f t="shared" si="3"/>
        <v>544.9073461278667</v>
      </c>
      <c r="J42" s="31">
        <f t="shared" si="5"/>
        <v>0.10471306743997454</v>
      </c>
    </row>
    <row r="43" spans="1:10" ht="13.5">
      <c r="A43" s="20">
        <v>38017</v>
      </c>
      <c r="B43" s="21">
        <f t="shared" si="4"/>
        <v>760.4166666666665</v>
      </c>
      <c r="C43" s="25">
        <f t="shared" si="0"/>
        <v>7200</v>
      </c>
      <c r="D43" s="26">
        <v>0.1</v>
      </c>
      <c r="E43" s="24">
        <f t="shared" si="6"/>
        <v>60</v>
      </c>
      <c r="F43" s="27"/>
      <c r="G43" s="28">
        <f t="shared" si="1"/>
        <v>60</v>
      </c>
      <c r="H43" s="29">
        <f t="shared" si="2"/>
        <v>0.8126375633548815</v>
      </c>
      <c r="I43" s="30">
        <f t="shared" si="3"/>
        <v>48.75825380129289</v>
      </c>
      <c r="J43" s="31">
        <f t="shared" si="5"/>
        <v>0.10471306743997454</v>
      </c>
    </row>
    <row r="44" spans="1:10" ht="13.5">
      <c r="A44" s="20">
        <v>38046</v>
      </c>
      <c r="B44" s="21">
        <f t="shared" si="4"/>
        <v>790.8333333333331</v>
      </c>
      <c r="C44" s="25">
        <f t="shared" si="0"/>
        <v>7200</v>
      </c>
      <c r="D44" s="26">
        <v>0.1</v>
      </c>
      <c r="E44" s="24">
        <f t="shared" si="6"/>
        <v>60</v>
      </c>
      <c r="F44" s="27"/>
      <c r="G44" s="28">
        <f t="shared" si="1"/>
        <v>60</v>
      </c>
      <c r="H44" s="29">
        <f t="shared" si="2"/>
        <v>0.8059215504346736</v>
      </c>
      <c r="I44" s="30">
        <f t="shared" si="3"/>
        <v>48.35529302608042</v>
      </c>
      <c r="J44" s="31">
        <f t="shared" si="5"/>
        <v>0.10471306743997454</v>
      </c>
    </row>
    <row r="45" spans="1:10" ht="13.5">
      <c r="A45" s="32">
        <v>38077</v>
      </c>
      <c r="B45" s="21">
        <f t="shared" si="4"/>
        <v>821.2499999999998</v>
      </c>
      <c r="C45" s="25">
        <f t="shared" si="0"/>
        <v>6600</v>
      </c>
      <c r="D45" s="26">
        <v>0.1</v>
      </c>
      <c r="E45" s="24">
        <f t="shared" si="6"/>
        <v>60</v>
      </c>
      <c r="F45" s="27">
        <v>600</v>
      </c>
      <c r="G45" s="28">
        <f t="shared" si="1"/>
        <v>660</v>
      </c>
      <c r="H45" s="29">
        <f t="shared" si="2"/>
        <v>0.799261041753475</v>
      </c>
      <c r="I45" s="30">
        <f t="shared" si="3"/>
        <v>527.5122875572935</v>
      </c>
      <c r="J45" s="31">
        <f t="shared" si="5"/>
        <v>0.10471306743997454</v>
      </c>
    </row>
    <row r="46" spans="1:10" ht="13.5">
      <c r="A46" s="20">
        <v>38107</v>
      </c>
      <c r="B46" s="21">
        <f t="shared" si="4"/>
        <v>851.6666666666664</v>
      </c>
      <c r="C46" s="25">
        <f t="shared" si="0"/>
        <v>6600</v>
      </c>
      <c r="D46" s="26">
        <v>0.1</v>
      </c>
      <c r="E46" s="24">
        <f t="shared" si="6"/>
        <v>55</v>
      </c>
      <c r="F46" s="27"/>
      <c r="G46" s="28">
        <f t="shared" si="1"/>
        <v>55</v>
      </c>
      <c r="H46" s="29">
        <f t="shared" si="2"/>
        <v>0.7926555785985667</v>
      </c>
      <c r="I46" s="30">
        <f t="shared" si="3"/>
        <v>43.59605682292117</v>
      </c>
      <c r="J46" s="31">
        <f t="shared" si="5"/>
        <v>0.10471306743997454</v>
      </c>
    </row>
    <row r="47" spans="1:10" ht="13.5">
      <c r="A47" s="20">
        <v>38138</v>
      </c>
      <c r="B47" s="21">
        <f t="shared" si="4"/>
        <v>882.083333333333</v>
      </c>
      <c r="C47" s="25">
        <f t="shared" si="0"/>
        <v>6600</v>
      </c>
      <c r="D47" s="26">
        <v>0.1</v>
      </c>
      <c r="E47" s="24">
        <f t="shared" si="6"/>
        <v>55</v>
      </c>
      <c r="F47" s="27"/>
      <c r="G47" s="28">
        <f t="shared" si="1"/>
        <v>55</v>
      </c>
      <c r="H47" s="29">
        <f t="shared" si="2"/>
        <v>0.7861047060482439</v>
      </c>
      <c r="I47" s="30">
        <f t="shared" si="3"/>
        <v>43.23575883265342</v>
      </c>
      <c r="J47" s="31">
        <f t="shared" si="5"/>
        <v>0.10471306743997454</v>
      </c>
    </row>
    <row r="48" spans="1:10" ht="13.5">
      <c r="A48" s="32">
        <v>38168</v>
      </c>
      <c r="B48" s="21">
        <f t="shared" si="4"/>
        <v>912.4999999999997</v>
      </c>
      <c r="C48" s="25">
        <f t="shared" si="0"/>
        <v>6000</v>
      </c>
      <c r="D48" s="26">
        <v>0.1</v>
      </c>
      <c r="E48" s="24">
        <f t="shared" si="6"/>
        <v>55</v>
      </c>
      <c r="F48" s="27">
        <v>600</v>
      </c>
      <c r="G48" s="28">
        <f t="shared" si="1"/>
        <v>655</v>
      </c>
      <c r="H48" s="29">
        <f t="shared" si="2"/>
        <v>0.779607972940485</v>
      </c>
      <c r="I48" s="30">
        <f t="shared" si="3"/>
        <v>510.6432222760177</v>
      </c>
      <c r="J48" s="31">
        <f t="shared" si="5"/>
        <v>0.10471306743997454</v>
      </c>
    </row>
    <row r="49" spans="1:10" ht="13.5">
      <c r="A49" s="20">
        <v>38199</v>
      </c>
      <c r="B49" s="21">
        <f t="shared" si="4"/>
        <v>942.9166666666663</v>
      </c>
      <c r="C49" s="25">
        <f t="shared" si="0"/>
        <v>6000</v>
      </c>
      <c r="D49" s="26">
        <v>0.1</v>
      </c>
      <c r="E49" s="24">
        <f t="shared" si="6"/>
        <v>50</v>
      </c>
      <c r="F49" s="27"/>
      <c r="G49" s="28">
        <f t="shared" si="1"/>
        <v>50</v>
      </c>
      <c r="H49" s="29">
        <f t="shared" si="2"/>
        <v>0.7731649318418803</v>
      </c>
      <c r="I49" s="30">
        <f t="shared" si="3"/>
        <v>38.65824659209402</v>
      </c>
      <c r="J49" s="31">
        <f t="shared" si="5"/>
        <v>0.10471306743997454</v>
      </c>
    </row>
    <row r="50" spans="1:10" ht="13.5">
      <c r="A50" s="20">
        <v>38230</v>
      </c>
      <c r="B50" s="21">
        <f t="shared" si="4"/>
        <v>973.3333333333329</v>
      </c>
      <c r="C50" s="25">
        <f t="shared" si="0"/>
        <v>6000</v>
      </c>
      <c r="D50" s="26">
        <v>0.1</v>
      </c>
      <c r="E50" s="24">
        <f t="shared" si="6"/>
        <v>50</v>
      </c>
      <c r="F50" s="27"/>
      <c r="G50" s="28">
        <f t="shared" si="1"/>
        <v>50</v>
      </c>
      <c r="H50" s="29">
        <f t="shared" si="2"/>
        <v>0.7667751390168175</v>
      </c>
      <c r="I50" s="30">
        <f t="shared" si="3"/>
        <v>38.338756950840875</v>
      </c>
      <c r="J50" s="31">
        <f t="shared" si="5"/>
        <v>0.10471306743997454</v>
      </c>
    </row>
    <row r="51" spans="1:10" ht="13.5">
      <c r="A51" s="32">
        <v>38260</v>
      </c>
      <c r="B51" s="21">
        <f t="shared" si="4"/>
        <v>1003.7499999999995</v>
      </c>
      <c r="C51" s="25">
        <f t="shared" si="0"/>
        <v>5400</v>
      </c>
      <c r="D51" s="26">
        <v>0.1</v>
      </c>
      <c r="E51" s="24">
        <f t="shared" si="6"/>
        <v>50</v>
      </c>
      <c r="F51" s="27">
        <v>600</v>
      </c>
      <c r="G51" s="28">
        <f t="shared" si="1"/>
        <v>650</v>
      </c>
      <c r="H51" s="29">
        <f t="shared" si="2"/>
        <v>0.7604381543969196</v>
      </c>
      <c r="I51" s="30">
        <f t="shared" si="3"/>
        <v>494.28480035799777</v>
      </c>
      <c r="J51" s="31">
        <f t="shared" si="5"/>
        <v>0.10471306743997454</v>
      </c>
    </row>
    <row r="52" spans="1:10" ht="13.5">
      <c r="A52" s="20">
        <v>38291</v>
      </c>
      <c r="B52" s="21">
        <f t="shared" si="4"/>
        <v>1034.1666666666663</v>
      </c>
      <c r="C52" s="25">
        <f t="shared" si="0"/>
        <v>5400</v>
      </c>
      <c r="D52" s="26">
        <v>0.1</v>
      </c>
      <c r="E52" s="24">
        <f t="shared" si="6"/>
        <v>45</v>
      </c>
      <c r="F52" s="27"/>
      <c r="G52" s="28">
        <f t="shared" si="1"/>
        <v>45</v>
      </c>
      <c r="H52" s="29">
        <f t="shared" si="2"/>
        <v>0.7541535415507393</v>
      </c>
      <c r="I52" s="30">
        <f t="shared" si="3"/>
        <v>33.93690936978327</v>
      </c>
      <c r="J52" s="31">
        <f t="shared" si="5"/>
        <v>0.10471306743997454</v>
      </c>
    </row>
    <row r="53" spans="1:10" ht="13.5">
      <c r="A53" s="20">
        <v>38321</v>
      </c>
      <c r="B53" s="21">
        <f t="shared" si="4"/>
        <v>1064.583333333333</v>
      </c>
      <c r="C53" s="25">
        <f t="shared" si="0"/>
        <v>5400</v>
      </c>
      <c r="D53" s="26">
        <v>0.1</v>
      </c>
      <c r="E53" s="24">
        <f t="shared" si="6"/>
        <v>45</v>
      </c>
      <c r="F53" s="27"/>
      <c r="G53" s="28">
        <f t="shared" si="1"/>
        <v>45</v>
      </c>
      <c r="H53" s="29">
        <f t="shared" si="2"/>
        <v>0.7479208676537004</v>
      </c>
      <c r="I53" s="30">
        <f t="shared" si="3"/>
        <v>33.656439044416516</v>
      </c>
      <c r="J53" s="31">
        <f t="shared" si="5"/>
        <v>0.10471306743997454</v>
      </c>
    </row>
    <row r="54" spans="1:10" ht="13.5">
      <c r="A54" s="32">
        <v>38352</v>
      </c>
      <c r="B54" s="33">
        <f t="shared" si="4"/>
        <v>1094.9999999999998</v>
      </c>
      <c r="C54" s="25">
        <f t="shared" si="0"/>
        <v>4800</v>
      </c>
      <c r="D54" s="26">
        <v>0.1</v>
      </c>
      <c r="E54" s="24">
        <f t="shared" si="6"/>
        <v>45</v>
      </c>
      <c r="F54" s="27">
        <v>600</v>
      </c>
      <c r="G54" s="28">
        <f t="shared" si="1"/>
        <v>645</v>
      </c>
      <c r="H54" s="29">
        <f t="shared" si="2"/>
        <v>0.7417397034582892</v>
      </c>
      <c r="I54" s="30">
        <f t="shared" si="3"/>
        <v>478.42210873059656</v>
      </c>
      <c r="J54" s="31">
        <f t="shared" si="5"/>
        <v>0.10471306743997454</v>
      </c>
    </row>
    <row r="55" spans="1:10" ht="13.5">
      <c r="A55" s="20">
        <v>38383</v>
      </c>
      <c r="B55" s="21">
        <f t="shared" si="4"/>
        <v>1125.4166666666665</v>
      </c>
      <c r="C55" s="25">
        <f t="shared" si="0"/>
        <v>4800</v>
      </c>
      <c r="D55" s="26">
        <v>0.1</v>
      </c>
      <c r="E55" s="24">
        <f t="shared" si="6"/>
        <v>40</v>
      </c>
      <c r="F55" s="27"/>
      <c r="G55" s="28">
        <f t="shared" si="1"/>
        <v>40</v>
      </c>
      <c r="H55" s="29">
        <f t="shared" si="2"/>
        <v>0.7356096232644925</v>
      </c>
      <c r="I55" s="30">
        <f t="shared" si="3"/>
        <v>29.424384930579702</v>
      </c>
      <c r="J55" s="31">
        <f t="shared" si="5"/>
        <v>0.10471306743997454</v>
      </c>
    </row>
    <row r="56" spans="1:10" ht="13.5">
      <c r="A56" s="20">
        <v>38411</v>
      </c>
      <c r="B56" s="21">
        <f t="shared" si="4"/>
        <v>1155.8333333333333</v>
      </c>
      <c r="C56" s="25">
        <f t="shared" si="0"/>
        <v>4800</v>
      </c>
      <c r="D56" s="26">
        <v>0.1</v>
      </c>
      <c r="E56" s="24">
        <f t="shared" si="6"/>
        <v>40</v>
      </c>
      <c r="F56" s="27"/>
      <c r="G56" s="28">
        <f t="shared" si="1"/>
        <v>40</v>
      </c>
      <c r="H56" s="29">
        <f t="shared" si="2"/>
        <v>0.7295302048904785</v>
      </c>
      <c r="I56" s="30">
        <f t="shared" si="3"/>
        <v>29.18120819561914</v>
      </c>
      <c r="J56" s="31">
        <f t="shared" si="5"/>
        <v>0.10471306743997454</v>
      </c>
    </row>
    <row r="57" spans="1:10" ht="13.5">
      <c r="A57" s="32">
        <v>38442</v>
      </c>
      <c r="B57" s="21">
        <f t="shared" si="4"/>
        <v>1186.25</v>
      </c>
      <c r="C57" s="25">
        <f t="shared" si="0"/>
        <v>4200</v>
      </c>
      <c r="D57" s="26">
        <v>0.1</v>
      </c>
      <c r="E57" s="24">
        <f t="shared" si="6"/>
        <v>40</v>
      </c>
      <c r="F57" s="27">
        <v>600</v>
      </c>
      <c r="G57" s="28">
        <f t="shared" si="1"/>
        <v>640</v>
      </c>
      <c r="H57" s="29">
        <f t="shared" si="2"/>
        <v>0.7235010296435219</v>
      </c>
      <c r="I57" s="30">
        <f t="shared" si="3"/>
        <v>463.04065897185404</v>
      </c>
      <c r="J57" s="31">
        <f t="shared" si="5"/>
        <v>0.10471306743997454</v>
      </c>
    </row>
    <row r="58" spans="1:10" ht="13.5">
      <c r="A58" s="20">
        <v>38472</v>
      </c>
      <c r="B58" s="21">
        <f t="shared" si="4"/>
        <v>1216.6666666666667</v>
      </c>
      <c r="C58" s="25">
        <f t="shared" si="0"/>
        <v>4200</v>
      </c>
      <c r="D58" s="26">
        <v>0.1</v>
      </c>
      <c r="E58" s="24">
        <f t="shared" si="6"/>
        <v>35</v>
      </c>
      <c r="F58" s="27"/>
      <c r="G58" s="28">
        <f t="shared" si="1"/>
        <v>35</v>
      </c>
      <c r="H58" s="29">
        <f t="shared" si="2"/>
        <v>0.7175216822911678</v>
      </c>
      <c r="I58" s="30">
        <f t="shared" si="3"/>
        <v>25.11325888019087</v>
      </c>
      <c r="J58" s="31">
        <f t="shared" si="5"/>
        <v>0.10471306743997454</v>
      </c>
    </row>
    <row r="59" spans="1:10" ht="13.5">
      <c r="A59" s="20">
        <v>38503</v>
      </c>
      <c r="B59" s="21">
        <f t="shared" si="4"/>
        <v>1247.0833333333335</v>
      </c>
      <c r="C59" s="25">
        <f t="shared" si="0"/>
        <v>4200</v>
      </c>
      <c r="D59" s="26">
        <v>0.1</v>
      </c>
      <c r="E59" s="24">
        <f t="shared" si="6"/>
        <v>35</v>
      </c>
      <c r="F59" s="27"/>
      <c r="G59" s="28">
        <f t="shared" si="1"/>
        <v>35</v>
      </c>
      <c r="H59" s="29">
        <f t="shared" si="2"/>
        <v>0.711591751032634</v>
      </c>
      <c r="I59" s="30">
        <f t="shared" si="3"/>
        <v>24.90571128614219</v>
      </c>
      <c r="J59" s="31">
        <f t="shared" si="5"/>
        <v>0.10471306743997454</v>
      </c>
    </row>
    <row r="60" spans="1:10" ht="13.5">
      <c r="A60" s="32">
        <v>38533</v>
      </c>
      <c r="B60" s="21">
        <f t="shared" si="4"/>
        <v>1277.5000000000002</v>
      </c>
      <c r="C60" s="25">
        <f t="shared" si="0"/>
        <v>3600</v>
      </c>
      <c r="D60" s="26">
        <v>0.1</v>
      </c>
      <c r="E60" s="24">
        <f t="shared" si="6"/>
        <v>35</v>
      </c>
      <c r="F60" s="27">
        <v>600</v>
      </c>
      <c r="G60" s="28">
        <f t="shared" si="1"/>
        <v>635</v>
      </c>
      <c r="H60" s="29">
        <f t="shared" si="2"/>
        <v>0.7057108274704512</v>
      </c>
      <c r="I60" s="30">
        <f t="shared" si="3"/>
        <v>448.12637544373655</v>
      </c>
      <c r="J60" s="31">
        <f t="shared" si="5"/>
        <v>0.10471306743997454</v>
      </c>
    </row>
    <row r="61" spans="1:10" ht="13.5">
      <c r="A61" s="20">
        <v>38564</v>
      </c>
      <c r="B61" s="21">
        <f t="shared" si="4"/>
        <v>1307.916666666667</v>
      </c>
      <c r="C61" s="25">
        <f t="shared" si="0"/>
        <v>3600</v>
      </c>
      <c r="D61" s="26">
        <v>0.1</v>
      </c>
      <c r="E61" s="24">
        <f t="shared" si="6"/>
        <v>30</v>
      </c>
      <c r="F61" s="27"/>
      <c r="G61" s="28">
        <f t="shared" si="1"/>
        <v>30</v>
      </c>
      <c r="H61" s="29">
        <f t="shared" si="2"/>
        <v>0.6998785065823355</v>
      </c>
      <c r="I61" s="30">
        <f t="shared" si="3"/>
        <v>20.996355197470066</v>
      </c>
      <c r="J61" s="31">
        <f t="shared" si="5"/>
        <v>0.10471306743997454</v>
      </c>
    </row>
    <row r="62" spans="1:10" ht="13.5">
      <c r="A62" s="20">
        <v>38595</v>
      </c>
      <c r="B62" s="21">
        <f t="shared" si="4"/>
        <v>1338.3333333333337</v>
      </c>
      <c r="C62" s="25">
        <f t="shared" si="0"/>
        <v>3600</v>
      </c>
      <c r="D62" s="26">
        <v>0.1</v>
      </c>
      <c r="E62" s="24">
        <f t="shared" si="6"/>
        <v>30</v>
      </c>
      <c r="F62" s="27"/>
      <c r="G62" s="28">
        <f t="shared" si="1"/>
        <v>30</v>
      </c>
      <c r="H62" s="29">
        <f t="shared" si="2"/>
        <v>0.6940943866932945</v>
      </c>
      <c r="I62" s="30">
        <f t="shared" si="3"/>
        <v>20.822831600798835</v>
      </c>
      <c r="J62" s="31">
        <f t="shared" si="5"/>
        <v>0.10471306743997454</v>
      </c>
    </row>
    <row r="63" spans="1:10" ht="13.5">
      <c r="A63" s="32">
        <v>38625</v>
      </c>
      <c r="B63" s="21">
        <f t="shared" si="4"/>
        <v>1368.7500000000005</v>
      </c>
      <c r="C63" s="25">
        <f t="shared" si="0"/>
        <v>3000</v>
      </c>
      <c r="D63" s="26">
        <v>0.1</v>
      </c>
      <c r="E63" s="24">
        <f t="shared" si="6"/>
        <v>30</v>
      </c>
      <c r="F63" s="27">
        <v>600</v>
      </c>
      <c r="G63" s="28">
        <f t="shared" si="1"/>
        <v>630</v>
      </c>
      <c r="H63" s="29">
        <f t="shared" si="2"/>
        <v>0.6883580694479641</v>
      </c>
      <c r="I63" s="30">
        <f t="shared" si="3"/>
        <v>433.66558375221734</v>
      </c>
      <c r="J63" s="31">
        <f t="shared" si="5"/>
        <v>0.10471306743997454</v>
      </c>
    </row>
    <row r="64" spans="1:10" ht="13.5">
      <c r="A64" s="20">
        <v>38656</v>
      </c>
      <c r="B64" s="21">
        <f t="shared" si="4"/>
        <v>1399.1666666666672</v>
      </c>
      <c r="C64" s="25">
        <f t="shared" si="0"/>
        <v>3000</v>
      </c>
      <c r="D64" s="26">
        <v>0.1</v>
      </c>
      <c r="E64" s="24">
        <f t="shared" si="6"/>
        <v>25</v>
      </c>
      <c r="F64" s="27"/>
      <c r="G64" s="28">
        <f t="shared" si="1"/>
        <v>25</v>
      </c>
      <c r="H64" s="29">
        <f t="shared" si="2"/>
        <v>0.6826691597831729</v>
      </c>
      <c r="I64" s="30">
        <f t="shared" si="3"/>
        <v>17.06672899457932</v>
      </c>
      <c r="J64" s="31">
        <f t="shared" si="5"/>
        <v>0.10471306743997454</v>
      </c>
    </row>
    <row r="65" spans="1:10" ht="13.5">
      <c r="A65" s="20">
        <v>38686</v>
      </c>
      <c r="B65" s="21">
        <f t="shared" si="4"/>
        <v>1429.583333333334</v>
      </c>
      <c r="C65" s="25">
        <f t="shared" si="0"/>
        <v>3000</v>
      </c>
      <c r="D65" s="26">
        <v>0.1</v>
      </c>
      <c r="E65" s="24">
        <f t="shared" si="6"/>
        <v>25</v>
      </c>
      <c r="F65" s="27"/>
      <c r="G65" s="28">
        <f t="shared" si="1"/>
        <v>25</v>
      </c>
      <c r="H65" s="29">
        <f t="shared" si="2"/>
        <v>0.6770272659007349</v>
      </c>
      <c r="I65" s="30">
        <f t="shared" si="3"/>
        <v>16.925681647518374</v>
      </c>
      <c r="J65" s="31">
        <f t="shared" si="5"/>
        <v>0.10471306743997454</v>
      </c>
    </row>
    <row r="66" spans="1:10" ht="13.5">
      <c r="A66" s="32">
        <v>38717</v>
      </c>
      <c r="B66" s="33">
        <f t="shared" si="4"/>
        <v>1460.0000000000007</v>
      </c>
      <c r="C66" s="25">
        <f t="shared" si="0"/>
        <v>2400</v>
      </c>
      <c r="D66" s="26">
        <v>0.1</v>
      </c>
      <c r="E66" s="24">
        <f t="shared" si="6"/>
        <v>25</v>
      </c>
      <c r="F66" s="27">
        <v>600</v>
      </c>
      <c r="G66" s="28">
        <f t="shared" si="1"/>
        <v>625</v>
      </c>
      <c r="H66" s="29">
        <f t="shared" si="2"/>
        <v>0.6714319992404653</v>
      </c>
      <c r="I66" s="30">
        <f t="shared" si="3"/>
        <v>419.6449995252908</v>
      </c>
      <c r="J66" s="31">
        <f t="shared" si="5"/>
        <v>0.10471306743997454</v>
      </c>
    </row>
    <row r="67" spans="1:10" ht="13.5">
      <c r="A67" s="20">
        <v>38748</v>
      </c>
      <c r="B67" s="21">
        <f t="shared" si="4"/>
        <v>1490.4166666666674</v>
      </c>
      <c r="C67" s="25">
        <f t="shared" si="0"/>
        <v>2400</v>
      </c>
      <c r="D67" s="26">
        <v>0.1</v>
      </c>
      <c r="E67" s="24">
        <f t="shared" si="6"/>
        <v>20</v>
      </c>
      <c r="F67" s="27"/>
      <c r="G67" s="28">
        <f t="shared" si="1"/>
        <v>20</v>
      </c>
      <c r="H67" s="29">
        <f t="shared" si="2"/>
        <v>0.6658829744534204</v>
      </c>
      <c r="I67" s="30">
        <f t="shared" si="3"/>
        <v>13.317659489068408</v>
      </c>
      <c r="J67" s="31">
        <f t="shared" si="5"/>
        <v>0.10471306743997454</v>
      </c>
    </row>
    <row r="68" spans="1:10" ht="13.5">
      <c r="A68" s="20">
        <v>38776</v>
      </c>
      <c r="B68" s="21">
        <f t="shared" si="4"/>
        <v>1520.8333333333342</v>
      </c>
      <c r="C68" s="25">
        <f t="shared" si="0"/>
        <v>2400</v>
      </c>
      <c r="D68" s="26">
        <v>0.1</v>
      </c>
      <c r="E68" s="24">
        <f t="shared" si="6"/>
        <v>20</v>
      </c>
      <c r="F68" s="27"/>
      <c r="G68" s="28">
        <f t="shared" si="1"/>
        <v>20</v>
      </c>
      <c r="H68" s="29">
        <f t="shared" si="2"/>
        <v>0.6603798093753589</v>
      </c>
      <c r="I68" s="30">
        <f t="shared" si="3"/>
        <v>13.207596187507178</v>
      </c>
      <c r="J68" s="31">
        <f t="shared" si="5"/>
        <v>0.10471306743997454</v>
      </c>
    </row>
    <row r="69" spans="1:10" ht="13.5">
      <c r="A69" s="32">
        <v>38807</v>
      </c>
      <c r="B69" s="21">
        <f t="shared" si="4"/>
        <v>1551.250000000001</v>
      </c>
      <c r="C69" s="25">
        <f t="shared" si="0"/>
        <v>1800</v>
      </c>
      <c r="D69" s="26">
        <v>0.1</v>
      </c>
      <c r="E69" s="24">
        <f t="shared" si="6"/>
        <v>20</v>
      </c>
      <c r="F69" s="27">
        <v>600</v>
      </c>
      <c r="G69" s="28">
        <f t="shared" si="1"/>
        <v>620</v>
      </c>
      <c r="H69" s="29">
        <f t="shared" si="2"/>
        <v>0.6549221250004212</v>
      </c>
      <c r="I69" s="30">
        <f t="shared" si="3"/>
        <v>406.0517175002612</v>
      </c>
      <c r="J69" s="31">
        <f t="shared" si="5"/>
        <v>0.10471306743997454</v>
      </c>
    </row>
    <row r="70" spans="1:10" ht="13.5">
      <c r="A70" s="20">
        <v>38837</v>
      </c>
      <c r="B70" s="21">
        <f t="shared" si="4"/>
        <v>1581.6666666666677</v>
      </c>
      <c r="C70" s="25">
        <f t="shared" si="0"/>
        <v>1800</v>
      </c>
      <c r="D70" s="26">
        <v>0.1</v>
      </c>
      <c r="E70" s="24">
        <f t="shared" si="6"/>
        <v>15</v>
      </c>
      <c r="F70" s="27"/>
      <c r="G70" s="28">
        <f t="shared" si="1"/>
        <v>15</v>
      </c>
      <c r="H70" s="29">
        <f t="shared" si="2"/>
        <v>0.649509545455028</v>
      </c>
      <c r="I70" s="30">
        <f t="shared" si="3"/>
        <v>9.74264318182542</v>
      </c>
      <c r="J70" s="31">
        <f t="shared" si="5"/>
        <v>0.10471306743997454</v>
      </c>
    </row>
    <row r="71" spans="1:10" ht="13.5">
      <c r="A71" s="20">
        <v>38868</v>
      </c>
      <c r="B71" s="21">
        <f t="shared" si="4"/>
        <v>1612.0833333333344</v>
      </c>
      <c r="C71" s="25">
        <f t="shared" si="0"/>
        <v>1800</v>
      </c>
      <c r="D71" s="26">
        <v>0.1</v>
      </c>
      <c r="E71" s="24">
        <f t="shared" si="6"/>
        <v>15</v>
      </c>
      <c r="F71" s="27"/>
      <c r="G71" s="28">
        <f t="shared" si="1"/>
        <v>15</v>
      </c>
      <c r="H71" s="29">
        <f t="shared" si="2"/>
        <v>0.6441416979719928</v>
      </c>
      <c r="I71" s="30">
        <f t="shared" si="3"/>
        <v>9.662125469579893</v>
      </c>
      <c r="J71" s="31">
        <f t="shared" si="5"/>
        <v>0.10471306743997454</v>
      </c>
    </row>
    <row r="72" spans="1:10" ht="13.5">
      <c r="A72" s="32">
        <v>38898</v>
      </c>
      <c r="B72" s="21">
        <f t="shared" si="4"/>
        <v>1642.5000000000011</v>
      </c>
      <c r="C72" s="25">
        <f t="shared" si="0"/>
        <v>1200</v>
      </c>
      <c r="D72" s="26">
        <v>0.1</v>
      </c>
      <c r="E72" s="24">
        <f t="shared" si="6"/>
        <v>15</v>
      </c>
      <c r="F72" s="27">
        <v>600</v>
      </c>
      <c r="G72" s="28">
        <f t="shared" si="1"/>
        <v>615</v>
      </c>
      <c r="H72" s="29">
        <f t="shared" si="2"/>
        <v>0.63881821286485</v>
      </c>
      <c r="I72" s="30">
        <f t="shared" si="3"/>
        <v>392.87320091188275</v>
      </c>
      <c r="J72" s="31">
        <f t="shared" si="5"/>
        <v>0.10471306743997454</v>
      </c>
    </row>
    <row r="73" spans="1:10" ht="13.5">
      <c r="A73" s="20">
        <v>38929</v>
      </c>
      <c r="B73" s="21">
        <f t="shared" si="4"/>
        <v>1672.9166666666679</v>
      </c>
      <c r="C73" s="25">
        <f t="shared" si="0"/>
        <v>1200</v>
      </c>
      <c r="D73" s="26">
        <v>0.1</v>
      </c>
      <c r="E73" s="24">
        <f t="shared" si="6"/>
        <v>10</v>
      </c>
      <c r="F73" s="27"/>
      <c r="G73" s="28">
        <f t="shared" si="1"/>
        <v>10</v>
      </c>
      <c r="H73" s="29">
        <f t="shared" si="2"/>
        <v>0.6335387235023938</v>
      </c>
      <c r="I73" s="30">
        <f t="shared" si="3"/>
        <v>6.335387235023938</v>
      </c>
      <c r="J73" s="31">
        <f t="shared" si="5"/>
        <v>0.10471306743997454</v>
      </c>
    </row>
    <row r="74" spans="1:10" ht="13.5">
      <c r="A74" s="20">
        <v>38960</v>
      </c>
      <c r="B74" s="21">
        <f t="shared" si="4"/>
        <v>1703.3333333333346</v>
      </c>
      <c r="C74" s="25">
        <f t="shared" si="0"/>
        <v>1200</v>
      </c>
      <c r="D74" s="26">
        <v>0.1</v>
      </c>
      <c r="E74" s="24">
        <f t="shared" si="6"/>
        <v>10</v>
      </c>
      <c r="F74" s="27"/>
      <c r="G74" s="28">
        <f t="shared" si="1"/>
        <v>10</v>
      </c>
      <c r="H74" s="29">
        <f t="shared" si="2"/>
        <v>0.6283028662834285</v>
      </c>
      <c r="I74" s="30">
        <f t="shared" si="3"/>
        <v>6.283028662834285</v>
      </c>
      <c r="J74" s="31">
        <f t="shared" si="5"/>
        <v>0.10471306743997454</v>
      </c>
    </row>
    <row r="75" spans="1:10" ht="13.5">
      <c r="A75" s="32">
        <v>38990</v>
      </c>
      <c r="B75" s="21">
        <f t="shared" si="4"/>
        <v>1733.7500000000014</v>
      </c>
      <c r="C75" s="25">
        <f t="shared" si="0"/>
        <v>600</v>
      </c>
      <c r="D75" s="26">
        <v>0.1</v>
      </c>
      <c r="E75" s="24">
        <f t="shared" si="6"/>
        <v>10</v>
      </c>
      <c r="F75" s="27">
        <v>600</v>
      </c>
      <c r="G75" s="28">
        <f t="shared" si="1"/>
        <v>610</v>
      </c>
      <c r="H75" s="29">
        <f t="shared" si="2"/>
        <v>0.6231102806117268</v>
      </c>
      <c r="I75" s="30">
        <f t="shared" si="3"/>
        <v>380.09727117315333</v>
      </c>
      <c r="J75" s="31">
        <f t="shared" si="5"/>
        <v>0.10471306743997454</v>
      </c>
    </row>
    <row r="76" spans="1:10" ht="13.5">
      <c r="A76" s="20">
        <v>39021</v>
      </c>
      <c r="B76" s="21">
        <f t="shared" si="4"/>
        <v>1764.166666666668</v>
      </c>
      <c r="C76" s="25">
        <f t="shared" si="0"/>
        <v>600</v>
      </c>
      <c r="D76" s="26">
        <v>0.1</v>
      </c>
      <c r="E76" s="24">
        <f t="shared" si="6"/>
        <v>5</v>
      </c>
      <c r="F76" s="27"/>
      <c r="G76" s="28">
        <f t="shared" si="1"/>
        <v>5</v>
      </c>
      <c r="H76" s="29">
        <f t="shared" si="2"/>
        <v>0.6179606088711955</v>
      </c>
      <c r="I76" s="30">
        <f t="shared" si="3"/>
        <v>3.0898030443559774</v>
      </c>
      <c r="J76" s="31">
        <f t="shared" si="5"/>
        <v>0.10471306743997454</v>
      </c>
    </row>
    <row r="77" spans="1:10" ht="13.5">
      <c r="A77" s="20">
        <v>39051</v>
      </c>
      <c r="B77" s="21">
        <f t="shared" si="4"/>
        <v>1794.5833333333348</v>
      </c>
      <c r="C77" s="25">
        <f t="shared" si="0"/>
        <v>600</v>
      </c>
      <c r="D77" s="26">
        <v>0.1</v>
      </c>
      <c r="E77" s="24">
        <f t="shared" si="6"/>
        <v>5</v>
      </c>
      <c r="F77" s="27"/>
      <c r="G77" s="28">
        <f t="shared" si="1"/>
        <v>5</v>
      </c>
      <c r="H77" s="29">
        <f t="shared" si="2"/>
        <v>0.6128534964012469</v>
      </c>
      <c r="I77" s="30">
        <f t="shared" si="3"/>
        <v>3.064267482006234</v>
      </c>
      <c r="J77" s="31">
        <f t="shared" si="5"/>
        <v>0.10471306743997454</v>
      </c>
    </row>
    <row r="78" spans="1:10" ht="13.5">
      <c r="A78" s="32">
        <v>39082</v>
      </c>
      <c r="B78" s="33">
        <f t="shared" si="4"/>
        <v>1825.0000000000016</v>
      </c>
      <c r="C78" s="25">
        <f t="shared" si="0"/>
        <v>0</v>
      </c>
      <c r="D78" s="26">
        <v>0.1</v>
      </c>
      <c r="E78" s="24">
        <f t="shared" si="6"/>
        <v>5</v>
      </c>
      <c r="F78" s="27">
        <v>600</v>
      </c>
      <c r="G78" s="28">
        <f t="shared" si="1"/>
        <v>605</v>
      </c>
      <c r="H78" s="29">
        <f t="shared" si="2"/>
        <v>0.6077885914723715</v>
      </c>
      <c r="I78" s="30">
        <f t="shared" si="3"/>
        <v>367.7120978407848</v>
      </c>
      <c r="J78" s="31">
        <f t="shared" si="5"/>
        <v>0.10471306743997454</v>
      </c>
    </row>
    <row r="80" spans="5:9" ht="13.5">
      <c r="E80" s="22">
        <f>SUM(E18:E78)</f>
        <v>3150</v>
      </c>
      <c r="F80" s="22">
        <f>SUM(F18:F78)</f>
        <v>12000</v>
      </c>
      <c r="G80" s="22">
        <f>SUM(G18:G78)</f>
        <v>3150</v>
      </c>
      <c r="H80" s="22"/>
      <c r="I80" s="22">
        <f>SUM(I18:I78)</f>
        <v>12000.000000032176</v>
      </c>
    </row>
    <row r="81" ht="13.5">
      <c r="A81" s="3" t="s">
        <v>35</v>
      </c>
    </row>
    <row r="82" spans="1:10" ht="13.5">
      <c r="A82" s="1" t="s">
        <v>43</v>
      </c>
      <c r="B82" s="36"/>
      <c r="C82" s="2"/>
      <c r="D82" s="2"/>
      <c r="E82" s="2"/>
      <c r="F82" s="2"/>
      <c r="G82" s="2"/>
      <c r="H82" s="2"/>
      <c r="I82" s="2"/>
      <c r="J82" s="2"/>
    </row>
    <row r="84" spans="1:10" ht="13.5">
      <c r="A84" s="5" t="s">
        <v>52</v>
      </c>
      <c r="B84" s="6"/>
      <c r="C84" s="6"/>
      <c r="D84" s="6"/>
      <c r="E84" s="6"/>
      <c r="F84" s="6"/>
      <c r="G84" s="6"/>
      <c r="I84" s="7"/>
      <c r="J84" s="8"/>
    </row>
    <row r="85" spans="1:10" ht="13.5">
      <c r="A85" s="5" t="s">
        <v>27</v>
      </c>
      <c r="B85" s="6"/>
      <c r="C85" s="6"/>
      <c r="D85" s="6"/>
      <c r="E85" s="6"/>
      <c r="F85" s="6"/>
      <c r="G85" s="6"/>
      <c r="I85" s="7"/>
      <c r="J85" s="8"/>
    </row>
    <row r="87" spans="1:4" ht="13.5">
      <c r="A87" s="38" t="s">
        <v>50</v>
      </c>
      <c r="B87" s="38"/>
      <c r="C87" s="38">
        <v>10.4713</v>
      </c>
      <c r="D87" s="38" t="s">
        <v>12</v>
      </c>
    </row>
    <row r="88" spans="1:4" ht="13.5">
      <c r="A88" s="39" t="s">
        <v>91</v>
      </c>
      <c r="B88" s="39"/>
      <c r="C88" s="39">
        <v>10.4713</v>
      </c>
      <c r="D88" s="41" t="s">
        <v>12</v>
      </c>
    </row>
    <row r="89" s="13" customFormat="1" ht="13.5">
      <c r="D89" s="43"/>
    </row>
    <row r="90" ht="13.5">
      <c r="A90" s="40" t="s">
        <v>28</v>
      </c>
    </row>
    <row r="91" ht="12.75"/>
    <row r="92" ht="12.75"/>
    <row r="93" spans="7:8" ht="12.75">
      <c r="G93" s="42">
        <f>-1+(1+0.1/12)^12</f>
        <v>0.10471306744129683</v>
      </c>
      <c r="H93" s="42"/>
    </row>
    <row r="94" ht="12.75"/>
    <row r="95" ht="12.75"/>
    <row r="97" ht="13.5">
      <c r="A97" s="40" t="s">
        <v>29</v>
      </c>
    </row>
    <row r="98" spans="1:10" ht="54.75">
      <c r="A98" s="16"/>
      <c r="B98" s="17" t="s">
        <v>7</v>
      </c>
      <c r="C98" s="17" t="s">
        <v>30</v>
      </c>
      <c r="D98" s="17" t="s">
        <v>31</v>
      </c>
      <c r="E98" s="17" t="s">
        <v>32</v>
      </c>
      <c r="F98" s="17" t="s">
        <v>33</v>
      </c>
      <c r="G98" s="17" t="s">
        <v>0</v>
      </c>
      <c r="H98" s="17" t="s">
        <v>34</v>
      </c>
      <c r="I98" s="18" t="s">
        <v>36</v>
      </c>
      <c r="J98" s="19" t="s">
        <v>37</v>
      </c>
    </row>
    <row r="99" spans="1:10" ht="13.5">
      <c r="A99" s="20">
        <v>37257</v>
      </c>
      <c r="B99" s="21">
        <v>1</v>
      </c>
      <c r="C99" s="22">
        <v>12000</v>
      </c>
      <c r="D99" s="17"/>
      <c r="E99" s="17"/>
      <c r="F99" s="17"/>
      <c r="G99" s="23">
        <v>-12000</v>
      </c>
      <c r="H99" s="17"/>
      <c r="I99" s="18"/>
      <c r="J99" s="19"/>
    </row>
    <row r="100" spans="1:10" ht="13.5">
      <c r="A100" s="20">
        <v>37287</v>
      </c>
      <c r="B100" s="24">
        <f>365/12</f>
        <v>30.416666666666668</v>
      </c>
      <c r="C100" s="25">
        <f aca="true" t="shared" si="7" ref="C100:C159">C99-F100</f>
        <v>12000</v>
      </c>
      <c r="D100" s="26">
        <v>0.1</v>
      </c>
      <c r="E100" s="24">
        <f>C99*D100/12</f>
        <v>100</v>
      </c>
      <c r="F100" s="27"/>
      <c r="G100" s="28">
        <f aca="true" t="shared" si="8" ref="G100:G159">E100+F100</f>
        <v>100</v>
      </c>
      <c r="H100" s="29">
        <f aca="true" t="shared" si="9" ref="H100:H159">(1+J100)^(-(B100/365))</f>
        <v>0.9917355371902168</v>
      </c>
      <c r="I100" s="30">
        <f aca="true" t="shared" si="10" ref="I100:I159">G100*H100</f>
        <v>99.17355371902168</v>
      </c>
      <c r="J100" s="31">
        <v>0.10471306743950556</v>
      </c>
    </row>
    <row r="101" spans="1:10" ht="13.5">
      <c r="A101" s="20">
        <v>37315</v>
      </c>
      <c r="B101" s="21">
        <f aca="true" t="shared" si="11" ref="B101:B159">B100+$B$19</f>
        <v>60.833333333333336</v>
      </c>
      <c r="C101" s="25">
        <f t="shared" si="7"/>
        <v>12000</v>
      </c>
      <c r="D101" s="26">
        <v>0.1</v>
      </c>
      <c r="E101" s="24">
        <f>C100*D101/12</f>
        <v>100</v>
      </c>
      <c r="F101" s="27"/>
      <c r="G101" s="28">
        <f t="shared" si="8"/>
        <v>100</v>
      </c>
      <c r="H101" s="29">
        <f t="shared" si="9"/>
        <v>0.9835393757259675</v>
      </c>
      <c r="I101" s="30">
        <f t="shared" si="10"/>
        <v>98.35393757259675</v>
      </c>
      <c r="J101" s="31">
        <f aca="true" t="shared" si="12" ref="J101:J159">J100</f>
        <v>0.10471306743950556</v>
      </c>
    </row>
    <row r="102" spans="1:10" ht="13.5">
      <c r="A102" s="32">
        <v>37346</v>
      </c>
      <c r="B102" s="21">
        <f t="shared" si="11"/>
        <v>91.25</v>
      </c>
      <c r="C102" s="25">
        <f t="shared" si="7"/>
        <v>12000</v>
      </c>
      <c r="D102" s="26">
        <v>0.1</v>
      </c>
      <c r="E102" s="24">
        <f>C101*D102/12</f>
        <v>100</v>
      </c>
      <c r="F102" s="27"/>
      <c r="G102" s="28">
        <f t="shared" si="8"/>
        <v>100</v>
      </c>
      <c r="H102" s="29">
        <f t="shared" si="9"/>
        <v>0.9754109511333228</v>
      </c>
      <c r="I102" s="30">
        <f t="shared" si="10"/>
        <v>97.54109511333228</v>
      </c>
      <c r="J102" s="31">
        <f t="shared" si="12"/>
        <v>0.10471306743950556</v>
      </c>
    </row>
    <row r="103" spans="1:10" ht="13.5">
      <c r="A103" s="20">
        <v>37376</v>
      </c>
      <c r="B103" s="21">
        <f t="shared" si="11"/>
        <v>121.66666666666667</v>
      </c>
      <c r="C103" s="25">
        <f t="shared" si="7"/>
        <v>12000</v>
      </c>
      <c r="D103" s="26">
        <v>0.1</v>
      </c>
      <c r="E103" s="24">
        <f aca="true" t="shared" si="13" ref="E103:E159">C102*D103/12</f>
        <v>100</v>
      </c>
      <c r="F103" s="27"/>
      <c r="G103" s="28">
        <f t="shared" si="8"/>
        <v>100</v>
      </c>
      <c r="H103" s="29">
        <f t="shared" si="9"/>
        <v>0.9673497036034262</v>
      </c>
      <c r="I103" s="30">
        <f t="shared" si="10"/>
        <v>96.73497036034261</v>
      </c>
      <c r="J103" s="31">
        <f t="shared" si="12"/>
        <v>0.10471306743950556</v>
      </c>
    </row>
    <row r="104" spans="1:10" ht="13.5">
      <c r="A104" s="20">
        <v>37407</v>
      </c>
      <c r="B104" s="21">
        <f t="shared" si="11"/>
        <v>152.08333333333334</v>
      </c>
      <c r="C104" s="25">
        <f t="shared" si="7"/>
        <v>12000</v>
      </c>
      <c r="D104" s="26">
        <v>0.1</v>
      </c>
      <c r="E104" s="24">
        <f t="shared" si="13"/>
        <v>100</v>
      </c>
      <c r="F104" s="27"/>
      <c r="G104" s="28">
        <f t="shared" si="8"/>
        <v>100</v>
      </c>
      <c r="H104" s="29">
        <f t="shared" si="9"/>
        <v>0.9593550779539407</v>
      </c>
      <c r="I104" s="30">
        <f t="shared" si="10"/>
        <v>95.93550779539407</v>
      </c>
      <c r="J104" s="31">
        <f t="shared" si="12"/>
        <v>0.10471306743950556</v>
      </c>
    </row>
    <row r="105" spans="1:10" ht="13.5">
      <c r="A105" s="32">
        <v>37437</v>
      </c>
      <c r="B105" s="21">
        <f t="shared" si="11"/>
        <v>182.5</v>
      </c>
      <c r="C105" s="25">
        <f t="shared" si="7"/>
        <v>12000</v>
      </c>
      <c r="D105" s="26">
        <v>0.1</v>
      </c>
      <c r="E105" s="24">
        <f t="shared" si="13"/>
        <v>100</v>
      </c>
      <c r="F105" s="27"/>
      <c r="G105" s="28">
        <f t="shared" si="8"/>
        <v>100</v>
      </c>
      <c r="H105" s="29">
        <f t="shared" si="9"/>
        <v>0.9514265235908137</v>
      </c>
      <c r="I105" s="30">
        <f t="shared" si="10"/>
        <v>95.14265235908137</v>
      </c>
      <c r="J105" s="31">
        <f t="shared" si="12"/>
        <v>0.10471306743950556</v>
      </c>
    </row>
    <row r="106" spans="1:10" ht="13.5">
      <c r="A106" s="20">
        <v>37468</v>
      </c>
      <c r="B106" s="21">
        <f t="shared" si="11"/>
        <v>212.91666666666666</v>
      </c>
      <c r="C106" s="25">
        <f t="shared" si="7"/>
        <v>12000</v>
      </c>
      <c r="D106" s="26">
        <v>0.1</v>
      </c>
      <c r="E106" s="24">
        <f t="shared" si="13"/>
        <v>100</v>
      </c>
      <c r="F106" s="27"/>
      <c r="G106" s="28">
        <f t="shared" si="8"/>
        <v>100</v>
      </c>
      <c r="H106" s="29">
        <f t="shared" si="9"/>
        <v>0.9435634944703559</v>
      </c>
      <c r="I106" s="30">
        <f t="shared" si="10"/>
        <v>94.3563494470356</v>
      </c>
      <c r="J106" s="31">
        <f t="shared" si="12"/>
        <v>0.10471306743950556</v>
      </c>
    </row>
    <row r="107" spans="1:10" ht="13.5">
      <c r="A107" s="20">
        <v>37499</v>
      </c>
      <c r="B107" s="21">
        <f t="shared" si="11"/>
        <v>243.33333333333331</v>
      </c>
      <c r="C107" s="25">
        <f t="shared" si="7"/>
        <v>12000</v>
      </c>
      <c r="D107" s="26">
        <v>0.1</v>
      </c>
      <c r="E107" s="24">
        <f t="shared" si="13"/>
        <v>100</v>
      </c>
      <c r="F107" s="27"/>
      <c r="G107" s="28">
        <f t="shared" si="8"/>
        <v>100</v>
      </c>
      <c r="H107" s="29">
        <f t="shared" si="9"/>
        <v>0.9357654490616364</v>
      </c>
      <c r="I107" s="30">
        <f t="shared" si="10"/>
        <v>93.57654490616363</v>
      </c>
      <c r="J107" s="31">
        <f t="shared" si="12"/>
        <v>0.10471306743950556</v>
      </c>
    </row>
    <row r="108" spans="1:10" ht="13.5">
      <c r="A108" s="32">
        <v>37529</v>
      </c>
      <c r="B108" s="21">
        <f t="shared" si="11"/>
        <v>273.75</v>
      </c>
      <c r="C108" s="25">
        <f t="shared" si="7"/>
        <v>12000</v>
      </c>
      <c r="D108" s="26">
        <v>0.1</v>
      </c>
      <c r="E108" s="24">
        <f t="shared" si="13"/>
        <v>100</v>
      </c>
      <c r="F108" s="27"/>
      <c r="G108" s="28">
        <f t="shared" si="8"/>
        <v>100</v>
      </c>
      <c r="H108" s="29">
        <f t="shared" si="9"/>
        <v>0.9280318503091863</v>
      </c>
      <c r="I108" s="30">
        <f t="shared" si="10"/>
        <v>92.80318503091863</v>
      </c>
      <c r="J108" s="31">
        <f t="shared" si="12"/>
        <v>0.10471306743950556</v>
      </c>
    </row>
    <row r="109" spans="1:10" ht="13.5">
      <c r="A109" s="20">
        <v>37560</v>
      </c>
      <c r="B109" s="21">
        <f t="shared" si="11"/>
        <v>304.1666666666667</v>
      </c>
      <c r="C109" s="25">
        <f t="shared" si="7"/>
        <v>12000</v>
      </c>
      <c r="D109" s="26">
        <v>0.1</v>
      </c>
      <c r="E109" s="24">
        <f t="shared" si="13"/>
        <v>100</v>
      </c>
      <c r="F109" s="27"/>
      <c r="G109" s="28">
        <f t="shared" si="8"/>
        <v>100</v>
      </c>
      <c r="H109" s="29">
        <f t="shared" si="9"/>
        <v>0.9203621655960117</v>
      </c>
      <c r="I109" s="30">
        <f t="shared" si="10"/>
        <v>92.03621655960117</v>
      </c>
      <c r="J109" s="31">
        <f t="shared" si="12"/>
        <v>0.10471306743950556</v>
      </c>
    </row>
    <row r="110" spans="1:10" ht="13.5">
      <c r="A110" s="20">
        <v>37590</v>
      </c>
      <c r="B110" s="21">
        <f t="shared" si="11"/>
        <v>334.58333333333337</v>
      </c>
      <c r="C110" s="25">
        <f t="shared" si="7"/>
        <v>12000</v>
      </c>
      <c r="D110" s="26">
        <v>0.1</v>
      </c>
      <c r="E110" s="24">
        <f t="shared" si="13"/>
        <v>100</v>
      </c>
      <c r="F110" s="27"/>
      <c r="G110" s="28">
        <f t="shared" si="8"/>
        <v>100</v>
      </c>
      <c r="H110" s="29">
        <f t="shared" si="9"/>
        <v>0.9127558667069118</v>
      </c>
      <c r="I110" s="30">
        <f t="shared" si="10"/>
        <v>91.27558667069118</v>
      </c>
      <c r="J110" s="31">
        <f t="shared" si="12"/>
        <v>0.10471306743950556</v>
      </c>
    </row>
    <row r="111" spans="1:10" ht="13.5">
      <c r="A111" s="32">
        <v>37621</v>
      </c>
      <c r="B111" s="33">
        <f t="shared" si="11"/>
        <v>365.00000000000006</v>
      </c>
      <c r="C111" s="25">
        <f t="shared" si="7"/>
        <v>9600</v>
      </c>
      <c r="D111" s="26">
        <v>0.1</v>
      </c>
      <c r="E111" s="24">
        <f t="shared" si="13"/>
        <v>100</v>
      </c>
      <c r="F111" s="27">
        <v>2400</v>
      </c>
      <c r="G111" s="28">
        <f t="shared" si="8"/>
        <v>2500</v>
      </c>
      <c r="H111" s="29">
        <f t="shared" si="9"/>
        <v>0.905212429792101</v>
      </c>
      <c r="I111" s="30">
        <f t="shared" si="10"/>
        <v>2263.0310744802528</v>
      </c>
      <c r="J111" s="31">
        <f t="shared" si="12"/>
        <v>0.10471306743950556</v>
      </c>
    </row>
    <row r="112" spans="1:10" ht="13.5">
      <c r="A112" s="20">
        <v>37652</v>
      </c>
      <c r="B112" s="21">
        <f t="shared" si="11"/>
        <v>395.41666666666674</v>
      </c>
      <c r="C112" s="25">
        <f t="shared" si="7"/>
        <v>9600</v>
      </c>
      <c r="D112" s="26">
        <v>0.1</v>
      </c>
      <c r="E112" s="24">
        <f t="shared" si="13"/>
        <v>80</v>
      </c>
      <c r="F112" s="27"/>
      <c r="G112" s="28">
        <f t="shared" si="8"/>
        <v>80</v>
      </c>
      <c r="H112" s="29">
        <f t="shared" si="9"/>
        <v>0.8977313353311306</v>
      </c>
      <c r="I112" s="30">
        <f t="shared" si="10"/>
        <v>71.81850682649045</v>
      </c>
      <c r="J112" s="31">
        <f t="shared" si="12"/>
        <v>0.10471306743950556</v>
      </c>
    </row>
    <row r="113" spans="1:10" ht="13.5">
      <c r="A113" s="20">
        <v>37680</v>
      </c>
      <c r="B113" s="21">
        <f t="shared" si="11"/>
        <v>425.8333333333334</v>
      </c>
      <c r="C113" s="25">
        <f t="shared" si="7"/>
        <v>9600</v>
      </c>
      <c r="D113" s="26">
        <v>0.1</v>
      </c>
      <c r="E113" s="24">
        <f t="shared" si="13"/>
        <v>80</v>
      </c>
      <c r="F113" s="27"/>
      <c r="G113" s="28">
        <f t="shared" si="8"/>
        <v>80</v>
      </c>
      <c r="H113" s="29">
        <f t="shared" si="9"/>
        <v>0.8903120680971093</v>
      </c>
      <c r="I113" s="30">
        <f t="shared" si="10"/>
        <v>71.22496544776874</v>
      </c>
      <c r="J113" s="31">
        <f t="shared" si="12"/>
        <v>0.10471306743950556</v>
      </c>
    </row>
    <row r="114" spans="1:10" ht="13.5">
      <c r="A114" s="32">
        <v>37711</v>
      </c>
      <c r="B114" s="21">
        <f t="shared" si="11"/>
        <v>456.2500000000001</v>
      </c>
      <c r="C114" s="25">
        <f t="shared" si="7"/>
        <v>9600</v>
      </c>
      <c r="D114" s="26">
        <v>0.1</v>
      </c>
      <c r="E114" s="24">
        <f t="shared" si="13"/>
        <v>80</v>
      </c>
      <c r="F114" s="27"/>
      <c r="G114" s="28">
        <f t="shared" si="8"/>
        <v>80</v>
      </c>
      <c r="H114" s="29">
        <f t="shared" si="9"/>
        <v>0.8829541171212194</v>
      </c>
      <c r="I114" s="30">
        <f t="shared" si="10"/>
        <v>70.63632936969755</v>
      </c>
      <c r="J114" s="31">
        <f t="shared" si="12"/>
        <v>0.10471306743950556</v>
      </c>
    </row>
    <row r="115" spans="1:10" ht="13.5">
      <c r="A115" s="20">
        <v>37741</v>
      </c>
      <c r="B115" s="21">
        <f t="shared" si="11"/>
        <v>486.6666666666668</v>
      </c>
      <c r="C115" s="25">
        <f t="shared" si="7"/>
        <v>9600</v>
      </c>
      <c r="D115" s="26">
        <v>0.1</v>
      </c>
      <c r="E115" s="24">
        <f t="shared" si="13"/>
        <v>80</v>
      </c>
      <c r="F115" s="27"/>
      <c r="G115" s="28">
        <f t="shared" si="8"/>
        <v>80</v>
      </c>
      <c r="H115" s="29">
        <f t="shared" si="9"/>
        <v>0.8756569756575261</v>
      </c>
      <c r="I115" s="30">
        <f t="shared" si="10"/>
        <v>70.05255805260208</v>
      </c>
      <c r="J115" s="31">
        <f t="shared" si="12"/>
        <v>0.10471306743950556</v>
      </c>
    </row>
    <row r="116" spans="1:10" ht="13.5">
      <c r="A116" s="20">
        <v>37772</v>
      </c>
      <c r="B116" s="21">
        <f t="shared" si="11"/>
        <v>517.0833333333335</v>
      </c>
      <c r="C116" s="25">
        <f t="shared" si="7"/>
        <v>9600</v>
      </c>
      <c r="D116" s="26">
        <v>0.1</v>
      </c>
      <c r="E116" s="24">
        <f t="shared" si="13"/>
        <v>80</v>
      </c>
      <c r="F116" s="27"/>
      <c r="G116" s="28">
        <f t="shared" si="8"/>
        <v>80</v>
      </c>
      <c r="H116" s="29">
        <f t="shared" si="9"/>
        <v>0.8684201411480771</v>
      </c>
      <c r="I116" s="30">
        <f t="shared" si="10"/>
        <v>69.47361129184617</v>
      </c>
      <c r="J116" s="31">
        <f t="shared" si="12"/>
        <v>0.10471306743950556</v>
      </c>
    </row>
    <row r="117" spans="1:10" ht="13.5">
      <c r="A117" s="32">
        <v>37802</v>
      </c>
      <c r="B117" s="21">
        <f t="shared" si="11"/>
        <v>547.5000000000001</v>
      </c>
      <c r="C117" s="25">
        <f t="shared" si="7"/>
        <v>9600</v>
      </c>
      <c r="D117" s="26">
        <v>0.1</v>
      </c>
      <c r="E117" s="24">
        <f t="shared" si="13"/>
        <v>80</v>
      </c>
      <c r="F117" s="27"/>
      <c r="G117" s="28">
        <f t="shared" si="8"/>
        <v>80</v>
      </c>
      <c r="H117" s="29">
        <f t="shared" si="9"/>
        <v>0.861243115188292</v>
      </c>
      <c r="I117" s="30">
        <f t="shared" si="10"/>
        <v>68.89944921506336</v>
      </c>
      <c r="J117" s="31">
        <f t="shared" si="12"/>
        <v>0.10471306743950556</v>
      </c>
    </row>
    <row r="118" spans="1:10" ht="13.5">
      <c r="A118" s="20">
        <v>37833</v>
      </c>
      <c r="B118" s="21">
        <f t="shared" si="11"/>
        <v>577.9166666666667</v>
      </c>
      <c r="C118" s="25">
        <f t="shared" si="7"/>
        <v>9600</v>
      </c>
      <c r="D118" s="26">
        <v>0.1</v>
      </c>
      <c r="E118" s="24">
        <f t="shared" si="13"/>
        <v>80</v>
      </c>
      <c r="F118" s="27"/>
      <c r="G118" s="28">
        <f t="shared" si="8"/>
        <v>80</v>
      </c>
      <c r="H118" s="29">
        <f t="shared" si="9"/>
        <v>0.8541254034926364</v>
      </c>
      <c r="I118" s="30">
        <f t="shared" si="10"/>
        <v>68.33003227941091</v>
      </c>
      <c r="J118" s="31">
        <f t="shared" si="12"/>
        <v>0.10471306743950556</v>
      </c>
    </row>
    <row r="119" spans="1:10" ht="13.5">
      <c r="A119" s="20">
        <v>37864</v>
      </c>
      <c r="B119" s="21">
        <f t="shared" si="11"/>
        <v>608.3333333333334</v>
      </c>
      <c r="C119" s="25">
        <f t="shared" si="7"/>
        <v>9600</v>
      </c>
      <c r="D119" s="26">
        <v>0.1</v>
      </c>
      <c r="E119" s="24">
        <f t="shared" si="13"/>
        <v>80</v>
      </c>
      <c r="F119" s="27"/>
      <c r="G119" s="28">
        <f t="shared" si="8"/>
        <v>80</v>
      </c>
      <c r="H119" s="29">
        <f t="shared" si="9"/>
        <v>0.8470665158605805</v>
      </c>
      <c r="I119" s="30">
        <f t="shared" si="10"/>
        <v>67.76532126884644</v>
      </c>
      <c r="J119" s="31">
        <f t="shared" si="12"/>
        <v>0.10471306743950556</v>
      </c>
    </row>
    <row r="120" spans="1:10" ht="13.5">
      <c r="A120" s="32">
        <v>37894</v>
      </c>
      <c r="B120" s="21">
        <f t="shared" si="11"/>
        <v>638.75</v>
      </c>
      <c r="C120" s="25">
        <f t="shared" si="7"/>
        <v>9600</v>
      </c>
      <c r="D120" s="26">
        <v>0.1</v>
      </c>
      <c r="E120" s="24">
        <f t="shared" si="13"/>
        <v>80</v>
      </c>
      <c r="F120" s="27"/>
      <c r="G120" s="28">
        <f t="shared" si="8"/>
        <v>80</v>
      </c>
      <c r="H120" s="29">
        <f t="shared" si="9"/>
        <v>0.8400659661428379</v>
      </c>
      <c r="I120" s="30">
        <f t="shared" si="10"/>
        <v>67.20527729142704</v>
      </c>
      <c r="J120" s="31">
        <f t="shared" si="12"/>
        <v>0.10471306743950556</v>
      </c>
    </row>
    <row r="121" spans="1:10" ht="13.5">
      <c r="A121" s="20">
        <v>37925</v>
      </c>
      <c r="B121" s="21">
        <f t="shared" si="11"/>
        <v>669.1666666666666</v>
      </c>
      <c r="C121" s="25">
        <f t="shared" si="7"/>
        <v>9600</v>
      </c>
      <c r="D121" s="26">
        <v>0.1</v>
      </c>
      <c r="E121" s="24">
        <f t="shared" si="13"/>
        <v>80</v>
      </c>
      <c r="F121" s="27"/>
      <c r="G121" s="28">
        <f t="shared" si="8"/>
        <v>80</v>
      </c>
      <c r="H121" s="29">
        <f t="shared" si="9"/>
        <v>0.8331232722078857</v>
      </c>
      <c r="I121" s="30">
        <f t="shared" si="10"/>
        <v>66.64986177663086</v>
      </c>
      <c r="J121" s="31">
        <f t="shared" si="12"/>
        <v>0.10471306743950556</v>
      </c>
    </row>
    <row r="122" spans="1:10" ht="13.5">
      <c r="A122" s="20">
        <v>37955</v>
      </c>
      <c r="B122" s="21">
        <f t="shared" si="11"/>
        <v>699.5833333333333</v>
      </c>
      <c r="C122" s="25">
        <f t="shared" si="7"/>
        <v>9600</v>
      </c>
      <c r="D122" s="26">
        <v>0.1</v>
      </c>
      <c r="E122" s="24">
        <f t="shared" si="13"/>
        <v>80</v>
      </c>
      <c r="F122" s="27"/>
      <c r="G122" s="28">
        <f t="shared" si="8"/>
        <v>80</v>
      </c>
      <c r="H122" s="29">
        <f t="shared" si="9"/>
        <v>0.8262379559087588</v>
      </c>
      <c r="I122" s="30">
        <f t="shared" si="10"/>
        <v>66.0990364727007</v>
      </c>
      <c r="J122" s="31">
        <f t="shared" si="12"/>
        <v>0.10471306743950556</v>
      </c>
    </row>
    <row r="123" spans="1:10" ht="13.5">
      <c r="A123" s="32">
        <v>37986</v>
      </c>
      <c r="B123" s="33">
        <f t="shared" si="11"/>
        <v>729.9999999999999</v>
      </c>
      <c r="C123" s="25">
        <f t="shared" si="7"/>
        <v>7200</v>
      </c>
      <c r="D123" s="26">
        <v>0.1</v>
      </c>
      <c r="E123" s="24">
        <f t="shared" si="13"/>
        <v>80</v>
      </c>
      <c r="F123" s="27">
        <v>2400</v>
      </c>
      <c r="G123" s="28">
        <f t="shared" si="8"/>
        <v>2480</v>
      </c>
      <c r="H123" s="29">
        <f t="shared" si="9"/>
        <v>0.8194095430501195</v>
      </c>
      <c r="I123" s="30">
        <f t="shared" si="10"/>
        <v>2032.1356667642963</v>
      </c>
      <c r="J123" s="31">
        <f t="shared" si="12"/>
        <v>0.10471306743950556</v>
      </c>
    </row>
    <row r="124" spans="1:10" ht="13.5">
      <c r="A124" s="20">
        <v>38017</v>
      </c>
      <c r="B124" s="21">
        <f t="shared" si="11"/>
        <v>760.4166666666665</v>
      </c>
      <c r="C124" s="25">
        <f t="shared" si="7"/>
        <v>7200</v>
      </c>
      <c r="D124" s="26">
        <v>0.1</v>
      </c>
      <c r="E124" s="24">
        <f t="shared" si="13"/>
        <v>60</v>
      </c>
      <c r="F124" s="27"/>
      <c r="G124" s="28">
        <f t="shared" si="8"/>
        <v>60</v>
      </c>
      <c r="H124" s="29">
        <f t="shared" si="9"/>
        <v>0.8126375633556001</v>
      </c>
      <c r="I124" s="30">
        <f t="shared" si="10"/>
        <v>48.758253801336004</v>
      </c>
      <c r="J124" s="31">
        <f t="shared" si="12"/>
        <v>0.10471306743950556</v>
      </c>
    </row>
    <row r="125" spans="1:10" ht="13.5">
      <c r="A125" s="20">
        <v>38046</v>
      </c>
      <c r="B125" s="21">
        <f t="shared" si="11"/>
        <v>790.8333333333331</v>
      </c>
      <c r="C125" s="25">
        <f t="shared" si="7"/>
        <v>7200</v>
      </c>
      <c r="D125" s="26">
        <v>0.1</v>
      </c>
      <c r="E125" s="24">
        <f t="shared" si="13"/>
        <v>60</v>
      </c>
      <c r="F125" s="27"/>
      <c r="G125" s="28">
        <f t="shared" si="8"/>
        <v>60</v>
      </c>
      <c r="H125" s="29">
        <f t="shared" si="9"/>
        <v>0.8059215504354149</v>
      </c>
      <c r="I125" s="30">
        <f t="shared" si="10"/>
        <v>48.3552930261249</v>
      </c>
      <c r="J125" s="31">
        <f t="shared" si="12"/>
        <v>0.10471306743950556</v>
      </c>
    </row>
    <row r="126" spans="1:10" ht="13.5">
      <c r="A126" s="32">
        <v>38077</v>
      </c>
      <c r="B126" s="21">
        <f t="shared" si="11"/>
        <v>821.2499999999998</v>
      </c>
      <c r="C126" s="25">
        <f t="shared" si="7"/>
        <v>7200</v>
      </c>
      <c r="D126" s="26">
        <v>0.1</v>
      </c>
      <c r="E126" s="24">
        <f t="shared" si="13"/>
        <v>60</v>
      </c>
      <c r="F126" s="27"/>
      <c r="G126" s="28">
        <f t="shared" si="8"/>
        <v>60</v>
      </c>
      <c r="H126" s="29">
        <f t="shared" si="9"/>
        <v>0.7992610417542384</v>
      </c>
      <c r="I126" s="30">
        <f t="shared" si="10"/>
        <v>47.9556625052543</v>
      </c>
      <c r="J126" s="31">
        <f t="shared" si="12"/>
        <v>0.10471306743950556</v>
      </c>
    </row>
    <row r="127" spans="1:10" ht="13.5">
      <c r="A127" s="20">
        <v>38107</v>
      </c>
      <c r="B127" s="21">
        <f t="shared" si="11"/>
        <v>851.6666666666664</v>
      </c>
      <c r="C127" s="25">
        <f t="shared" si="7"/>
        <v>7200</v>
      </c>
      <c r="D127" s="26">
        <v>0.1</v>
      </c>
      <c r="E127" s="24">
        <f t="shared" si="13"/>
        <v>60</v>
      </c>
      <c r="F127" s="27"/>
      <c r="G127" s="28">
        <f t="shared" si="8"/>
        <v>60</v>
      </c>
      <c r="H127" s="29">
        <f t="shared" si="9"/>
        <v>0.792655578599352</v>
      </c>
      <c r="I127" s="30">
        <f t="shared" si="10"/>
        <v>47.55933471596112</v>
      </c>
      <c r="J127" s="31">
        <f t="shared" si="12"/>
        <v>0.10471306743950556</v>
      </c>
    </row>
    <row r="128" spans="1:10" ht="13.5">
      <c r="A128" s="20">
        <v>38138</v>
      </c>
      <c r="B128" s="21">
        <f t="shared" si="11"/>
        <v>882.083333333333</v>
      </c>
      <c r="C128" s="25">
        <f t="shared" si="7"/>
        <v>7200</v>
      </c>
      <c r="D128" s="26">
        <v>0.1</v>
      </c>
      <c r="E128" s="24">
        <f t="shared" si="13"/>
        <v>60</v>
      </c>
      <c r="F128" s="27"/>
      <c r="G128" s="28">
        <f t="shared" si="8"/>
        <v>60</v>
      </c>
      <c r="H128" s="29">
        <f t="shared" si="9"/>
        <v>0.7861047060490504</v>
      </c>
      <c r="I128" s="30">
        <f t="shared" si="10"/>
        <v>47.16628236294302</v>
      </c>
      <c r="J128" s="31">
        <f t="shared" si="12"/>
        <v>0.10471306743950556</v>
      </c>
    </row>
    <row r="129" spans="1:10" ht="13.5">
      <c r="A129" s="32">
        <v>38168</v>
      </c>
      <c r="B129" s="21">
        <f t="shared" si="11"/>
        <v>912.4999999999997</v>
      </c>
      <c r="C129" s="25">
        <f t="shared" si="7"/>
        <v>7200</v>
      </c>
      <c r="D129" s="26">
        <v>0.1</v>
      </c>
      <c r="E129" s="24">
        <f t="shared" si="13"/>
        <v>60</v>
      </c>
      <c r="F129" s="27"/>
      <c r="G129" s="28">
        <f t="shared" si="8"/>
        <v>60</v>
      </c>
      <c r="H129" s="29">
        <f t="shared" si="9"/>
        <v>0.7796079729413122</v>
      </c>
      <c r="I129" s="30">
        <f t="shared" si="10"/>
        <v>46.776478376478735</v>
      </c>
      <c r="J129" s="31">
        <f t="shared" si="12"/>
        <v>0.10471306743950556</v>
      </c>
    </row>
    <row r="130" spans="1:10" ht="13.5">
      <c r="A130" s="20">
        <v>38199</v>
      </c>
      <c r="B130" s="21">
        <f t="shared" si="11"/>
        <v>942.9166666666663</v>
      </c>
      <c r="C130" s="25">
        <f t="shared" si="7"/>
        <v>7200</v>
      </c>
      <c r="D130" s="26">
        <v>0.1</v>
      </c>
      <c r="E130" s="24">
        <f t="shared" si="13"/>
        <v>60</v>
      </c>
      <c r="F130" s="27"/>
      <c r="G130" s="28">
        <f t="shared" si="8"/>
        <v>60</v>
      </c>
      <c r="H130" s="29">
        <f t="shared" si="9"/>
        <v>0.7731649318427283</v>
      </c>
      <c r="I130" s="30">
        <f t="shared" si="10"/>
        <v>46.389895910563695</v>
      </c>
      <c r="J130" s="31">
        <f t="shared" si="12"/>
        <v>0.10471306743950556</v>
      </c>
    </row>
    <row r="131" spans="1:10" ht="13.5">
      <c r="A131" s="20">
        <v>38230</v>
      </c>
      <c r="B131" s="21">
        <f t="shared" si="11"/>
        <v>973.3333333333329</v>
      </c>
      <c r="C131" s="25">
        <f t="shared" si="7"/>
        <v>7200</v>
      </c>
      <c r="D131" s="26">
        <v>0.1</v>
      </c>
      <c r="E131" s="24">
        <f t="shared" si="13"/>
        <v>60</v>
      </c>
      <c r="F131" s="27"/>
      <c r="G131" s="28">
        <f t="shared" si="8"/>
        <v>60</v>
      </c>
      <c r="H131" s="29">
        <f t="shared" si="9"/>
        <v>0.7667751390176853</v>
      </c>
      <c r="I131" s="30">
        <f t="shared" si="10"/>
        <v>46.00650834106112</v>
      </c>
      <c r="J131" s="31">
        <f t="shared" si="12"/>
        <v>0.10471306743950556</v>
      </c>
    </row>
    <row r="132" spans="1:10" ht="13.5">
      <c r="A132" s="32">
        <v>38260</v>
      </c>
      <c r="B132" s="21">
        <f t="shared" si="11"/>
        <v>1003.7499999999995</v>
      </c>
      <c r="C132" s="25">
        <f t="shared" si="7"/>
        <v>7200</v>
      </c>
      <c r="D132" s="26">
        <v>0.1</v>
      </c>
      <c r="E132" s="24">
        <f t="shared" si="13"/>
        <v>60</v>
      </c>
      <c r="F132" s="27"/>
      <c r="G132" s="28">
        <f t="shared" si="8"/>
        <v>60</v>
      </c>
      <c r="H132" s="29">
        <f t="shared" si="9"/>
        <v>0.7604381543978073</v>
      </c>
      <c r="I132" s="30">
        <f t="shared" si="10"/>
        <v>45.626289263868436</v>
      </c>
      <c r="J132" s="31">
        <f t="shared" si="12"/>
        <v>0.10471306743950556</v>
      </c>
    </row>
    <row r="133" spans="1:10" ht="13.5">
      <c r="A133" s="20">
        <v>38291</v>
      </c>
      <c r="B133" s="21">
        <f t="shared" si="11"/>
        <v>1034.1666666666663</v>
      </c>
      <c r="C133" s="25">
        <f t="shared" si="7"/>
        <v>7200</v>
      </c>
      <c r="D133" s="26">
        <v>0.1</v>
      </c>
      <c r="E133" s="24">
        <f t="shared" si="13"/>
        <v>60</v>
      </c>
      <c r="F133" s="27"/>
      <c r="G133" s="28">
        <f t="shared" si="8"/>
        <v>60</v>
      </c>
      <c r="H133" s="29">
        <f t="shared" si="9"/>
        <v>0.7541535415516463</v>
      </c>
      <c r="I133" s="30">
        <f t="shared" si="10"/>
        <v>45.249212493098774</v>
      </c>
      <c r="J133" s="31">
        <f t="shared" si="12"/>
        <v>0.10471306743950556</v>
      </c>
    </row>
    <row r="134" spans="1:10" ht="13.5">
      <c r="A134" s="20">
        <v>38321</v>
      </c>
      <c r="B134" s="21">
        <f t="shared" si="11"/>
        <v>1064.583333333333</v>
      </c>
      <c r="C134" s="25">
        <f t="shared" si="7"/>
        <v>7200</v>
      </c>
      <c r="D134" s="26">
        <v>0.1</v>
      </c>
      <c r="E134" s="24">
        <f t="shared" si="13"/>
        <v>60</v>
      </c>
      <c r="F134" s="27"/>
      <c r="G134" s="28">
        <f t="shared" si="8"/>
        <v>60</v>
      </c>
      <c r="H134" s="29">
        <f t="shared" si="9"/>
        <v>0.7479208676546264</v>
      </c>
      <c r="I134" s="30">
        <f t="shared" si="10"/>
        <v>44.875252059277585</v>
      </c>
      <c r="J134" s="31">
        <f t="shared" si="12"/>
        <v>0.10471306743950556</v>
      </c>
    </row>
    <row r="135" spans="1:10" ht="13.5">
      <c r="A135" s="32">
        <v>38352</v>
      </c>
      <c r="B135" s="33">
        <f t="shared" si="11"/>
        <v>1094.9999999999998</v>
      </c>
      <c r="C135" s="25">
        <f t="shared" si="7"/>
        <v>4800</v>
      </c>
      <c r="D135" s="26">
        <v>0.1</v>
      </c>
      <c r="E135" s="24">
        <f t="shared" si="13"/>
        <v>60</v>
      </c>
      <c r="F135" s="27">
        <v>2400</v>
      </c>
      <c r="G135" s="28">
        <f t="shared" si="8"/>
        <v>2460</v>
      </c>
      <c r="H135" s="29">
        <f t="shared" si="9"/>
        <v>0.7417397034592338</v>
      </c>
      <c r="I135" s="30">
        <f t="shared" si="10"/>
        <v>1824.6796705097152</v>
      </c>
      <c r="J135" s="31">
        <f t="shared" si="12"/>
        <v>0.10471306743950556</v>
      </c>
    </row>
    <row r="136" spans="1:10" ht="13.5">
      <c r="A136" s="20">
        <v>38383</v>
      </c>
      <c r="B136" s="21">
        <f t="shared" si="11"/>
        <v>1125.4166666666665</v>
      </c>
      <c r="C136" s="25">
        <f t="shared" si="7"/>
        <v>4800</v>
      </c>
      <c r="D136" s="26">
        <v>0.1</v>
      </c>
      <c r="E136" s="24">
        <f t="shared" si="13"/>
        <v>40</v>
      </c>
      <c r="F136" s="27"/>
      <c r="G136" s="28">
        <f t="shared" si="8"/>
        <v>40</v>
      </c>
      <c r="H136" s="29">
        <f t="shared" si="9"/>
        <v>0.7356096232654553</v>
      </c>
      <c r="I136" s="30">
        <f t="shared" si="10"/>
        <v>29.424384930618213</v>
      </c>
      <c r="J136" s="31">
        <f t="shared" si="12"/>
        <v>0.10471306743950556</v>
      </c>
    </row>
    <row r="137" spans="1:10" ht="13.5">
      <c r="A137" s="20">
        <v>38411</v>
      </c>
      <c r="B137" s="21">
        <f t="shared" si="11"/>
        <v>1155.8333333333333</v>
      </c>
      <c r="C137" s="25">
        <f t="shared" si="7"/>
        <v>4800</v>
      </c>
      <c r="D137" s="26">
        <v>0.1</v>
      </c>
      <c r="E137" s="24">
        <f t="shared" si="13"/>
        <v>40</v>
      </c>
      <c r="F137" s="27"/>
      <c r="G137" s="28">
        <f t="shared" si="8"/>
        <v>40</v>
      </c>
      <c r="H137" s="29">
        <f t="shared" si="9"/>
        <v>0.7295302048914591</v>
      </c>
      <c r="I137" s="30">
        <f t="shared" si="10"/>
        <v>29.181208195658364</v>
      </c>
      <c r="J137" s="31">
        <f t="shared" si="12"/>
        <v>0.10471306743950556</v>
      </c>
    </row>
    <row r="138" spans="1:10" ht="13.5">
      <c r="A138" s="32">
        <v>38442</v>
      </c>
      <c r="B138" s="21">
        <f t="shared" si="11"/>
        <v>1186.25</v>
      </c>
      <c r="C138" s="25">
        <f t="shared" si="7"/>
        <v>4800</v>
      </c>
      <c r="D138" s="26">
        <v>0.1</v>
      </c>
      <c r="E138" s="24">
        <f t="shared" si="13"/>
        <v>40</v>
      </c>
      <c r="F138" s="27"/>
      <c r="G138" s="28">
        <f t="shared" si="8"/>
        <v>40</v>
      </c>
      <c r="H138" s="29">
        <f t="shared" si="9"/>
        <v>0.7235010296445201</v>
      </c>
      <c r="I138" s="30">
        <f t="shared" si="10"/>
        <v>28.940041185780807</v>
      </c>
      <c r="J138" s="31">
        <f t="shared" si="12"/>
        <v>0.10471306743950556</v>
      </c>
    </row>
    <row r="139" spans="1:10" ht="13.5">
      <c r="A139" s="20">
        <v>38472</v>
      </c>
      <c r="B139" s="21">
        <f t="shared" si="11"/>
        <v>1216.6666666666667</v>
      </c>
      <c r="C139" s="25">
        <f t="shared" si="7"/>
        <v>4800</v>
      </c>
      <c r="D139" s="26">
        <v>0.1</v>
      </c>
      <c r="E139" s="24">
        <f t="shared" si="13"/>
        <v>40</v>
      </c>
      <c r="F139" s="27"/>
      <c r="G139" s="28">
        <f t="shared" si="8"/>
        <v>40</v>
      </c>
      <c r="H139" s="29">
        <f t="shared" si="9"/>
        <v>0.7175216822921829</v>
      </c>
      <c r="I139" s="30">
        <f t="shared" si="10"/>
        <v>28.700867291687317</v>
      </c>
      <c r="J139" s="31">
        <f t="shared" si="12"/>
        <v>0.10471306743950556</v>
      </c>
    </row>
    <row r="140" spans="1:10" ht="13.5">
      <c r="A140" s="20">
        <v>38503</v>
      </c>
      <c r="B140" s="21">
        <f t="shared" si="11"/>
        <v>1247.0833333333335</v>
      </c>
      <c r="C140" s="25">
        <f t="shared" si="7"/>
        <v>4800</v>
      </c>
      <c r="D140" s="26">
        <v>0.1</v>
      </c>
      <c r="E140" s="24">
        <f t="shared" si="13"/>
        <v>40</v>
      </c>
      <c r="F140" s="27"/>
      <c r="G140" s="28">
        <f t="shared" si="8"/>
        <v>40</v>
      </c>
      <c r="H140" s="29">
        <f t="shared" si="9"/>
        <v>0.711591751033666</v>
      </c>
      <c r="I140" s="30">
        <f t="shared" si="10"/>
        <v>28.46367004134664</v>
      </c>
      <c r="J140" s="31">
        <f t="shared" si="12"/>
        <v>0.10471306743950556</v>
      </c>
    </row>
    <row r="141" spans="1:10" ht="13.5">
      <c r="A141" s="32">
        <v>38533</v>
      </c>
      <c r="B141" s="21">
        <f t="shared" si="11"/>
        <v>1277.5000000000002</v>
      </c>
      <c r="C141" s="25">
        <f t="shared" si="7"/>
        <v>4800</v>
      </c>
      <c r="D141" s="26">
        <v>0.1</v>
      </c>
      <c r="E141" s="24">
        <f t="shared" si="13"/>
        <v>40</v>
      </c>
      <c r="F141" s="27"/>
      <c r="G141" s="28">
        <f t="shared" si="8"/>
        <v>40</v>
      </c>
      <c r="H141" s="29">
        <f t="shared" si="9"/>
        <v>0.7057108274714997</v>
      </c>
      <c r="I141" s="30">
        <f t="shared" si="10"/>
        <v>28.228433098859988</v>
      </c>
      <c r="J141" s="31">
        <f t="shared" si="12"/>
        <v>0.10471306743950556</v>
      </c>
    </row>
    <row r="142" spans="1:10" ht="13.5">
      <c r="A142" s="20">
        <v>38564</v>
      </c>
      <c r="B142" s="21">
        <f t="shared" si="11"/>
        <v>1307.916666666667</v>
      </c>
      <c r="C142" s="25">
        <f t="shared" si="7"/>
        <v>4800</v>
      </c>
      <c r="D142" s="26">
        <v>0.1</v>
      </c>
      <c r="E142" s="24">
        <f t="shared" si="13"/>
        <v>40</v>
      </c>
      <c r="F142" s="27"/>
      <c r="G142" s="28">
        <f t="shared" si="8"/>
        <v>40</v>
      </c>
      <c r="H142" s="29">
        <f t="shared" si="9"/>
        <v>0.6998785065834001</v>
      </c>
      <c r="I142" s="30">
        <f t="shared" si="10"/>
        <v>27.995140263336005</v>
      </c>
      <c r="J142" s="31">
        <f t="shared" si="12"/>
        <v>0.10471306743950556</v>
      </c>
    </row>
    <row r="143" spans="1:10" ht="13.5">
      <c r="A143" s="20">
        <v>38595</v>
      </c>
      <c r="B143" s="21">
        <f t="shared" si="11"/>
        <v>1338.3333333333337</v>
      </c>
      <c r="C143" s="25">
        <f t="shared" si="7"/>
        <v>4800</v>
      </c>
      <c r="D143" s="26">
        <v>0.1</v>
      </c>
      <c r="E143" s="24">
        <f t="shared" si="13"/>
        <v>40</v>
      </c>
      <c r="F143" s="27"/>
      <c r="G143" s="28">
        <f t="shared" si="8"/>
        <v>40</v>
      </c>
      <c r="H143" s="29">
        <f t="shared" si="9"/>
        <v>0.6940943866943748</v>
      </c>
      <c r="I143" s="30">
        <f t="shared" si="10"/>
        <v>27.763775467774995</v>
      </c>
      <c r="J143" s="31">
        <f t="shared" si="12"/>
        <v>0.10471306743950556</v>
      </c>
    </row>
    <row r="144" spans="1:10" ht="13.5">
      <c r="A144" s="32">
        <v>38625</v>
      </c>
      <c r="B144" s="21">
        <f t="shared" si="11"/>
        <v>1368.7500000000005</v>
      </c>
      <c r="C144" s="25">
        <f t="shared" si="7"/>
        <v>4800</v>
      </c>
      <c r="D144" s="26">
        <v>0.1</v>
      </c>
      <c r="E144" s="24">
        <f t="shared" si="13"/>
        <v>40</v>
      </c>
      <c r="F144" s="27"/>
      <c r="G144" s="28">
        <f t="shared" si="8"/>
        <v>40</v>
      </c>
      <c r="H144" s="29">
        <f t="shared" si="9"/>
        <v>0.6883580694490598</v>
      </c>
      <c r="I144" s="30">
        <f t="shared" si="10"/>
        <v>27.53432277796239</v>
      </c>
      <c r="J144" s="31">
        <f t="shared" si="12"/>
        <v>0.10471306743950556</v>
      </c>
    </row>
    <row r="145" spans="1:10" ht="13.5">
      <c r="A145" s="20">
        <v>38656</v>
      </c>
      <c r="B145" s="21">
        <f t="shared" si="11"/>
        <v>1399.1666666666672</v>
      </c>
      <c r="C145" s="25">
        <f t="shared" si="7"/>
        <v>4800</v>
      </c>
      <c r="D145" s="26">
        <v>0.1</v>
      </c>
      <c r="E145" s="24">
        <f t="shared" si="13"/>
        <v>40</v>
      </c>
      <c r="F145" s="27"/>
      <c r="G145" s="28">
        <f t="shared" si="8"/>
        <v>40</v>
      </c>
      <c r="H145" s="29">
        <f t="shared" si="9"/>
        <v>0.6826691597842838</v>
      </c>
      <c r="I145" s="30">
        <f t="shared" si="10"/>
        <v>27.30676639137135</v>
      </c>
      <c r="J145" s="31">
        <f t="shared" si="12"/>
        <v>0.10471306743950556</v>
      </c>
    </row>
    <row r="146" spans="1:10" ht="13.5">
      <c r="A146" s="20">
        <v>38686</v>
      </c>
      <c r="B146" s="21">
        <f t="shared" si="11"/>
        <v>1429.583333333334</v>
      </c>
      <c r="C146" s="25">
        <f t="shared" si="7"/>
        <v>4800</v>
      </c>
      <c r="D146" s="26">
        <v>0.1</v>
      </c>
      <c r="E146" s="24">
        <f t="shared" si="13"/>
        <v>40</v>
      </c>
      <c r="F146" s="27"/>
      <c r="G146" s="28">
        <f t="shared" si="8"/>
        <v>40</v>
      </c>
      <c r="H146" s="29">
        <f t="shared" si="9"/>
        <v>0.6770272659018606</v>
      </c>
      <c r="I146" s="30">
        <f t="shared" si="10"/>
        <v>27.08109063607442</v>
      </c>
      <c r="J146" s="31">
        <f t="shared" si="12"/>
        <v>0.10471306743950556</v>
      </c>
    </row>
    <row r="147" spans="1:10" ht="13.5">
      <c r="A147" s="32">
        <v>38717</v>
      </c>
      <c r="B147" s="33">
        <f t="shared" si="11"/>
        <v>1460.0000000000007</v>
      </c>
      <c r="C147" s="25">
        <f t="shared" si="7"/>
        <v>2400</v>
      </c>
      <c r="D147" s="26">
        <v>0.1</v>
      </c>
      <c r="E147" s="24">
        <f t="shared" si="13"/>
        <v>40</v>
      </c>
      <c r="F147" s="27">
        <v>2400</v>
      </c>
      <c r="G147" s="28">
        <f t="shared" si="8"/>
        <v>2440</v>
      </c>
      <c r="H147" s="29">
        <f t="shared" si="9"/>
        <v>0.6714319992416052</v>
      </c>
      <c r="I147" s="30">
        <f t="shared" si="10"/>
        <v>1638.2940781495167</v>
      </c>
      <c r="J147" s="31">
        <f t="shared" si="12"/>
        <v>0.10471306743950556</v>
      </c>
    </row>
    <row r="148" spans="1:10" ht="13.5">
      <c r="A148" s="20">
        <v>38748</v>
      </c>
      <c r="B148" s="21">
        <f t="shared" si="11"/>
        <v>1490.4166666666674</v>
      </c>
      <c r="C148" s="25">
        <f t="shared" si="7"/>
        <v>2400</v>
      </c>
      <c r="D148" s="26">
        <v>0.1</v>
      </c>
      <c r="E148" s="24">
        <f t="shared" si="13"/>
        <v>20</v>
      </c>
      <c r="F148" s="27"/>
      <c r="G148" s="28">
        <f t="shared" si="8"/>
        <v>20</v>
      </c>
      <c r="H148" s="29">
        <f t="shared" si="9"/>
        <v>0.6658829744545746</v>
      </c>
      <c r="I148" s="30">
        <f t="shared" si="10"/>
        <v>13.317659489091492</v>
      </c>
      <c r="J148" s="31">
        <f t="shared" si="12"/>
        <v>0.10471306743950556</v>
      </c>
    </row>
    <row r="149" spans="1:10" ht="13.5">
      <c r="A149" s="20">
        <v>38776</v>
      </c>
      <c r="B149" s="21">
        <f t="shared" si="11"/>
        <v>1520.8333333333342</v>
      </c>
      <c r="C149" s="25">
        <f t="shared" si="7"/>
        <v>2400</v>
      </c>
      <c r="D149" s="26">
        <v>0.1</v>
      </c>
      <c r="E149" s="24">
        <f t="shared" si="13"/>
        <v>20</v>
      </c>
      <c r="F149" s="27"/>
      <c r="G149" s="28">
        <f t="shared" si="8"/>
        <v>20</v>
      </c>
      <c r="H149" s="29">
        <f t="shared" si="9"/>
        <v>0.6603798093765268</v>
      </c>
      <c r="I149" s="30">
        <f t="shared" si="10"/>
        <v>13.207596187530537</v>
      </c>
      <c r="J149" s="31">
        <f t="shared" si="12"/>
        <v>0.10471306743950556</v>
      </c>
    </row>
    <row r="150" spans="1:10" ht="13.5">
      <c r="A150" s="32">
        <v>38807</v>
      </c>
      <c r="B150" s="21">
        <f t="shared" si="11"/>
        <v>1551.250000000001</v>
      </c>
      <c r="C150" s="25">
        <f t="shared" si="7"/>
        <v>2400</v>
      </c>
      <c r="D150" s="26">
        <v>0.1</v>
      </c>
      <c r="E150" s="24">
        <f t="shared" si="13"/>
        <v>20</v>
      </c>
      <c r="F150" s="27"/>
      <c r="G150" s="28">
        <f t="shared" si="8"/>
        <v>20</v>
      </c>
      <c r="H150" s="29">
        <f t="shared" si="9"/>
        <v>0.6549221250016027</v>
      </c>
      <c r="I150" s="30">
        <f t="shared" si="10"/>
        <v>13.098442500032055</v>
      </c>
      <c r="J150" s="31">
        <f t="shared" si="12"/>
        <v>0.10471306743950556</v>
      </c>
    </row>
    <row r="151" spans="1:10" ht="13.5">
      <c r="A151" s="20">
        <v>38837</v>
      </c>
      <c r="B151" s="21">
        <f t="shared" si="11"/>
        <v>1581.6666666666677</v>
      </c>
      <c r="C151" s="25">
        <f t="shared" si="7"/>
        <v>2400</v>
      </c>
      <c r="D151" s="26">
        <v>0.1</v>
      </c>
      <c r="E151" s="24">
        <f t="shared" si="13"/>
        <v>20</v>
      </c>
      <c r="F151" s="27"/>
      <c r="G151" s="28">
        <f t="shared" si="8"/>
        <v>20</v>
      </c>
      <c r="H151" s="29">
        <f t="shared" si="9"/>
        <v>0.6495095454562227</v>
      </c>
      <c r="I151" s="30">
        <f t="shared" si="10"/>
        <v>12.990190909124454</v>
      </c>
      <c r="J151" s="31">
        <f t="shared" si="12"/>
        <v>0.10471306743950556</v>
      </c>
    </row>
    <row r="152" spans="1:10" ht="13.5">
      <c r="A152" s="20">
        <v>38868</v>
      </c>
      <c r="B152" s="21">
        <f t="shared" si="11"/>
        <v>1612.0833333333344</v>
      </c>
      <c r="C152" s="25">
        <f t="shared" si="7"/>
        <v>2400</v>
      </c>
      <c r="D152" s="26">
        <v>0.1</v>
      </c>
      <c r="E152" s="24">
        <f t="shared" si="13"/>
        <v>20</v>
      </c>
      <c r="F152" s="27"/>
      <c r="G152" s="28">
        <f t="shared" si="8"/>
        <v>20</v>
      </c>
      <c r="H152" s="29">
        <f t="shared" si="9"/>
        <v>0.6441416979732005</v>
      </c>
      <c r="I152" s="30">
        <f t="shared" si="10"/>
        <v>12.88283395946401</v>
      </c>
      <c r="J152" s="31">
        <f t="shared" si="12"/>
        <v>0.10471306743950556</v>
      </c>
    </row>
    <row r="153" spans="1:10" ht="13.5">
      <c r="A153" s="32">
        <v>38898</v>
      </c>
      <c r="B153" s="21">
        <f t="shared" si="11"/>
        <v>1642.5000000000011</v>
      </c>
      <c r="C153" s="25">
        <f t="shared" si="7"/>
        <v>2400</v>
      </c>
      <c r="D153" s="26">
        <v>0.1</v>
      </c>
      <c r="E153" s="24">
        <f t="shared" si="13"/>
        <v>20</v>
      </c>
      <c r="F153" s="27"/>
      <c r="G153" s="28">
        <f t="shared" si="8"/>
        <v>20</v>
      </c>
      <c r="H153" s="29">
        <f t="shared" si="9"/>
        <v>0.6388182128660703</v>
      </c>
      <c r="I153" s="30">
        <f t="shared" si="10"/>
        <v>12.776364257321406</v>
      </c>
      <c r="J153" s="31">
        <f t="shared" si="12"/>
        <v>0.10471306743950556</v>
      </c>
    </row>
    <row r="154" spans="1:10" ht="13.5">
      <c r="A154" s="20">
        <v>38929</v>
      </c>
      <c r="B154" s="21">
        <f t="shared" si="11"/>
        <v>1672.9166666666679</v>
      </c>
      <c r="C154" s="25">
        <f t="shared" si="7"/>
        <v>2400</v>
      </c>
      <c r="D154" s="26">
        <v>0.1</v>
      </c>
      <c r="E154" s="24">
        <f t="shared" si="13"/>
        <v>20</v>
      </c>
      <c r="F154" s="27"/>
      <c r="G154" s="28">
        <f t="shared" si="8"/>
        <v>20</v>
      </c>
      <c r="H154" s="29">
        <f t="shared" si="9"/>
        <v>0.6335387235036264</v>
      </c>
      <c r="I154" s="30">
        <f t="shared" si="10"/>
        <v>12.670774470072528</v>
      </c>
      <c r="J154" s="31">
        <f t="shared" si="12"/>
        <v>0.10471306743950556</v>
      </c>
    </row>
    <row r="155" spans="1:10" ht="13.5">
      <c r="A155" s="20">
        <v>38960</v>
      </c>
      <c r="B155" s="21">
        <f t="shared" si="11"/>
        <v>1703.3333333333346</v>
      </c>
      <c r="C155" s="25">
        <f t="shared" si="7"/>
        <v>2400</v>
      </c>
      <c r="D155" s="26">
        <v>0.1</v>
      </c>
      <c r="E155" s="24">
        <f t="shared" si="13"/>
        <v>20</v>
      </c>
      <c r="F155" s="27"/>
      <c r="G155" s="28">
        <f t="shared" si="8"/>
        <v>20</v>
      </c>
      <c r="H155" s="29">
        <f t="shared" si="9"/>
        <v>0.628302866284673</v>
      </c>
      <c r="I155" s="30">
        <f t="shared" si="10"/>
        <v>12.56605732569346</v>
      </c>
      <c r="J155" s="31">
        <f t="shared" si="12"/>
        <v>0.10471306743950556</v>
      </c>
    </row>
    <row r="156" spans="1:10" ht="13.5">
      <c r="A156" s="32">
        <v>38990</v>
      </c>
      <c r="B156" s="21">
        <f t="shared" si="11"/>
        <v>1733.7500000000014</v>
      </c>
      <c r="C156" s="25">
        <f t="shared" si="7"/>
        <v>2400</v>
      </c>
      <c r="D156" s="26">
        <v>0.1</v>
      </c>
      <c r="E156" s="24">
        <f t="shared" si="13"/>
        <v>20</v>
      </c>
      <c r="F156" s="27"/>
      <c r="G156" s="28">
        <f t="shared" si="8"/>
        <v>20</v>
      </c>
      <c r="H156" s="29">
        <f t="shared" si="9"/>
        <v>0.6231102806129831</v>
      </c>
      <c r="I156" s="30">
        <f t="shared" si="10"/>
        <v>12.462205612259663</v>
      </c>
      <c r="J156" s="31">
        <f t="shared" si="12"/>
        <v>0.10471306743950556</v>
      </c>
    </row>
    <row r="157" spans="1:10" ht="13.5">
      <c r="A157" s="20">
        <v>39021</v>
      </c>
      <c r="B157" s="21">
        <f t="shared" si="11"/>
        <v>1764.166666666668</v>
      </c>
      <c r="C157" s="25">
        <f t="shared" si="7"/>
        <v>2400</v>
      </c>
      <c r="D157" s="26">
        <v>0.1</v>
      </c>
      <c r="E157" s="24">
        <f t="shared" si="13"/>
        <v>20</v>
      </c>
      <c r="F157" s="27"/>
      <c r="G157" s="28">
        <f t="shared" si="8"/>
        <v>20</v>
      </c>
      <c r="H157" s="29">
        <f t="shared" si="9"/>
        <v>0.6179606088724634</v>
      </c>
      <c r="I157" s="30">
        <f t="shared" si="10"/>
        <v>12.359212177449269</v>
      </c>
      <c r="J157" s="31">
        <f t="shared" si="12"/>
        <v>0.10471306743950556</v>
      </c>
    </row>
    <row r="158" spans="1:10" ht="13.5">
      <c r="A158" s="20">
        <v>39051</v>
      </c>
      <c r="B158" s="21">
        <f t="shared" si="11"/>
        <v>1794.5833333333348</v>
      </c>
      <c r="C158" s="25">
        <f t="shared" si="7"/>
        <v>2400</v>
      </c>
      <c r="D158" s="26">
        <v>0.1</v>
      </c>
      <c r="E158" s="24">
        <f t="shared" si="13"/>
        <v>20</v>
      </c>
      <c r="F158" s="27"/>
      <c r="G158" s="28">
        <f t="shared" si="8"/>
        <v>20</v>
      </c>
      <c r="H158" s="29">
        <f t="shared" si="9"/>
        <v>0.6128534964025258</v>
      </c>
      <c r="I158" s="30">
        <f t="shared" si="10"/>
        <v>12.257069928050516</v>
      </c>
      <c r="J158" s="31">
        <f t="shared" si="12"/>
        <v>0.10471306743950556</v>
      </c>
    </row>
    <row r="159" spans="1:10" ht="13.5">
      <c r="A159" s="32">
        <v>39082</v>
      </c>
      <c r="B159" s="33">
        <f t="shared" si="11"/>
        <v>1825.0000000000016</v>
      </c>
      <c r="C159" s="25">
        <f t="shared" si="7"/>
        <v>0</v>
      </c>
      <c r="D159" s="26">
        <v>0.1</v>
      </c>
      <c r="E159" s="24">
        <f t="shared" si="13"/>
        <v>20</v>
      </c>
      <c r="F159" s="27">
        <v>2400</v>
      </c>
      <c r="G159" s="28">
        <f t="shared" si="8"/>
        <v>2420</v>
      </c>
      <c r="H159" s="29">
        <f t="shared" si="9"/>
        <v>0.6077885914736615</v>
      </c>
      <c r="I159" s="30">
        <f t="shared" si="10"/>
        <v>1470.8483913662608</v>
      </c>
      <c r="J159" s="31">
        <f t="shared" si="12"/>
        <v>0.10471306743950556</v>
      </c>
    </row>
    <row r="161" spans="5:9" ht="13.5">
      <c r="E161" s="22">
        <f>SUM(E99:E159)</f>
        <v>3600</v>
      </c>
      <c r="F161" s="22">
        <f>SUM(F99:F159)</f>
        <v>12000</v>
      </c>
      <c r="G161" s="22">
        <f>SUM(G99:G159)</f>
        <v>3600</v>
      </c>
      <c r="H161" s="22"/>
      <c r="I161" s="22">
        <f>SUM(I99:I159)</f>
        <v>12000.000000049233</v>
      </c>
    </row>
    <row r="163" spans="1:10" ht="13.5">
      <c r="A163" s="1" t="s">
        <v>42</v>
      </c>
      <c r="B163" s="36"/>
      <c r="C163" s="2"/>
      <c r="D163" s="2"/>
      <c r="E163" s="2"/>
      <c r="F163" s="2"/>
      <c r="G163" s="2"/>
      <c r="H163" s="2"/>
      <c r="I163" s="2"/>
      <c r="J163" s="2"/>
    </row>
    <row r="165" spans="1:10" ht="13.5">
      <c r="A165" s="5" t="s">
        <v>53</v>
      </c>
      <c r="B165" s="6"/>
      <c r="C165" s="6"/>
      <c r="D165" s="6"/>
      <c r="E165" s="6"/>
      <c r="F165" s="6"/>
      <c r="G165" s="6"/>
      <c r="I165" s="7"/>
      <c r="J165" s="8"/>
    </row>
    <row r="166" spans="1:10" ht="13.5">
      <c r="A166" s="5" t="s">
        <v>27</v>
      </c>
      <c r="B166" s="6"/>
      <c r="C166" s="6"/>
      <c r="D166" s="6"/>
      <c r="E166" s="6"/>
      <c r="F166" s="6"/>
      <c r="G166" s="6"/>
      <c r="I166" s="7"/>
      <c r="J166" s="8"/>
    </row>
    <row r="167" spans="1:10" ht="13.5">
      <c r="A167" s="5"/>
      <c r="B167" s="6"/>
      <c r="C167" s="6"/>
      <c r="D167" s="6"/>
      <c r="E167" s="6"/>
      <c r="F167" s="6"/>
      <c r="G167" s="6"/>
      <c r="I167" s="7"/>
      <c r="J167" s="8"/>
    </row>
    <row r="168" spans="1:4" ht="13.5">
      <c r="A168" s="38" t="s">
        <v>50</v>
      </c>
      <c r="B168" s="38"/>
      <c r="C168" s="38">
        <v>10.4713</v>
      </c>
      <c r="D168" s="38" t="s">
        <v>12</v>
      </c>
    </row>
    <row r="169" spans="1:4" ht="13.5">
      <c r="A169" s="39" t="s">
        <v>91</v>
      </c>
      <c r="B169" s="39"/>
      <c r="C169" s="39">
        <v>10.4713</v>
      </c>
      <c r="D169" s="41" t="s">
        <v>12</v>
      </c>
    </row>
    <row r="171" ht="13.5">
      <c r="A171" s="40" t="s">
        <v>28</v>
      </c>
    </row>
    <row r="172" ht="12.75"/>
    <row r="173" ht="12.75"/>
    <row r="174" spans="7:8" ht="12.75">
      <c r="G174" s="42">
        <f>-1+(1+0.1/12)^12</f>
        <v>0.10471306744129683</v>
      </c>
      <c r="H174" s="42"/>
    </row>
    <row r="175" ht="12.75"/>
    <row r="176" ht="12.75"/>
    <row r="178" ht="13.5">
      <c r="A178" s="40" t="s">
        <v>51</v>
      </c>
    </row>
    <row r="179" spans="1:10" ht="54.75">
      <c r="A179" s="16"/>
      <c r="B179" s="17" t="s">
        <v>7</v>
      </c>
      <c r="C179" s="17" t="s">
        <v>30</v>
      </c>
      <c r="D179" s="17" t="s">
        <v>31</v>
      </c>
      <c r="E179" s="17" t="s">
        <v>32</v>
      </c>
      <c r="F179" s="17" t="s">
        <v>33</v>
      </c>
      <c r="G179" s="17" t="s">
        <v>0</v>
      </c>
      <c r="H179" s="17" t="s">
        <v>34</v>
      </c>
      <c r="I179" s="18" t="s">
        <v>36</v>
      </c>
      <c r="J179" s="19" t="s">
        <v>37</v>
      </c>
    </row>
    <row r="180" spans="1:10" ht="13.5">
      <c r="A180" s="20">
        <v>37257</v>
      </c>
      <c r="B180" s="21">
        <v>1</v>
      </c>
      <c r="C180" s="22">
        <v>12000</v>
      </c>
      <c r="D180" s="17"/>
      <c r="E180" s="17"/>
      <c r="F180" s="17"/>
      <c r="G180" s="23">
        <v>-12000</v>
      </c>
      <c r="H180" s="17"/>
      <c r="I180" s="18"/>
      <c r="J180" s="19"/>
    </row>
    <row r="181" spans="1:10" ht="13.5">
      <c r="A181" s="20">
        <v>37287</v>
      </c>
      <c r="B181" s="24">
        <f>365/12</f>
        <v>30.416666666666668</v>
      </c>
      <c r="C181" s="25">
        <f aca="true" t="shared" si="14" ref="C181:C240">C180-F181</f>
        <v>12000</v>
      </c>
      <c r="D181" s="26">
        <v>0.1</v>
      </c>
      <c r="E181" s="24">
        <f>C180*D181/12</f>
        <v>100</v>
      </c>
      <c r="F181" s="27"/>
      <c r="G181" s="28">
        <f aca="true" t="shared" si="15" ref="G181:G240">E181+F181</f>
        <v>100</v>
      </c>
      <c r="H181" s="29">
        <f>(1+J181)^(-(B181/365))</f>
        <v>0.9917355371903889</v>
      </c>
      <c r="I181" s="30">
        <f aca="true" t="shared" si="16" ref="I181:I240">G181*H181</f>
        <v>99.17355371903889</v>
      </c>
      <c r="J181" s="31">
        <v>0.10471306743720404</v>
      </c>
    </row>
    <row r="182" spans="1:10" ht="13.5">
      <c r="A182" s="20">
        <v>37315</v>
      </c>
      <c r="B182" s="21">
        <f aca="true" t="shared" si="17" ref="B182:B240">B181+$B$19</f>
        <v>60.833333333333336</v>
      </c>
      <c r="C182" s="25">
        <f t="shared" si="14"/>
        <v>12000</v>
      </c>
      <c r="D182" s="26">
        <v>0.1</v>
      </c>
      <c r="E182" s="24">
        <f>C181*D182/12</f>
        <v>100</v>
      </c>
      <c r="F182" s="27"/>
      <c r="G182" s="28">
        <f t="shared" si="15"/>
        <v>100</v>
      </c>
      <c r="H182" s="29">
        <f>(1+J182)^(-(B182/365))</f>
        <v>0.9835393757263091</v>
      </c>
      <c r="I182" s="30">
        <f t="shared" si="16"/>
        <v>98.35393757263091</v>
      </c>
      <c r="J182" s="31">
        <f aca="true" t="shared" si="18" ref="J182:J240">J181</f>
        <v>0.10471306743720404</v>
      </c>
    </row>
    <row r="183" spans="1:10" ht="13.5">
      <c r="A183" s="32">
        <v>37346</v>
      </c>
      <c r="B183" s="21">
        <f t="shared" si="17"/>
        <v>91.25</v>
      </c>
      <c r="C183" s="25">
        <f t="shared" si="14"/>
        <v>11400</v>
      </c>
      <c r="D183" s="26">
        <v>0.1</v>
      </c>
      <c r="E183" s="24">
        <f>C182*D183/12</f>
        <v>100</v>
      </c>
      <c r="F183" s="27">
        <f>12000/20</f>
        <v>600</v>
      </c>
      <c r="G183" s="28">
        <f t="shared" si="15"/>
        <v>700</v>
      </c>
      <c r="H183" s="29">
        <f aca="true" t="shared" si="19" ref="H183:H240">(1+J183)^(-(B183/365))</f>
        <v>0.9754109511338309</v>
      </c>
      <c r="I183" s="30">
        <f t="shared" si="16"/>
        <v>682.7876657936816</v>
      </c>
      <c r="J183" s="31">
        <f t="shared" si="18"/>
        <v>0.10471306743720404</v>
      </c>
    </row>
    <row r="184" spans="1:10" ht="13.5">
      <c r="A184" s="20">
        <v>37376</v>
      </c>
      <c r="B184" s="21">
        <f t="shared" si="17"/>
        <v>121.66666666666667</v>
      </c>
      <c r="C184" s="25">
        <f t="shared" si="14"/>
        <v>11400</v>
      </c>
      <c r="D184" s="26">
        <v>0.1</v>
      </c>
      <c r="E184" s="24">
        <f aca="true" t="shared" si="20" ref="E184:E240">C183*D184/12</f>
        <v>95</v>
      </c>
      <c r="F184" s="27"/>
      <c r="G184" s="28">
        <f t="shared" si="15"/>
        <v>95</v>
      </c>
      <c r="H184" s="29">
        <f t="shared" si="19"/>
        <v>0.9673497036040979</v>
      </c>
      <c r="I184" s="30">
        <f t="shared" si="16"/>
        <v>91.8982218423893</v>
      </c>
      <c r="J184" s="31">
        <f t="shared" si="18"/>
        <v>0.10471306743720404</v>
      </c>
    </row>
    <row r="185" spans="1:10" ht="13.5">
      <c r="A185" s="20">
        <v>37407</v>
      </c>
      <c r="B185" s="21">
        <f t="shared" si="17"/>
        <v>152.08333333333334</v>
      </c>
      <c r="C185" s="25">
        <f t="shared" si="14"/>
        <v>11400</v>
      </c>
      <c r="D185" s="26">
        <v>0.1</v>
      </c>
      <c r="E185" s="24">
        <f t="shared" si="20"/>
        <v>95</v>
      </c>
      <c r="F185" s="27"/>
      <c r="G185" s="28">
        <f t="shared" si="15"/>
        <v>95</v>
      </c>
      <c r="H185" s="29">
        <f t="shared" si="19"/>
        <v>0.9593550779547735</v>
      </c>
      <c r="I185" s="30">
        <f t="shared" si="16"/>
        <v>91.13873240570348</v>
      </c>
      <c r="J185" s="31">
        <f t="shared" si="18"/>
        <v>0.10471306743720404</v>
      </c>
    </row>
    <row r="186" spans="1:10" ht="13.5">
      <c r="A186" s="32">
        <v>37437</v>
      </c>
      <c r="B186" s="21">
        <f t="shared" si="17"/>
        <v>182.5</v>
      </c>
      <c r="C186" s="25">
        <f t="shared" si="14"/>
        <v>11400</v>
      </c>
      <c r="D186" s="26">
        <v>0.1</v>
      </c>
      <c r="E186" s="24">
        <f t="shared" si="20"/>
        <v>95</v>
      </c>
      <c r="F186" s="27"/>
      <c r="G186" s="28">
        <f t="shared" si="15"/>
        <v>95</v>
      </c>
      <c r="H186" s="29">
        <f t="shared" si="19"/>
        <v>0.9514265235918046</v>
      </c>
      <c r="I186" s="30">
        <f t="shared" si="16"/>
        <v>90.38551974122143</v>
      </c>
      <c r="J186" s="31">
        <f t="shared" si="18"/>
        <v>0.10471306743720404</v>
      </c>
    </row>
    <row r="187" spans="1:10" ht="13.5">
      <c r="A187" s="20">
        <v>37468</v>
      </c>
      <c r="B187" s="21">
        <f t="shared" si="17"/>
        <v>212.91666666666666</v>
      </c>
      <c r="C187" s="25">
        <f t="shared" si="14"/>
        <v>11400</v>
      </c>
      <c r="D187" s="26">
        <v>0.1</v>
      </c>
      <c r="E187" s="24">
        <f t="shared" si="20"/>
        <v>95</v>
      </c>
      <c r="F187" s="27"/>
      <c r="G187" s="28">
        <f t="shared" si="15"/>
        <v>95</v>
      </c>
      <c r="H187" s="29">
        <f t="shared" si="19"/>
        <v>0.9435634944715026</v>
      </c>
      <c r="I187" s="30">
        <f t="shared" si="16"/>
        <v>89.63853197479274</v>
      </c>
      <c r="J187" s="31">
        <f t="shared" si="18"/>
        <v>0.10471306743720404</v>
      </c>
    </row>
    <row r="188" spans="1:10" ht="13.5">
      <c r="A188" s="20">
        <v>37499</v>
      </c>
      <c r="B188" s="21">
        <f t="shared" si="17"/>
        <v>243.33333333333331</v>
      </c>
      <c r="C188" s="25">
        <f t="shared" si="14"/>
        <v>11400</v>
      </c>
      <c r="D188" s="26">
        <v>0.1</v>
      </c>
      <c r="E188" s="24">
        <f t="shared" si="20"/>
        <v>95</v>
      </c>
      <c r="F188" s="27"/>
      <c r="G188" s="28">
        <f t="shared" si="15"/>
        <v>95</v>
      </c>
      <c r="H188" s="29">
        <f t="shared" si="19"/>
        <v>0.9357654490629362</v>
      </c>
      <c r="I188" s="30">
        <f t="shared" si="16"/>
        <v>88.89771766097894</v>
      </c>
      <c r="J188" s="31">
        <f t="shared" si="18"/>
        <v>0.10471306743720404</v>
      </c>
    </row>
    <row r="189" spans="1:10" ht="13.5">
      <c r="A189" s="32">
        <v>37529</v>
      </c>
      <c r="B189" s="21">
        <f t="shared" si="17"/>
        <v>273.75</v>
      </c>
      <c r="C189" s="25">
        <f t="shared" si="14"/>
        <v>10600</v>
      </c>
      <c r="D189" s="26">
        <v>0.1</v>
      </c>
      <c r="E189" s="24">
        <f t="shared" si="20"/>
        <v>95</v>
      </c>
      <c r="F189" s="27">
        <v>800</v>
      </c>
      <c r="G189" s="28">
        <f t="shared" si="15"/>
        <v>895</v>
      </c>
      <c r="H189" s="29">
        <f t="shared" si="19"/>
        <v>0.9280318503106365</v>
      </c>
      <c r="I189" s="30">
        <f t="shared" si="16"/>
        <v>830.5885060280197</v>
      </c>
      <c r="J189" s="31">
        <f t="shared" si="18"/>
        <v>0.10471306743720404</v>
      </c>
    </row>
    <row r="190" spans="1:10" ht="13.5">
      <c r="A190" s="20">
        <v>37560</v>
      </c>
      <c r="B190" s="21">
        <f t="shared" si="17"/>
        <v>304.1666666666667</v>
      </c>
      <c r="C190" s="25">
        <f t="shared" si="14"/>
        <v>10600</v>
      </c>
      <c r="D190" s="26">
        <v>0.1</v>
      </c>
      <c r="E190" s="24">
        <f t="shared" si="20"/>
        <v>88.33333333333333</v>
      </c>
      <c r="F190" s="27"/>
      <c r="G190" s="28">
        <f t="shared" si="15"/>
        <v>88.33333333333333</v>
      </c>
      <c r="H190" s="29">
        <f t="shared" si="19"/>
        <v>0.9203621655976095</v>
      </c>
      <c r="I190" s="30">
        <f t="shared" si="16"/>
        <v>81.29865796112217</v>
      </c>
      <c r="J190" s="31">
        <f t="shared" si="18"/>
        <v>0.10471306743720404</v>
      </c>
    </row>
    <row r="191" spans="1:10" ht="13.5">
      <c r="A191" s="20">
        <v>37590</v>
      </c>
      <c r="B191" s="21">
        <f t="shared" si="17"/>
        <v>334.58333333333337</v>
      </c>
      <c r="C191" s="25">
        <f t="shared" si="14"/>
        <v>10600</v>
      </c>
      <c r="D191" s="26">
        <v>0.1</v>
      </c>
      <c r="E191" s="24">
        <f t="shared" si="20"/>
        <v>88.33333333333333</v>
      </c>
      <c r="F191" s="27"/>
      <c r="G191" s="28">
        <f t="shared" si="15"/>
        <v>88.33333333333333</v>
      </c>
      <c r="H191" s="29">
        <f t="shared" si="19"/>
        <v>0.9127558667086549</v>
      </c>
      <c r="I191" s="30">
        <f t="shared" si="16"/>
        <v>80.62676822593119</v>
      </c>
      <c r="J191" s="31">
        <f t="shared" si="18"/>
        <v>0.10471306743720404</v>
      </c>
    </row>
    <row r="192" spans="1:10" ht="13.5">
      <c r="A192" s="32">
        <v>37621</v>
      </c>
      <c r="B192" s="33">
        <f t="shared" si="17"/>
        <v>365.00000000000006</v>
      </c>
      <c r="C192" s="25">
        <f t="shared" si="14"/>
        <v>10600</v>
      </c>
      <c r="D192" s="26">
        <v>0.1</v>
      </c>
      <c r="E192" s="24">
        <f t="shared" si="20"/>
        <v>88.33333333333333</v>
      </c>
      <c r="F192" s="27"/>
      <c r="G192" s="28">
        <f t="shared" si="15"/>
        <v>88.33333333333333</v>
      </c>
      <c r="H192" s="29">
        <f t="shared" si="19"/>
        <v>0.9052124297939869</v>
      </c>
      <c r="I192" s="30">
        <f t="shared" si="16"/>
        <v>79.96043129846883</v>
      </c>
      <c r="J192" s="31">
        <f t="shared" si="18"/>
        <v>0.10471306743720404</v>
      </c>
    </row>
    <row r="193" spans="1:10" ht="13.5">
      <c r="A193" s="20">
        <v>37652</v>
      </c>
      <c r="B193" s="21">
        <f t="shared" si="17"/>
        <v>395.41666666666674</v>
      </c>
      <c r="C193" s="25">
        <f t="shared" si="14"/>
        <v>10600</v>
      </c>
      <c r="D193" s="26">
        <v>0.1</v>
      </c>
      <c r="E193" s="24">
        <f t="shared" si="20"/>
        <v>88.33333333333333</v>
      </c>
      <c r="F193" s="27"/>
      <c r="G193" s="28">
        <f t="shared" si="15"/>
        <v>88.33333333333333</v>
      </c>
      <c r="H193" s="29">
        <f t="shared" si="19"/>
        <v>0.8977313353331566</v>
      </c>
      <c r="I193" s="30">
        <f t="shared" si="16"/>
        <v>79.29960128776216</v>
      </c>
      <c r="J193" s="31">
        <f t="shared" si="18"/>
        <v>0.10471306743720404</v>
      </c>
    </row>
    <row r="194" spans="1:10" ht="13.5">
      <c r="A194" s="20">
        <v>37680</v>
      </c>
      <c r="B194" s="21">
        <f t="shared" si="17"/>
        <v>425.8333333333334</v>
      </c>
      <c r="C194" s="25">
        <f t="shared" si="14"/>
        <v>10600</v>
      </c>
      <c r="D194" s="26">
        <v>0.1</v>
      </c>
      <c r="E194" s="24">
        <f t="shared" si="20"/>
        <v>88.33333333333333</v>
      </c>
      <c r="F194" s="27"/>
      <c r="G194" s="28">
        <f t="shared" si="15"/>
        <v>88.33333333333333</v>
      </c>
      <c r="H194" s="29">
        <f t="shared" si="19"/>
        <v>0.8903120680992732</v>
      </c>
      <c r="I194" s="30">
        <f t="shared" si="16"/>
        <v>78.64423268210247</v>
      </c>
      <c r="J194" s="31">
        <f t="shared" si="18"/>
        <v>0.10471306743720404</v>
      </c>
    </row>
    <row r="195" spans="1:10" ht="13.5">
      <c r="A195" s="32">
        <v>37711</v>
      </c>
      <c r="B195" s="21">
        <f t="shared" si="17"/>
        <v>456.2500000000001</v>
      </c>
      <c r="C195" s="25">
        <f t="shared" si="14"/>
        <v>10600</v>
      </c>
      <c r="D195" s="26">
        <v>0.1</v>
      </c>
      <c r="E195" s="24">
        <f t="shared" si="20"/>
        <v>88.33333333333333</v>
      </c>
      <c r="F195" s="27"/>
      <c r="G195" s="28">
        <f t="shared" si="15"/>
        <v>88.33333333333333</v>
      </c>
      <c r="H195" s="29">
        <f t="shared" si="19"/>
        <v>0.8829541171235188</v>
      </c>
      <c r="I195" s="30">
        <f t="shared" si="16"/>
        <v>77.99428034591082</v>
      </c>
      <c r="J195" s="31">
        <f t="shared" si="18"/>
        <v>0.10471306743720404</v>
      </c>
    </row>
    <row r="196" spans="1:10" ht="13.5">
      <c r="A196" s="20">
        <v>37741</v>
      </c>
      <c r="B196" s="21">
        <f t="shared" si="17"/>
        <v>486.6666666666668</v>
      </c>
      <c r="C196" s="25">
        <f t="shared" si="14"/>
        <v>10600</v>
      </c>
      <c r="D196" s="26">
        <v>0.1</v>
      </c>
      <c r="E196" s="24">
        <f t="shared" si="20"/>
        <v>88.33333333333333</v>
      </c>
      <c r="F196" s="27"/>
      <c r="G196" s="28">
        <f t="shared" si="15"/>
        <v>88.33333333333333</v>
      </c>
      <c r="H196" s="29">
        <f t="shared" si="19"/>
        <v>0.8756569756599585</v>
      </c>
      <c r="I196" s="30">
        <f t="shared" si="16"/>
        <v>77.34969951662966</v>
      </c>
      <c r="J196" s="31">
        <f t="shared" si="18"/>
        <v>0.10471306743720404</v>
      </c>
    </row>
    <row r="197" spans="1:10" ht="13.5">
      <c r="A197" s="20">
        <v>37772</v>
      </c>
      <c r="B197" s="21">
        <f t="shared" si="17"/>
        <v>517.0833333333335</v>
      </c>
      <c r="C197" s="25">
        <f t="shared" si="14"/>
        <v>10600</v>
      </c>
      <c r="D197" s="26">
        <v>0.1</v>
      </c>
      <c r="E197" s="24">
        <f t="shared" si="20"/>
        <v>88.33333333333333</v>
      </c>
      <c r="F197" s="27"/>
      <c r="G197" s="28">
        <f t="shared" si="15"/>
        <v>88.33333333333333</v>
      </c>
      <c r="H197" s="29">
        <f t="shared" si="19"/>
        <v>0.8684201411506401</v>
      </c>
      <c r="I197" s="30">
        <f t="shared" si="16"/>
        <v>76.71044580163988</v>
      </c>
      <c r="J197" s="31">
        <f t="shared" si="18"/>
        <v>0.10471306743720404</v>
      </c>
    </row>
    <row r="198" spans="1:10" ht="13.5">
      <c r="A198" s="32">
        <v>37802</v>
      </c>
      <c r="B198" s="21">
        <f t="shared" si="17"/>
        <v>547.5000000000001</v>
      </c>
      <c r="C198" s="25">
        <f t="shared" si="14"/>
        <v>10600</v>
      </c>
      <c r="D198" s="26">
        <v>0.1</v>
      </c>
      <c r="E198" s="24">
        <f t="shared" si="20"/>
        <v>88.33333333333333</v>
      </c>
      <c r="F198" s="27"/>
      <c r="G198" s="28">
        <f t="shared" si="15"/>
        <v>88.33333333333333</v>
      </c>
      <c r="H198" s="29">
        <f t="shared" si="19"/>
        <v>0.8612431151909834</v>
      </c>
      <c r="I198" s="30">
        <f t="shared" si="16"/>
        <v>76.07647517520353</v>
      </c>
      <c r="J198" s="31">
        <f t="shared" si="18"/>
        <v>0.10471306743720404</v>
      </c>
    </row>
    <row r="199" spans="1:10" ht="13.5">
      <c r="A199" s="20">
        <v>37833</v>
      </c>
      <c r="B199" s="21">
        <f t="shared" si="17"/>
        <v>577.9166666666667</v>
      </c>
      <c r="C199" s="25">
        <f t="shared" si="14"/>
        <v>10600</v>
      </c>
      <c r="D199" s="26">
        <v>0.1</v>
      </c>
      <c r="E199" s="24">
        <f t="shared" si="20"/>
        <v>88.33333333333333</v>
      </c>
      <c r="F199" s="27"/>
      <c r="G199" s="28">
        <f t="shared" si="15"/>
        <v>88.33333333333333</v>
      </c>
      <c r="H199" s="29">
        <f t="shared" si="19"/>
        <v>0.854125403495454</v>
      </c>
      <c r="I199" s="30">
        <f t="shared" si="16"/>
        <v>75.44774397543176</v>
      </c>
      <c r="J199" s="31">
        <f t="shared" si="18"/>
        <v>0.10471306743720404</v>
      </c>
    </row>
    <row r="200" spans="1:10" ht="13.5">
      <c r="A200" s="20">
        <v>37864</v>
      </c>
      <c r="B200" s="21">
        <f t="shared" si="17"/>
        <v>608.3333333333334</v>
      </c>
      <c r="C200" s="25">
        <f t="shared" si="14"/>
        <v>10600</v>
      </c>
      <c r="D200" s="26">
        <v>0.1</v>
      </c>
      <c r="E200" s="24">
        <f t="shared" si="20"/>
        <v>88.33333333333333</v>
      </c>
      <c r="F200" s="27"/>
      <c r="G200" s="28">
        <f t="shared" si="15"/>
        <v>88.33333333333333</v>
      </c>
      <c r="H200" s="29">
        <f t="shared" si="19"/>
        <v>0.8470665158635218</v>
      </c>
      <c r="I200" s="30">
        <f t="shared" si="16"/>
        <v>74.82420890127776</v>
      </c>
      <c r="J200" s="31">
        <f t="shared" si="18"/>
        <v>0.10471306743720404</v>
      </c>
    </row>
    <row r="201" spans="1:10" ht="13.5">
      <c r="A201" s="32">
        <v>37894</v>
      </c>
      <c r="B201" s="21">
        <f t="shared" si="17"/>
        <v>638.75</v>
      </c>
      <c r="C201" s="25">
        <f t="shared" si="14"/>
        <v>10600</v>
      </c>
      <c r="D201" s="26">
        <v>0.1</v>
      </c>
      <c r="E201" s="24">
        <f t="shared" si="20"/>
        <v>88.33333333333333</v>
      </c>
      <c r="F201" s="27"/>
      <c r="G201" s="28">
        <f t="shared" si="15"/>
        <v>88.33333333333333</v>
      </c>
      <c r="H201" s="29">
        <f t="shared" si="19"/>
        <v>0.8400659661459007</v>
      </c>
      <c r="I201" s="30">
        <f t="shared" si="16"/>
        <v>74.20582700955455</v>
      </c>
      <c r="J201" s="31">
        <f t="shared" si="18"/>
        <v>0.10471306743720404</v>
      </c>
    </row>
    <row r="202" spans="1:10" ht="13.5">
      <c r="A202" s="20">
        <v>37925</v>
      </c>
      <c r="B202" s="21">
        <f t="shared" si="17"/>
        <v>669.1666666666666</v>
      </c>
      <c r="C202" s="25">
        <f t="shared" si="14"/>
        <v>10600</v>
      </c>
      <c r="D202" s="26">
        <v>0.1</v>
      </c>
      <c r="E202" s="24">
        <f t="shared" si="20"/>
        <v>88.33333333333333</v>
      </c>
      <c r="F202" s="27"/>
      <c r="G202" s="28">
        <f t="shared" si="15"/>
        <v>88.33333333333333</v>
      </c>
      <c r="H202" s="29">
        <f t="shared" si="19"/>
        <v>0.8331232722110679</v>
      </c>
      <c r="I202" s="30">
        <f t="shared" si="16"/>
        <v>73.59255571197765</v>
      </c>
      <c r="J202" s="31">
        <f t="shared" si="18"/>
        <v>0.10471306743720404</v>
      </c>
    </row>
    <row r="203" spans="1:10" ht="13.5">
      <c r="A203" s="20">
        <v>37955</v>
      </c>
      <c r="B203" s="21">
        <f t="shared" si="17"/>
        <v>699.5833333333333</v>
      </c>
      <c r="C203" s="25">
        <f t="shared" si="14"/>
        <v>10600</v>
      </c>
      <c r="D203" s="26">
        <v>0.1</v>
      </c>
      <c r="E203" s="24">
        <f t="shared" si="20"/>
        <v>88.33333333333333</v>
      </c>
      <c r="F203" s="27"/>
      <c r="G203" s="28">
        <f t="shared" si="15"/>
        <v>88.33333333333333</v>
      </c>
      <c r="H203" s="29">
        <f t="shared" si="19"/>
        <v>0.826237955912058</v>
      </c>
      <c r="I203" s="30">
        <f t="shared" si="16"/>
        <v>72.98435277223179</v>
      </c>
      <c r="J203" s="31">
        <f t="shared" si="18"/>
        <v>0.10471306743720404</v>
      </c>
    </row>
    <row r="204" spans="1:10" ht="13.5">
      <c r="A204" s="32">
        <v>37986</v>
      </c>
      <c r="B204" s="33">
        <f t="shared" si="17"/>
        <v>729.9999999999999</v>
      </c>
      <c r="C204" s="25">
        <f t="shared" si="14"/>
        <v>10400</v>
      </c>
      <c r="D204" s="26">
        <v>0.1</v>
      </c>
      <c r="E204" s="24">
        <f t="shared" si="20"/>
        <v>88.33333333333333</v>
      </c>
      <c r="F204" s="27">
        <v>200</v>
      </c>
      <c r="G204" s="28">
        <f t="shared" si="15"/>
        <v>288.3333333333333</v>
      </c>
      <c r="H204" s="29">
        <f t="shared" si="19"/>
        <v>0.8194095430535335</v>
      </c>
      <c r="I204" s="30">
        <f t="shared" si="16"/>
        <v>236.2630849137688</v>
      </c>
      <c r="J204" s="31">
        <f t="shared" si="18"/>
        <v>0.10471306743720404</v>
      </c>
    </row>
    <row r="205" spans="1:10" ht="13.5">
      <c r="A205" s="20">
        <v>38017</v>
      </c>
      <c r="B205" s="21">
        <f t="shared" si="17"/>
        <v>760.4166666666665</v>
      </c>
      <c r="C205" s="25">
        <f t="shared" si="14"/>
        <v>10400</v>
      </c>
      <c r="D205" s="26">
        <v>0.1</v>
      </c>
      <c r="E205" s="24">
        <f t="shared" si="20"/>
        <v>86.66666666666667</v>
      </c>
      <c r="F205" s="27"/>
      <c r="G205" s="28">
        <f t="shared" si="15"/>
        <v>86.66666666666667</v>
      </c>
      <c r="H205" s="29">
        <f t="shared" si="19"/>
        <v>0.8126375633591272</v>
      </c>
      <c r="I205" s="30">
        <f t="shared" si="16"/>
        <v>70.42858882445769</v>
      </c>
      <c r="J205" s="31">
        <f t="shared" si="18"/>
        <v>0.10471306743720404</v>
      </c>
    </row>
    <row r="206" spans="1:10" ht="13.5">
      <c r="A206" s="20">
        <v>38046</v>
      </c>
      <c r="B206" s="21">
        <f t="shared" si="17"/>
        <v>790.8333333333331</v>
      </c>
      <c r="C206" s="25">
        <f t="shared" si="14"/>
        <v>10400</v>
      </c>
      <c r="D206" s="26">
        <v>0.1</v>
      </c>
      <c r="E206" s="24">
        <f t="shared" si="20"/>
        <v>86.66666666666667</v>
      </c>
      <c r="F206" s="27"/>
      <c r="G206" s="28">
        <f t="shared" si="15"/>
        <v>86.66666666666667</v>
      </c>
      <c r="H206" s="29">
        <f t="shared" si="19"/>
        <v>0.8059215504390527</v>
      </c>
      <c r="I206" s="30">
        <f t="shared" si="16"/>
        <v>69.84653437138456</v>
      </c>
      <c r="J206" s="31">
        <f t="shared" si="18"/>
        <v>0.10471306743720404</v>
      </c>
    </row>
    <row r="207" spans="1:10" ht="13.5">
      <c r="A207" s="32">
        <v>38077</v>
      </c>
      <c r="B207" s="21">
        <f t="shared" si="17"/>
        <v>821.2499999999998</v>
      </c>
      <c r="C207" s="25">
        <f t="shared" si="14"/>
        <v>10400</v>
      </c>
      <c r="D207" s="26">
        <v>0.1</v>
      </c>
      <c r="E207" s="24">
        <f t="shared" si="20"/>
        <v>86.66666666666667</v>
      </c>
      <c r="F207" s="27"/>
      <c r="G207" s="28">
        <f t="shared" si="15"/>
        <v>86.66666666666667</v>
      </c>
      <c r="H207" s="29">
        <f t="shared" si="19"/>
        <v>0.7992610417579851</v>
      </c>
      <c r="I207" s="30">
        <f t="shared" si="16"/>
        <v>69.26929028569204</v>
      </c>
      <c r="J207" s="31">
        <f t="shared" si="18"/>
        <v>0.10471306743720404</v>
      </c>
    </row>
    <row r="208" spans="1:10" ht="13.5">
      <c r="A208" s="20">
        <v>38107</v>
      </c>
      <c r="B208" s="21">
        <f t="shared" si="17"/>
        <v>851.6666666666664</v>
      </c>
      <c r="C208" s="25">
        <f t="shared" si="14"/>
        <v>10400</v>
      </c>
      <c r="D208" s="26">
        <v>0.1</v>
      </c>
      <c r="E208" s="24">
        <f t="shared" si="20"/>
        <v>86.66666666666667</v>
      </c>
      <c r="F208" s="27"/>
      <c r="G208" s="28">
        <f t="shared" si="15"/>
        <v>86.66666666666667</v>
      </c>
      <c r="H208" s="29">
        <f t="shared" si="19"/>
        <v>0.7926555786032051</v>
      </c>
      <c r="I208" s="30">
        <f t="shared" si="16"/>
        <v>68.69681681227779</v>
      </c>
      <c r="J208" s="31">
        <f t="shared" si="18"/>
        <v>0.10471306743720404</v>
      </c>
    </row>
    <row r="209" spans="1:10" ht="13.5">
      <c r="A209" s="20">
        <v>38138</v>
      </c>
      <c r="B209" s="21">
        <f t="shared" si="17"/>
        <v>882.083333333333</v>
      </c>
      <c r="C209" s="25">
        <f t="shared" si="14"/>
        <v>10400</v>
      </c>
      <c r="D209" s="26">
        <v>0.1</v>
      </c>
      <c r="E209" s="24">
        <f t="shared" si="20"/>
        <v>86.66666666666667</v>
      </c>
      <c r="F209" s="27"/>
      <c r="G209" s="28">
        <f t="shared" si="15"/>
        <v>86.66666666666667</v>
      </c>
      <c r="H209" s="29">
        <f t="shared" si="19"/>
        <v>0.7861047060530082</v>
      </c>
      <c r="I209" s="30">
        <f t="shared" si="16"/>
        <v>68.12907452459405</v>
      </c>
      <c r="J209" s="31">
        <f t="shared" si="18"/>
        <v>0.10471306743720404</v>
      </c>
    </row>
    <row r="210" spans="1:10" ht="13.5">
      <c r="A210" s="32">
        <v>38168</v>
      </c>
      <c r="B210" s="21">
        <f t="shared" si="17"/>
        <v>912.4999999999997</v>
      </c>
      <c r="C210" s="25">
        <f t="shared" si="14"/>
        <v>9400</v>
      </c>
      <c r="D210" s="26">
        <v>0.1</v>
      </c>
      <c r="E210" s="24">
        <f t="shared" si="20"/>
        <v>86.66666666666667</v>
      </c>
      <c r="F210" s="27">
        <v>1000</v>
      </c>
      <c r="G210" s="28">
        <f t="shared" si="15"/>
        <v>1086.6666666666667</v>
      </c>
      <c r="H210" s="29">
        <f t="shared" si="19"/>
        <v>0.7796079729453728</v>
      </c>
      <c r="I210" s="30">
        <f t="shared" si="16"/>
        <v>847.1739972673051</v>
      </c>
      <c r="J210" s="31">
        <f t="shared" si="18"/>
        <v>0.10471306743720404</v>
      </c>
    </row>
    <row r="211" spans="1:10" ht="13.5">
      <c r="A211" s="20">
        <v>38199</v>
      </c>
      <c r="B211" s="21">
        <f t="shared" si="17"/>
        <v>942.9166666666663</v>
      </c>
      <c r="C211" s="25">
        <f t="shared" si="14"/>
        <v>9400</v>
      </c>
      <c r="D211" s="26">
        <v>0.1</v>
      </c>
      <c r="E211" s="24">
        <f t="shared" si="20"/>
        <v>78.33333333333333</v>
      </c>
      <c r="F211" s="27"/>
      <c r="G211" s="28">
        <f t="shared" si="15"/>
        <v>78.33333333333333</v>
      </c>
      <c r="H211" s="29">
        <f t="shared" si="19"/>
        <v>0.7731649318468894</v>
      </c>
      <c r="I211" s="30">
        <f t="shared" si="16"/>
        <v>60.564586328006335</v>
      </c>
      <c r="J211" s="31">
        <f t="shared" si="18"/>
        <v>0.10471306743720404</v>
      </c>
    </row>
    <row r="212" spans="1:10" ht="13.5">
      <c r="A212" s="20">
        <v>38230</v>
      </c>
      <c r="B212" s="21">
        <f t="shared" si="17"/>
        <v>973.3333333333329</v>
      </c>
      <c r="C212" s="25">
        <f t="shared" si="14"/>
        <v>9400</v>
      </c>
      <c r="D212" s="26">
        <v>0.1</v>
      </c>
      <c r="E212" s="24">
        <f t="shared" si="20"/>
        <v>78.33333333333333</v>
      </c>
      <c r="F212" s="27"/>
      <c r="G212" s="28">
        <f t="shared" si="15"/>
        <v>78.33333333333333</v>
      </c>
      <c r="H212" s="29">
        <f t="shared" si="19"/>
        <v>0.7667751390219453</v>
      </c>
      <c r="I212" s="30">
        <f t="shared" si="16"/>
        <v>60.06405255671904</v>
      </c>
      <c r="J212" s="31">
        <f t="shared" si="18"/>
        <v>0.10471306743720404</v>
      </c>
    </row>
    <row r="213" spans="1:10" ht="13.5">
      <c r="A213" s="32">
        <v>38260</v>
      </c>
      <c r="B213" s="21">
        <f t="shared" si="17"/>
        <v>1003.7499999999995</v>
      </c>
      <c r="C213" s="25">
        <f t="shared" si="14"/>
        <v>9400</v>
      </c>
      <c r="D213" s="26">
        <v>0.1</v>
      </c>
      <c r="E213" s="24">
        <f t="shared" si="20"/>
        <v>78.33333333333333</v>
      </c>
      <c r="F213" s="27"/>
      <c r="G213" s="28">
        <f t="shared" si="15"/>
        <v>78.33333333333333</v>
      </c>
      <c r="H213" s="29">
        <f t="shared" si="19"/>
        <v>0.7604381544021639</v>
      </c>
      <c r="I213" s="30">
        <f t="shared" si="16"/>
        <v>59.5676554281695</v>
      </c>
      <c r="J213" s="31">
        <f t="shared" si="18"/>
        <v>0.10471306743720404</v>
      </c>
    </row>
    <row r="214" spans="1:10" ht="13.5">
      <c r="A214" s="20">
        <v>38291</v>
      </c>
      <c r="B214" s="21">
        <f t="shared" si="17"/>
        <v>1034.1666666666663</v>
      </c>
      <c r="C214" s="25">
        <f t="shared" si="14"/>
        <v>9400</v>
      </c>
      <c r="D214" s="26">
        <v>0.1</v>
      </c>
      <c r="E214" s="24">
        <f t="shared" si="20"/>
        <v>78.33333333333333</v>
      </c>
      <c r="F214" s="27"/>
      <c r="G214" s="28">
        <f t="shared" si="15"/>
        <v>78.33333333333333</v>
      </c>
      <c r="H214" s="29">
        <f t="shared" si="19"/>
        <v>0.7541535415560979</v>
      </c>
      <c r="I214" s="30">
        <f t="shared" si="16"/>
        <v>59.07536075522767</v>
      </c>
      <c r="J214" s="31">
        <f t="shared" si="18"/>
        <v>0.10471306743720404</v>
      </c>
    </row>
    <row r="215" spans="1:10" ht="13.5">
      <c r="A215" s="20">
        <v>38321</v>
      </c>
      <c r="B215" s="21">
        <f t="shared" si="17"/>
        <v>1064.583333333333</v>
      </c>
      <c r="C215" s="25">
        <f t="shared" si="14"/>
        <v>9400</v>
      </c>
      <c r="D215" s="26">
        <v>0.1</v>
      </c>
      <c r="E215" s="24">
        <f t="shared" si="20"/>
        <v>78.33333333333333</v>
      </c>
      <c r="F215" s="27"/>
      <c r="G215" s="28">
        <f t="shared" si="15"/>
        <v>78.33333333333333</v>
      </c>
      <c r="H215" s="29">
        <f t="shared" si="19"/>
        <v>0.7479208676591711</v>
      </c>
      <c r="I215" s="30">
        <f t="shared" si="16"/>
        <v>58.58713463330173</v>
      </c>
      <c r="J215" s="31">
        <f t="shared" si="18"/>
        <v>0.10471306743720404</v>
      </c>
    </row>
    <row r="216" spans="1:10" ht="13.5">
      <c r="A216" s="32">
        <v>38352</v>
      </c>
      <c r="B216" s="33">
        <f t="shared" si="17"/>
        <v>1094.9999999999998</v>
      </c>
      <c r="C216" s="25">
        <f t="shared" si="14"/>
        <v>9400</v>
      </c>
      <c r="D216" s="26">
        <v>0.1</v>
      </c>
      <c r="E216" s="24">
        <f t="shared" si="20"/>
        <v>78.33333333333333</v>
      </c>
      <c r="F216" s="27"/>
      <c r="G216" s="28">
        <f t="shared" si="15"/>
        <v>78.33333333333333</v>
      </c>
      <c r="H216" s="29">
        <f t="shared" si="19"/>
        <v>0.7417397034638697</v>
      </c>
      <c r="I216" s="30">
        <f t="shared" si="16"/>
        <v>58.10294343800312</v>
      </c>
      <c r="J216" s="31">
        <f t="shared" si="18"/>
        <v>0.10471306743720404</v>
      </c>
    </row>
    <row r="217" spans="1:10" ht="13.5">
      <c r="A217" s="20">
        <v>38383</v>
      </c>
      <c r="B217" s="21">
        <f t="shared" si="17"/>
        <v>1125.4166666666665</v>
      </c>
      <c r="C217" s="25">
        <f t="shared" si="14"/>
        <v>9400</v>
      </c>
      <c r="D217" s="26">
        <v>0.1</v>
      </c>
      <c r="E217" s="24">
        <f t="shared" si="20"/>
        <v>78.33333333333333</v>
      </c>
      <c r="F217" s="27"/>
      <c r="G217" s="28">
        <f t="shared" si="15"/>
        <v>78.33333333333333</v>
      </c>
      <c r="H217" s="29">
        <f t="shared" si="19"/>
        <v>0.7356096232701805</v>
      </c>
      <c r="I217" s="30">
        <f t="shared" si="16"/>
        <v>57.6227538228308</v>
      </c>
      <c r="J217" s="31">
        <f t="shared" si="18"/>
        <v>0.10471306743720404</v>
      </c>
    </row>
    <row r="218" spans="1:10" ht="13.5">
      <c r="A218" s="20">
        <v>38411</v>
      </c>
      <c r="B218" s="21">
        <f t="shared" si="17"/>
        <v>1155.8333333333333</v>
      </c>
      <c r="C218" s="25">
        <f t="shared" si="14"/>
        <v>9400</v>
      </c>
      <c r="D218" s="26">
        <v>0.1</v>
      </c>
      <c r="E218" s="24">
        <f t="shared" si="20"/>
        <v>78.33333333333333</v>
      </c>
      <c r="F218" s="27"/>
      <c r="G218" s="28">
        <f t="shared" si="15"/>
        <v>78.33333333333333</v>
      </c>
      <c r="H218" s="29">
        <f t="shared" si="19"/>
        <v>0.7295302048962721</v>
      </c>
      <c r="I218" s="30">
        <f t="shared" si="16"/>
        <v>57.146532716874646</v>
      </c>
      <c r="J218" s="31">
        <f t="shared" si="18"/>
        <v>0.10471306743720404</v>
      </c>
    </row>
    <row r="219" spans="1:10" ht="13.5">
      <c r="A219" s="32">
        <v>38442</v>
      </c>
      <c r="B219" s="21">
        <f t="shared" si="17"/>
        <v>1186.25</v>
      </c>
      <c r="C219" s="25">
        <f t="shared" si="14"/>
        <v>9400</v>
      </c>
      <c r="D219" s="26">
        <v>0.1</v>
      </c>
      <c r="E219" s="24">
        <f t="shared" si="20"/>
        <v>78.33333333333333</v>
      </c>
      <c r="F219" s="27"/>
      <c r="G219" s="28">
        <f t="shared" si="15"/>
        <v>78.33333333333333</v>
      </c>
      <c r="H219" s="29">
        <f t="shared" si="19"/>
        <v>0.7235010296494189</v>
      </c>
      <c r="I219" s="30">
        <f t="shared" si="16"/>
        <v>56.67424732253781</v>
      </c>
      <c r="J219" s="31">
        <f t="shared" si="18"/>
        <v>0.10471306743720404</v>
      </c>
    </row>
    <row r="220" spans="1:10" ht="13.5">
      <c r="A220" s="20">
        <v>38472</v>
      </c>
      <c r="B220" s="21">
        <f t="shared" si="17"/>
        <v>1216.6666666666667</v>
      </c>
      <c r="C220" s="25">
        <f t="shared" si="14"/>
        <v>9400</v>
      </c>
      <c r="D220" s="26">
        <v>0.1</v>
      </c>
      <c r="E220" s="24">
        <f t="shared" si="20"/>
        <v>78.33333333333333</v>
      </c>
      <c r="F220" s="27"/>
      <c r="G220" s="28">
        <f t="shared" si="15"/>
        <v>78.33333333333333</v>
      </c>
      <c r="H220" s="29">
        <f t="shared" si="19"/>
        <v>0.7175216822971658</v>
      </c>
      <c r="I220" s="30">
        <f t="shared" si="16"/>
        <v>56.20586511327799</v>
      </c>
      <c r="J220" s="31">
        <f t="shared" si="18"/>
        <v>0.10471306743720404</v>
      </c>
    </row>
    <row r="221" spans="1:10" ht="13.5">
      <c r="A221" s="20">
        <v>38503</v>
      </c>
      <c r="B221" s="21">
        <f t="shared" si="17"/>
        <v>1247.0833333333335</v>
      </c>
      <c r="C221" s="25">
        <f t="shared" si="14"/>
        <v>9400</v>
      </c>
      <c r="D221" s="26">
        <v>0.1</v>
      </c>
      <c r="E221" s="24">
        <f t="shared" si="20"/>
        <v>78.33333333333333</v>
      </c>
      <c r="F221" s="27"/>
      <c r="G221" s="28">
        <f t="shared" si="15"/>
        <v>78.33333333333333</v>
      </c>
      <c r="H221" s="29">
        <f t="shared" si="19"/>
        <v>0.7115917510387312</v>
      </c>
      <c r="I221" s="30">
        <f t="shared" si="16"/>
        <v>55.74135383136727</v>
      </c>
      <c r="J221" s="31">
        <f t="shared" si="18"/>
        <v>0.10471306743720404</v>
      </c>
    </row>
    <row r="222" spans="1:10" ht="13.5">
      <c r="A222" s="32">
        <v>38533</v>
      </c>
      <c r="B222" s="21">
        <f t="shared" si="17"/>
        <v>1277.5000000000002</v>
      </c>
      <c r="C222" s="25">
        <f t="shared" si="14"/>
        <v>8845</v>
      </c>
      <c r="D222" s="26">
        <v>0.1</v>
      </c>
      <c r="E222" s="24">
        <f t="shared" si="20"/>
        <v>78.33333333333333</v>
      </c>
      <c r="F222" s="27">
        <v>555</v>
      </c>
      <c r="G222" s="28">
        <f t="shared" si="15"/>
        <v>633.3333333333334</v>
      </c>
      <c r="H222" s="29">
        <f t="shared" si="19"/>
        <v>0.7057108274766456</v>
      </c>
      <c r="I222" s="30">
        <f t="shared" si="16"/>
        <v>446.9501907352089</v>
      </c>
      <c r="J222" s="31">
        <f t="shared" si="18"/>
        <v>0.10471306743720404</v>
      </c>
    </row>
    <row r="223" spans="1:10" ht="13.5">
      <c r="A223" s="20">
        <v>38564</v>
      </c>
      <c r="B223" s="21">
        <f t="shared" si="17"/>
        <v>1307.916666666667</v>
      </c>
      <c r="C223" s="25">
        <f t="shared" si="14"/>
        <v>8845</v>
      </c>
      <c r="D223" s="26">
        <v>0.1</v>
      </c>
      <c r="E223" s="24">
        <f t="shared" si="20"/>
        <v>73.70833333333333</v>
      </c>
      <c r="F223" s="27"/>
      <c r="G223" s="28">
        <f t="shared" si="15"/>
        <v>73.70833333333333</v>
      </c>
      <c r="H223" s="29">
        <f t="shared" si="19"/>
        <v>0.6998785065886249</v>
      </c>
      <c r="I223" s="30">
        <f t="shared" si="16"/>
        <v>51.586878256469895</v>
      </c>
      <c r="J223" s="31">
        <f t="shared" si="18"/>
        <v>0.10471306743720404</v>
      </c>
    </row>
    <row r="224" spans="1:10" ht="13.5">
      <c r="A224" s="20">
        <v>38595</v>
      </c>
      <c r="B224" s="21">
        <f t="shared" si="17"/>
        <v>1338.3333333333337</v>
      </c>
      <c r="C224" s="25">
        <f t="shared" si="14"/>
        <v>8845</v>
      </c>
      <c r="D224" s="26">
        <v>0.1</v>
      </c>
      <c r="E224" s="24">
        <f t="shared" si="20"/>
        <v>73.70833333333333</v>
      </c>
      <c r="F224" s="27"/>
      <c r="G224" s="28">
        <f t="shared" si="15"/>
        <v>73.70833333333333</v>
      </c>
      <c r="H224" s="29">
        <f t="shared" si="19"/>
        <v>0.694094386699677</v>
      </c>
      <c r="I224" s="30">
        <f t="shared" si="16"/>
        <v>51.16054041965536</v>
      </c>
      <c r="J224" s="31">
        <f t="shared" si="18"/>
        <v>0.10471306743720404</v>
      </c>
    </row>
    <row r="225" spans="1:10" ht="13.5">
      <c r="A225" s="32">
        <v>38625</v>
      </c>
      <c r="B225" s="21">
        <f t="shared" si="17"/>
        <v>1368.7500000000005</v>
      </c>
      <c r="C225" s="25">
        <f t="shared" si="14"/>
        <v>5845</v>
      </c>
      <c r="D225" s="26">
        <v>0.1</v>
      </c>
      <c r="E225" s="24">
        <f t="shared" si="20"/>
        <v>73.70833333333333</v>
      </c>
      <c r="F225" s="27">
        <v>3000</v>
      </c>
      <c r="G225" s="28">
        <f t="shared" si="15"/>
        <v>3073.7083333333335</v>
      </c>
      <c r="H225" s="29">
        <f t="shared" si="19"/>
        <v>0.6883580694544377</v>
      </c>
      <c r="I225" s="30">
        <f t="shared" si="16"/>
        <v>2115.811934399351</v>
      </c>
      <c r="J225" s="31">
        <f t="shared" si="18"/>
        <v>0.10471306743720404</v>
      </c>
    </row>
    <row r="226" spans="1:10" ht="13.5">
      <c r="A226" s="20">
        <v>38656</v>
      </c>
      <c r="B226" s="21">
        <f t="shared" si="17"/>
        <v>1399.1666666666672</v>
      </c>
      <c r="C226" s="25">
        <f t="shared" si="14"/>
        <v>5845</v>
      </c>
      <c r="D226" s="26">
        <v>0.1</v>
      </c>
      <c r="E226" s="24">
        <f t="shared" si="20"/>
        <v>48.708333333333336</v>
      </c>
      <c r="F226" s="27"/>
      <c r="G226" s="28">
        <f t="shared" si="15"/>
        <v>48.708333333333336</v>
      </c>
      <c r="H226" s="29">
        <f t="shared" si="19"/>
        <v>0.6826691597897356</v>
      </c>
      <c r="I226" s="30">
        <f t="shared" si="16"/>
        <v>33.25167699142504</v>
      </c>
      <c r="J226" s="31">
        <f t="shared" si="18"/>
        <v>0.10471306743720404</v>
      </c>
    </row>
    <row r="227" spans="1:10" ht="13.5">
      <c r="A227" s="20">
        <v>38686</v>
      </c>
      <c r="B227" s="21">
        <f t="shared" si="17"/>
        <v>1429.583333333334</v>
      </c>
      <c r="C227" s="25">
        <f t="shared" si="14"/>
        <v>5845</v>
      </c>
      <c r="D227" s="26">
        <v>0.1</v>
      </c>
      <c r="E227" s="24">
        <f t="shared" si="20"/>
        <v>48.708333333333336</v>
      </c>
      <c r="F227" s="27"/>
      <c r="G227" s="28">
        <f t="shared" si="15"/>
        <v>48.708333333333336</v>
      </c>
      <c r="H227" s="29">
        <f t="shared" si="19"/>
        <v>0.6770272659073849</v>
      </c>
      <c r="I227" s="30">
        <f t="shared" si="16"/>
        <v>32.97686974357221</v>
      </c>
      <c r="J227" s="31">
        <f t="shared" si="18"/>
        <v>0.10471306743720404</v>
      </c>
    </row>
    <row r="228" spans="1:10" ht="13.5">
      <c r="A228" s="32">
        <v>38717</v>
      </c>
      <c r="B228" s="33">
        <f t="shared" si="17"/>
        <v>1460.0000000000007</v>
      </c>
      <c r="C228" s="25">
        <f t="shared" si="14"/>
        <v>5845</v>
      </c>
      <c r="D228" s="26">
        <v>0.1</v>
      </c>
      <c r="E228" s="24">
        <f t="shared" si="20"/>
        <v>48.708333333333336</v>
      </c>
      <c r="F228" s="27"/>
      <c r="G228" s="28">
        <f t="shared" si="15"/>
        <v>48.708333333333336</v>
      </c>
      <c r="H228" s="29">
        <f t="shared" si="19"/>
        <v>0.6714319992472007</v>
      </c>
      <c r="I228" s="30">
        <f t="shared" si="16"/>
        <v>32.70433362999907</v>
      </c>
      <c r="J228" s="31">
        <f t="shared" si="18"/>
        <v>0.10471306743720404</v>
      </c>
    </row>
    <row r="229" spans="1:10" ht="13.5">
      <c r="A229" s="20">
        <v>38748</v>
      </c>
      <c r="B229" s="21">
        <f t="shared" si="17"/>
        <v>1490.4166666666674</v>
      </c>
      <c r="C229" s="25">
        <f t="shared" si="14"/>
        <v>5845</v>
      </c>
      <c r="D229" s="26">
        <v>0.1</v>
      </c>
      <c r="E229" s="24">
        <f t="shared" si="20"/>
        <v>48.708333333333336</v>
      </c>
      <c r="F229" s="27"/>
      <c r="G229" s="28">
        <f t="shared" si="15"/>
        <v>48.708333333333336</v>
      </c>
      <c r="H229" s="29">
        <f t="shared" si="19"/>
        <v>0.6658829744602393</v>
      </c>
      <c r="I229" s="30">
        <f t="shared" si="16"/>
        <v>32.434049881000824</v>
      </c>
      <c r="J229" s="31">
        <f t="shared" si="18"/>
        <v>0.10471306743720404</v>
      </c>
    </row>
    <row r="230" spans="1:10" ht="13.5">
      <c r="A230" s="20">
        <v>38776</v>
      </c>
      <c r="B230" s="21">
        <f t="shared" si="17"/>
        <v>1520.8333333333342</v>
      </c>
      <c r="C230" s="25">
        <f t="shared" si="14"/>
        <v>5845</v>
      </c>
      <c r="D230" s="26">
        <v>0.1</v>
      </c>
      <c r="E230" s="24">
        <f t="shared" si="20"/>
        <v>48.708333333333336</v>
      </c>
      <c r="F230" s="27"/>
      <c r="G230" s="28">
        <f t="shared" si="15"/>
        <v>48.708333333333336</v>
      </c>
      <c r="H230" s="29">
        <f t="shared" si="19"/>
        <v>0.6603798093822594</v>
      </c>
      <c r="I230" s="30">
        <f t="shared" si="16"/>
        <v>32.16599988199422</v>
      </c>
      <c r="J230" s="31">
        <f t="shared" si="18"/>
        <v>0.10471306743720404</v>
      </c>
    </row>
    <row r="231" spans="1:10" ht="13.5">
      <c r="A231" s="32">
        <v>38807</v>
      </c>
      <c r="B231" s="21">
        <f t="shared" si="17"/>
        <v>1551.250000000001</v>
      </c>
      <c r="C231" s="25">
        <f t="shared" si="14"/>
        <v>5845</v>
      </c>
      <c r="D231" s="26">
        <v>0.1</v>
      </c>
      <c r="E231" s="24">
        <f t="shared" si="20"/>
        <v>48.708333333333336</v>
      </c>
      <c r="F231" s="27"/>
      <c r="G231" s="28">
        <f t="shared" si="15"/>
        <v>48.708333333333336</v>
      </c>
      <c r="H231" s="29">
        <f t="shared" si="19"/>
        <v>0.6549221250074015</v>
      </c>
      <c r="I231" s="30">
        <f t="shared" si="16"/>
        <v>31.900165172235518</v>
      </c>
      <c r="J231" s="31">
        <f t="shared" si="18"/>
        <v>0.10471306743720404</v>
      </c>
    </row>
    <row r="232" spans="1:10" ht="13.5">
      <c r="A232" s="20">
        <v>38837</v>
      </c>
      <c r="B232" s="21">
        <f t="shared" si="17"/>
        <v>1581.6666666666677</v>
      </c>
      <c r="C232" s="25">
        <f t="shared" si="14"/>
        <v>5845</v>
      </c>
      <c r="D232" s="26">
        <v>0.1</v>
      </c>
      <c r="E232" s="24">
        <f t="shared" si="20"/>
        <v>48.708333333333336</v>
      </c>
      <c r="F232" s="27"/>
      <c r="G232" s="28">
        <f t="shared" si="15"/>
        <v>48.708333333333336</v>
      </c>
      <c r="H232" s="29">
        <f t="shared" si="19"/>
        <v>0.6495095454620864</v>
      </c>
      <c r="I232" s="30">
        <f t="shared" si="16"/>
        <v>31.636527443549127</v>
      </c>
      <c r="J232" s="31">
        <f t="shared" si="18"/>
        <v>0.10471306743720404</v>
      </c>
    </row>
    <row r="233" spans="1:10" ht="13.5">
      <c r="A233" s="20">
        <v>38868</v>
      </c>
      <c r="B233" s="21">
        <f t="shared" si="17"/>
        <v>1612.0833333333344</v>
      </c>
      <c r="C233" s="25">
        <f t="shared" si="14"/>
        <v>5845</v>
      </c>
      <c r="D233" s="26">
        <v>0.1</v>
      </c>
      <c r="E233" s="24">
        <f t="shared" si="20"/>
        <v>48.708333333333336</v>
      </c>
      <c r="F233" s="27"/>
      <c r="G233" s="28">
        <f t="shared" si="15"/>
        <v>48.708333333333336</v>
      </c>
      <c r="H233" s="29">
        <f t="shared" si="19"/>
        <v>0.6441416979791276</v>
      </c>
      <c r="I233" s="30">
        <f t="shared" si="16"/>
        <v>31.375068539066675</v>
      </c>
      <c r="J233" s="31">
        <f t="shared" si="18"/>
        <v>0.10471306743720404</v>
      </c>
    </row>
    <row r="234" spans="1:10" ht="13.5">
      <c r="A234" s="32">
        <v>38898</v>
      </c>
      <c r="B234" s="21">
        <f t="shared" si="17"/>
        <v>1642.5000000000011</v>
      </c>
      <c r="C234" s="25">
        <f t="shared" si="14"/>
        <v>5145</v>
      </c>
      <c r="D234" s="26">
        <v>0.1</v>
      </c>
      <c r="E234" s="24">
        <f t="shared" si="20"/>
        <v>48.708333333333336</v>
      </c>
      <c r="F234" s="27">
        <v>700</v>
      </c>
      <c r="G234" s="28">
        <f t="shared" si="15"/>
        <v>748.7083333333334</v>
      </c>
      <c r="H234" s="29">
        <f t="shared" si="19"/>
        <v>0.6388182128720592</v>
      </c>
      <c r="I234" s="30">
        <f t="shared" si="16"/>
        <v>478.28851946241804</v>
      </c>
      <c r="J234" s="31">
        <f t="shared" si="18"/>
        <v>0.10471306743720404</v>
      </c>
    </row>
    <row r="235" spans="1:10" ht="13.5">
      <c r="A235" s="20">
        <v>38929</v>
      </c>
      <c r="B235" s="21">
        <f t="shared" si="17"/>
        <v>1672.9166666666679</v>
      </c>
      <c r="C235" s="25">
        <f t="shared" si="14"/>
        <v>5145</v>
      </c>
      <c r="D235" s="26">
        <v>0.1</v>
      </c>
      <c r="E235" s="24">
        <f t="shared" si="20"/>
        <v>42.875</v>
      </c>
      <c r="F235" s="27"/>
      <c r="G235" s="28">
        <f t="shared" si="15"/>
        <v>42.875</v>
      </c>
      <c r="H235" s="29">
        <f t="shared" si="19"/>
        <v>0.6335387235096758</v>
      </c>
      <c r="I235" s="30">
        <f t="shared" si="16"/>
        <v>27.16297277047735</v>
      </c>
      <c r="J235" s="31">
        <f t="shared" si="18"/>
        <v>0.10471306743720404</v>
      </c>
    </row>
    <row r="236" spans="1:10" ht="13.5">
      <c r="A236" s="20">
        <v>38960</v>
      </c>
      <c r="B236" s="21">
        <f t="shared" si="17"/>
        <v>1703.3333333333346</v>
      </c>
      <c r="C236" s="25">
        <f t="shared" si="14"/>
        <v>5145</v>
      </c>
      <c r="D236" s="26">
        <v>0.1</v>
      </c>
      <c r="E236" s="24">
        <f t="shared" si="20"/>
        <v>42.875</v>
      </c>
      <c r="F236" s="27"/>
      <c r="G236" s="28">
        <f t="shared" si="15"/>
        <v>42.875</v>
      </c>
      <c r="H236" s="29">
        <f t="shared" si="19"/>
        <v>0.6283028662907816</v>
      </c>
      <c r="I236" s="30">
        <f t="shared" si="16"/>
        <v>26.93848539221726</v>
      </c>
      <c r="J236" s="31">
        <f t="shared" si="18"/>
        <v>0.10471306743720404</v>
      </c>
    </row>
    <row r="237" spans="1:10" ht="13.5">
      <c r="A237" s="32">
        <v>38990</v>
      </c>
      <c r="B237" s="21">
        <f t="shared" si="17"/>
        <v>1733.7500000000014</v>
      </c>
      <c r="C237" s="25">
        <f t="shared" si="14"/>
        <v>5145</v>
      </c>
      <c r="D237" s="26">
        <v>0.1</v>
      </c>
      <c r="E237" s="24">
        <f t="shared" si="20"/>
        <v>42.875</v>
      </c>
      <c r="F237" s="27"/>
      <c r="G237" s="28">
        <f t="shared" si="15"/>
        <v>42.875</v>
      </c>
      <c r="H237" s="29">
        <f t="shared" si="19"/>
        <v>0.6231102806191494</v>
      </c>
      <c r="I237" s="30">
        <f t="shared" si="16"/>
        <v>26.715853281546032</v>
      </c>
      <c r="J237" s="31">
        <f t="shared" si="18"/>
        <v>0.10471306743720404</v>
      </c>
    </row>
    <row r="238" spans="1:10" ht="13.5">
      <c r="A238" s="20">
        <v>39021</v>
      </c>
      <c r="B238" s="21">
        <f t="shared" si="17"/>
        <v>1764.166666666668</v>
      </c>
      <c r="C238" s="25">
        <f t="shared" si="14"/>
        <v>5145</v>
      </c>
      <c r="D238" s="26">
        <v>0.1</v>
      </c>
      <c r="E238" s="24">
        <f t="shared" si="20"/>
        <v>42.875</v>
      </c>
      <c r="F238" s="27"/>
      <c r="G238" s="28">
        <f t="shared" si="15"/>
        <v>42.875</v>
      </c>
      <c r="H238" s="29">
        <f t="shared" si="19"/>
        <v>0.617960608878686</v>
      </c>
      <c r="I238" s="30">
        <f t="shared" si="16"/>
        <v>26.49506110567366</v>
      </c>
      <c r="J238" s="31">
        <f t="shared" si="18"/>
        <v>0.10471306743720404</v>
      </c>
    </row>
    <row r="239" spans="1:10" ht="13.5">
      <c r="A239" s="20">
        <v>39051</v>
      </c>
      <c r="B239" s="21">
        <f t="shared" si="17"/>
        <v>1794.5833333333348</v>
      </c>
      <c r="C239" s="25">
        <f t="shared" si="14"/>
        <v>5145</v>
      </c>
      <c r="D239" s="26">
        <v>0.1</v>
      </c>
      <c r="E239" s="24">
        <f t="shared" si="20"/>
        <v>42.875</v>
      </c>
      <c r="F239" s="27"/>
      <c r="G239" s="28">
        <f t="shared" si="15"/>
        <v>42.875</v>
      </c>
      <c r="H239" s="29">
        <f t="shared" si="19"/>
        <v>0.6128534964088034</v>
      </c>
      <c r="I239" s="30">
        <f t="shared" si="16"/>
        <v>26.276093658527444</v>
      </c>
      <c r="J239" s="31">
        <f t="shared" si="18"/>
        <v>0.10471306743720404</v>
      </c>
    </row>
    <row r="240" spans="1:10" ht="13.5">
      <c r="A240" s="32">
        <v>39082</v>
      </c>
      <c r="B240" s="33">
        <f t="shared" si="17"/>
        <v>1825.0000000000016</v>
      </c>
      <c r="C240" s="25">
        <f t="shared" si="14"/>
        <v>0</v>
      </c>
      <c r="D240" s="26">
        <v>0.1</v>
      </c>
      <c r="E240" s="24">
        <f t="shared" si="20"/>
        <v>42.875</v>
      </c>
      <c r="F240" s="27">
        <f>12000-SUM(F181:F239)</f>
        <v>5145</v>
      </c>
      <c r="G240" s="28">
        <f t="shared" si="15"/>
        <v>5187.875</v>
      </c>
      <c r="H240" s="29">
        <f t="shared" si="19"/>
        <v>0.6077885914799926</v>
      </c>
      <c r="I240" s="30">
        <f t="shared" si="16"/>
        <v>3153.131239024267</v>
      </c>
      <c r="J240" s="31">
        <f t="shared" si="18"/>
        <v>0.10471306743720404</v>
      </c>
    </row>
    <row r="242" spans="5:9" ht="13.5">
      <c r="E242" s="22">
        <f>SUM(E180:E240)</f>
        <v>4571.75</v>
      </c>
      <c r="F242" s="22">
        <f>SUM(F180:F240)</f>
        <v>12000</v>
      </c>
      <c r="G242" s="22">
        <f>SUM(G180:G240)</f>
        <v>4571.750000000006</v>
      </c>
      <c r="H242" s="22"/>
      <c r="I242" s="22">
        <f>SUM(I180:I240)</f>
        <v>12000.00000013815</v>
      </c>
    </row>
    <row r="243" spans="5:9" ht="13.5">
      <c r="E243" s="22"/>
      <c r="F243" s="22"/>
      <c r="G243" s="22"/>
      <c r="H243" s="22"/>
      <c r="I243" s="22"/>
    </row>
    <row r="244" spans="1:10" ht="13.5">
      <c r="A244" s="1" t="s">
        <v>54</v>
      </c>
      <c r="B244" s="36"/>
      <c r="C244" s="2"/>
      <c r="D244" s="2"/>
      <c r="E244" s="2"/>
      <c r="F244" s="2"/>
      <c r="G244" s="2"/>
      <c r="H244" s="2"/>
      <c r="I244" s="2"/>
      <c r="J244" s="2"/>
    </row>
    <row r="245" spans="1:10" ht="12" customHeight="1">
      <c r="A245" s="5" t="s">
        <v>55</v>
      </c>
      <c r="B245" s="6"/>
      <c r="C245" s="6"/>
      <c r="D245" s="6"/>
      <c r="E245" s="6"/>
      <c r="F245" s="6"/>
      <c r="G245" s="6"/>
      <c r="I245" s="7"/>
      <c r="J245" s="8"/>
    </row>
    <row r="246" spans="1:10" ht="13.5">
      <c r="A246" s="5" t="s">
        <v>27</v>
      </c>
      <c r="B246" s="6"/>
      <c r="C246" s="6"/>
      <c r="D246" s="6"/>
      <c r="E246" s="6"/>
      <c r="F246" s="6"/>
      <c r="G246" s="6"/>
      <c r="I246" s="7"/>
      <c r="J246" s="8"/>
    </row>
    <row r="247" spans="1:10" ht="13.5">
      <c r="A247" s="5"/>
      <c r="B247" s="6"/>
      <c r="C247" s="6"/>
      <c r="D247" s="6"/>
      <c r="E247" s="6"/>
      <c r="F247" s="6"/>
      <c r="G247" s="6"/>
      <c r="I247" s="7"/>
      <c r="J247" s="8"/>
    </row>
    <row r="248" spans="1:10" ht="13.5">
      <c r="A248" s="38" t="s">
        <v>50</v>
      </c>
      <c r="B248" s="38"/>
      <c r="C248" s="38">
        <v>10.4713</v>
      </c>
      <c r="D248" s="38" t="s">
        <v>12</v>
      </c>
      <c r="E248" s="6"/>
      <c r="F248" s="6"/>
      <c r="G248" s="6"/>
      <c r="I248" s="7"/>
      <c r="J248" s="8"/>
    </row>
    <row r="249" spans="1:10" ht="13.5">
      <c r="A249" s="39" t="s">
        <v>91</v>
      </c>
      <c r="B249" s="39"/>
      <c r="C249" s="39">
        <v>10.4713</v>
      </c>
      <c r="D249" s="41" t="s">
        <v>12</v>
      </c>
      <c r="E249" s="6"/>
      <c r="F249" s="6"/>
      <c r="G249" s="6"/>
      <c r="I249" s="7"/>
      <c r="J249" s="8"/>
    </row>
    <row r="250" s="13" customFormat="1" ht="13.5"/>
    <row r="251" s="13" customFormat="1" ht="13.5">
      <c r="A251" s="40" t="s">
        <v>28</v>
      </c>
    </row>
    <row r="252" ht="12.75">
      <c r="A252" s="40"/>
    </row>
    <row r="253" ht="12.75">
      <c r="A253" s="40"/>
    </row>
    <row r="254" spans="1:8" ht="12.75">
      <c r="A254" s="40"/>
      <c r="G254" s="42">
        <f>-1+(1+0.1/12)^12</f>
        <v>0.10471306744129683</v>
      </c>
      <c r="H254" s="42"/>
    </row>
    <row r="255" ht="12.75">
      <c r="A255" s="40"/>
    </row>
    <row r="256" ht="12.75">
      <c r="A256" s="40"/>
    </row>
    <row r="257" spans="1:10" ht="12" customHeight="1">
      <c r="A257" s="5"/>
      <c r="B257" s="6"/>
      <c r="C257" s="6"/>
      <c r="D257" s="6"/>
      <c r="E257" s="6"/>
      <c r="F257" s="6"/>
      <c r="G257" s="6"/>
      <c r="I257" s="7"/>
      <c r="J257" s="8"/>
    </row>
    <row r="258" spans="1:10" ht="13.5">
      <c r="A258" s="40" t="s">
        <v>51</v>
      </c>
      <c r="B258" s="6"/>
      <c r="C258" s="6"/>
      <c r="D258" s="6"/>
      <c r="E258" s="6"/>
      <c r="F258" s="6"/>
      <c r="G258" s="6"/>
      <c r="I258" s="7"/>
      <c r="J258" s="8"/>
    </row>
    <row r="259" spans="1:10" ht="54.75">
      <c r="A259" s="16"/>
      <c r="B259" s="17" t="s">
        <v>7</v>
      </c>
      <c r="C259" s="17" t="s">
        <v>30</v>
      </c>
      <c r="D259" s="17" t="s">
        <v>31</v>
      </c>
      <c r="E259" s="17" t="s">
        <v>32</v>
      </c>
      <c r="F259" s="17" t="s">
        <v>33</v>
      </c>
      <c r="G259" s="17" t="s">
        <v>0</v>
      </c>
      <c r="H259" s="17" t="s">
        <v>34</v>
      </c>
      <c r="I259" s="18" t="s">
        <v>36</v>
      </c>
      <c r="J259" s="19" t="s">
        <v>37</v>
      </c>
    </row>
    <row r="260" spans="1:10" ht="13.5">
      <c r="A260" s="20">
        <v>37257</v>
      </c>
      <c r="B260" s="21">
        <v>1</v>
      </c>
      <c r="C260" s="22">
        <v>12000</v>
      </c>
      <c r="D260" s="17"/>
      <c r="E260" s="17"/>
      <c r="F260" s="17"/>
      <c r="G260" s="23">
        <v>-12000</v>
      </c>
      <c r="H260" s="17"/>
      <c r="I260" s="18"/>
      <c r="J260" s="19"/>
    </row>
    <row r="261" spans="1:10" ht="13.5">
      <c r="A261" s="20">
        <v>37287</v>
      </c>
      <c r="B261" s="24">
        <f>365/12</f>
        <v>30.416666666666668</v>
      </c>
      <c r="C261" s="25">
        <f aca="true" t="shared" si="21" ref="C261:C320">C260-F261</f>
        <v>12000</v>
      </c>
      <c r="D261" s="26">
        <v>0.1</v>
      </c>
      <c r="E261" s="24">
        <f>C260*D261/12</f>
        <v>100</v>
      </c>
      <c r="F261" s="27">
        <v>0</v>
      </c>
      <c r="G261" s="28">
        <f aca="true" t="shared" si="22" ref="G261:G320">E261+F261</f>
        <v>100</v>
      </c>
      <c r="H261" s="29">
        <f>(1+J261)^(-(B261/365))</f>
        <v>0.9917355371897629</v>
      </c>
      <c r="I261" s="30">
        <f>G261*H261</f>
        <v>99.1735537189763</v>
      </c>
      <c r="J261" s="31">
        <v>0.10471306744557168</v>
      </c>
    </row>
    <row r="262" spans="1:10" ht="13.5">
      <c r="A262" s="20">
        <v>37315</v>
      </c>
      <c r="B262" s="21">
        <f>B261+$B$261</f>
        <v>60.833333333333336</v>
      </c>
      <c r="C262" s="25">
        <f t="shared" si="21"/>
        <v>12000</v>
      </c>
      <c r="D262" s="26">
        <v>0.1</v>
      </c>
      <c r="E262" s="24">
        <f aca="true" t="shared" si="23" ref="E262:E320">C261*D262/12</f>
        <v>100</v>
      </c>
      <c r="F262" s="27">
        <v>0</v>
      </c>
      <c r="G262" s="28">
        <f t="shared" si="22"/>
        <v>100</v>
      </c>
      <c r="H262" s="29">
        <f aca="true" t="shared" si="24" ref="H262:H320">(1+J262)^(-(B262/365))</f>
        <v>0.9835393757250676</v>
      </c>
      <c r="I262" s="30">
        <f aca="true" t="shared" si="25" ref="I262:I320">G262*H262</f>
        <v>98.35393757250675</v>
      </c>
      <c r="J262" s="31">
        <f aca="true" t="shared" si="26" ref="J262:J320">J261</f>
        <v>0.10471306744557168</v>
      </c>
    </row>
    <row r="263" spans="1:10" ht="13.5">
      <c r="A263" s="32">
        <v>37346</v>
      </c>
      <c r="B263" s="21">
        <f aca="true" t="shared" si="27" ref="B263:B320">B262+$B$261</f>
        <v>91.25</v>
      </c>
      <c r="C263" s="25">
        <f t="shared" si="21"/>
        <v>12000</v>
      </c>
      <c r="D263" s="26">
        <v>0.1</v>
      </c>
      <c r="E263" s="24">
        <f t="shared" si="23"/>
        <v>100</v>
      </c>
      <c r="F263" s="27">
        <v>0</v>
      </c>
      <c r="G263" s="28">
        <f t="shared" si="22"/>
        <v>100</v>
      </c>
      <c r="H263" s="29">
        <f t="shared" si="24"/>
        <v>0.9754109511319838</v>
      </c>
      <c r="I263" s="30">
        <f t="shared" si="25"/>
        <v>97.54109511319838</v>
      </c>
      <c r="J263" s="31">
        <f t="shared" si="26"/>
        <v>0.10471306744557168</v>
      </c>
    </row>
    <row r="264" spans="1:10" ht="13.5">
      <c r="A264" s="20">
        <v>37376</v>
      </c>
      <c r="B264" s="21">
        <f t="shared" si="27"/>
        <v>121.66666666666667</v>
      </c>
      <c r="C264" s="25">
        <f t="shared" si="21"/>
        <v>12000</v>
      </c>
      <c r="D264" s="26">
        <v>0.1</v>
      </c>
      <c r="E264" s="24">
        <f t="shared" si="23"/>
        <v>100</v>
      </c>
      <c r="F264" s="27">
        <v>0</v>
      </c>
      <c r="G264" s="28">
        <f t="shared" si="22"/>
        <v>100</v>
      </c>
      <c r="H264" s="29">
        <f t="shared" si="24"/>
        <v>0.9673497036016556</v>
      </c>
      <c r="I264" s="30">
        <f>G264*H264</f>
        <v>96.73497036016556</v>
      </c>
      <c r="J264" s="31">
        <f t="shared" si="26"/>
        <v>0.10471306744557168</v>
      </c>
    </row>
    <row r="265" spans="1:10" ht="13.5">
      <c r="A265" s="20">
        <v>37407</v>
      </c>
      <c r="B265" s="21">
        <f t="shared" si="27"/>
        <v>152.08333333333334</v>
      </c>
      <c r="C265" s="25">
        <f t="shared" si="21"/>
        <v>12000</v>
      </c>
      <c r="D265" s="26">
        <v>0.1</v>
      </c>
      <c r="E265" s="24">
        <f t="shared" si="23"/>
        <v>100</v>
      </c>
      <c r="F265" s="27">
        <v>0</v>
      </c>
      <c r="G265" s="28">
        <f t="shared" si="22"/>
        <v>100</v>
      </c>
      <c r="H265" s="29">
        <f t="shared" si="24"/>
        <v>0.9593550779517457</v>
      </c>
      <c r="I265" s="30">
        <f t="shared" si="25"/>
        <v>95.93550779517457</v>
      </c>
      <c r="J265" s="31">
        <f t="shared" si="26"/>
        <v>0.10471306744557168</v>
      </c>
    </row>
    <row r="266" spans="1:10" ht="13.5">
      <c r="A266" s="32">
        <v>37437</v>
      </c>
      <c r="B266" s="21">
        <f t="shared" si="27"/>
        <v>182.5</v>
      </c>
      <c r="C266" s="25">
        <f t="shared" si="21"/>
        <v>12000</v>
      </c>
      <c r="D266" s="26">
        <v>0.1</v>
      </c>
      <c r="E266" s="24">
        <f t="shared" si="23"/>
        <v>100</v>
      </c>
      <c r="F266" s="27">
        <v>0</v>
      </c>
      <c r="G266" s="28">
        <f t="shared" si="22"/>
        <v>100</v>
      </c>
      <c r="H266" s="29">
        <f t="shared" si="24"/>
        <v>0.9514265235882016</v>
      </c>
      <c r="I266" s="30">
        <f t="shared" si="25"/>
        <v>95.14265235882016</v>
      </c>
      <c r="J266" s="31">
        <f t="shared" si="26"/>
        <v>0.10471306744557168</v>
      </c>
    </row>
    <row r="267" spans="1:10" ht="13.5">
      <c r="A267" s="20">
        <v>37468</v>
      </c>
      <c r="B267" s="21">
        <f t="shared" si="27"/>
        <v>212.91666666666666</v>
      </c>
      <c r="C267" s="25">
        <f t="shared" si="21"/>
        <v>12000</v>
      </c>
      <c r="D267" s="26">
        <v>0.1</v>
      </c>
      <c r="E267" s="24">
        <f t="shared" si="23"/>
        <v>100</v>
      </c>
      <c r="F267" s="27">
        <v>0</v>
      </c>
      <c r="G267" s="28">
        <f t="shared" si="22"/>
        <v>100</v>
      </c>
      <c r="H267" s="29">
        <f t="shared" si="24"/>
        <v>0.9435634944673335</v>
      </c>
      <c r="I267" s="30">
        <f t="shared" si="25"/>
        <v>94.35634944673335</v>
      </c>
      <c r="J267" s="31">
        <f t="shared" si="26"/>
        <v>0.10471306744557168</v>
      </c>
    </row>
    <row r="268" spans="1:10" ht="13.5">
      <c r="A268" s="20">
        <v>37499</v>
      </c>
      <c r="B268" s="21">
        <f t="shared" si="27"/>
        <v>243.33333333333331</v>
      </c>
      <c r="C268" s="25">
        <f t="shared" si="21"/>
        <v>12000</v>
      </c>
      <c r="D268" s="26">
        <v>0.1</v>
      </c>
      <c r="E268" s="24">
        <f t="shared" si="23"/>
        <v>100</v>
      </c>
      <c r="F268" s="27">
        <v>0</v>
      </c>
      <c r="G268" s="28">
        <f t="shared" si="22"/>
        <v>100</v>
      </c>
      <c r="H268" s="29">
        <f t="shared" si="24"/>
        <v>0.9357654490582108</v>
      </c>
      <c r="I268" s="30">
        <f t="shared" si="25"/>
        <v>93.57654490582108</v>
      </c>
      <c r="J268" s="31">
        <f t="shared" si="26"/>
        <v>0.10471306744557168</v>
      </c>
    </row>
    <row r="269" spans="1:10" ht="13.5">
      <c r="A269" s="32">
        <v>37529</v>
      </c>
      <c r="B269" s="21">
        <f t="shared" si="27"/>
        <v>273.75</v>
      </c>
      <c r="C269" s="25">
        <f t="shared" si="21"/>
        <v>12000</v>
      </c>
      <c r="D269" s="26">
        <v>0.1</v>
      </c>
      <c r="E269" s="24">
        <f t="shared" si="23"/>
        <v>100</v>
      </c>
      <c r="F269" s="27">
        <v>0</v>
      </c>
      <c r="G269" s="28">
        <f t="shared" si="22"/>
        <v>100</v>
      </c>
      <c r="H269" s="29">
        <f t="shared" si="24"/>
        <v>0.9280318503053645</v>
      </c>
      <c r="I269" s="30">
        <f t="shared" si="25"/>
        <v>92.80318503053645</v>
      </c>
      <c r="J269" s="31">
        <f t="shared" si="26"/>
        <v>0.10471306744557168</v>
      </c>
    </row>
    <row r="270" spans="1:10" ht="13.5">
      <c r="A270" s="20">
        <v>37560</v>
      </c>
      <c r="B270" s="21">
        <f t="shared" si="27"/>
        <v>304.1666666666667</v>
      </c>
      <c r="C270" s="25">
        <f t="shared" si="21"/>
        <v>12000</v>
      </c>
      <c r="D270" s="26">
        <v>0.1</v>
      </c>
      <c r="E270" s="24">
        <f t="shared" si="23"/>
        <v>100</v>
      </c>
      <c r="F270" s="27">
        <v>0</v>
      </c>
      <c r="G270" s="28">
        <f t="shared" si="22"/>
        <v>100</v>
      </c>
      <c r="H270" s="29">
        <f t="shared" si="24"/>
        <v>0.9203621655918003</v>
      </c>
      <c r="I270" s="30">
        <f t="shared" si="25"/>
        <v>92.03621655918003</v>
      </c>
      <c r="J270" s="31">
        <f t="shared" si="26"/>
        <v>0.10471306744557168</v>
      </c>
    </row>
    <row r="271" spans="1:10" ht="13.5">
      <c r="A271" s="20">
        <v>37590</v>
      </c>
      <c r="B271" s="21">
        <f t="shared" si="27"/>
        <v>334.58333333333337</v>
      </c>
      <c r="C271" s="25">
        <f t="shared" si="21"/>
        <v>12000</v>
      </c>
      <c r="D271" s="26">
        <v>0.1</v>
      </c>
      <c r="E271" s="24">
        <f t="shared" si="23"/>
        <v>100</v>
      </c>
      <c r="F271" s="27">
        <v>0</v>
      </c>
      <c r="G271" s="28">
        <f t="shared" si="22"/>
        <v>100</v>
      </c>
      <c r="H271" s="29">
        <f t="shared" si="24"/>
        <v>0.9127558667023176</v>
      </c>
      <c r="I271" s="30">
        <f t="shared" si="25"/>
        <v>91.27558667023176</v>
      </c>
      <c r="J271" s="31">
        <f t="shared" si="26"/>
        <v>0.10471306744557168</v>
      </c>
    </row>
    <row r="272" spans="1:10" ht="13.5">
      <c r="A272" s="32">
        <v>37621</v>
      </c>
      <c r="B272" s="21">
        <f t="shared" si="27"/>
        <v>365.00000000000006</v>
      </c>
      <c r="C272" s="25">
        <f t="shared" si="21"/>
        <v>12000</v>
      </c>
      <c r="D272" s="26">
        <v>0.1</v>
      </c>
      <c r="E272" s="24">
        <f t="shared" si="23"/>
        <v>100</v>
      </c>
      <c r="F272" s="27">
        <v>0</v>
      </c>
      <c r="G272" s="28">
        <f t="shared" si="22"/>
        <v>100</v>
      </c>
      <c r="H272" s="29">
        <f t="shared" si="24"/>
        <v>0.9052124297871305</v>
      </c>
      <c r="I272" s="30">
        <f t="shared" si="25"/>
        <v>90.52124297871305</v>
      </c>
      <c r="J272" s="31">
        <f t="shared" si="26"/>
        <v>0.10471306744557168</v>
      </c>
    </row>
    <row r="273" spans="1:10" ht="13.5">
      <c r="A273" s="20">
        <v>37652</v>
      </c>
      <c r="B273" s="21">
        <f t="shared" si="27"/>
        <v>395.41666666666674</v>
      </c>
      <c r="C273" s="25">
        <f t="shared" si="21"/>
        <v>12000</v>
      </c>
      <c r="D273" s="26">
        <v>0.1</v>
      </c>
      <c r="E273" s="24">
        <f t="shared" si="23"/>
        <v>100</v>
      </c>
      <c r="F273" s="27">
        <v>0</v>
      </c>
      <c r="G273" s="28">
        <f t="shared" si="22"/>
        <v>100</v>
      </c>
      <c r="H273" s="29">
        <f t="shared" si="24"/>
        <v>0.8977313353257903</v>
      </c>
      <c r="I273" s="30">
        <f t="shared" si="25"/>
        <v>89.77313353257902</v>
      </c>
      <c r="J273" s="31">
        <f t="shared" si="26"/>
        <v>0.10471306744557168</v>
      </c>
    </row>
    <row r="274" spans="1:10" ht="13.5">
      <c r="A274" s="20">
        <v>37680</v>
      </c>
      <c r="B274" s="21">
        <f t="shared" si="27"/>
        <v>425.8333333333334</v>
      </c>
      <c r="C274" s="25">
        <f t="shared" si="21"/>
        <v>12000</v>
      </c>
      <c r="D274" s="26">
        <v>0.1</v>
      </c>
      <c r="E274" s="24">
        <f t="shared" si="23"/>
        <v>100</v>
      </c>
      <c r="F274" s="27">
        <v>0</v>
      </c>
      <c r="G274" s="28">
        <f t="shared" si="22"/>
        <v>100</v>
      </c>
      <c r="H274" s="29">
        <f t="shared" si="24"/>
        <v>0.8903120680914058</v>
      </c>
      <c r="I274" s="30">
        <f t="shared" si="25"/>
        <v>89.03120680914058</v>
      </c>
      <c r="J274" s="31">
        <f t="shared" si="26"/>
        <v>0.10471306744557168</v>
      </c>
    </row>
    <row r="275" spans="1:10" ht="13.5">
      <c r="A275" s="32">
        <v>37711</v>
      </c>
      <c r="B275" s="21">
        <f t="shared" si="27"/>
        <v>456.2500000000001</v>
      </c>
      <c r="C275" s="25">
        <f t="shared" si="21"/>
        <v>12000</v>
      </c>
      <c r="D275" s="26">
        <v>0.1</v>
      </c>
      <c r="E275" s="24">
        <f t="shared" si="23"/>
        <v>100</v>
      </c>
      <c r="F275" s="27">
        <v>0</v>
      </c>
      <c r="G275" s="28">
        <f t="shared" si="22"/>
        <v>100</v>
      </c>
      <c r="H275" s="29">
        <f t="shared" si="24"/>
        <v>0.8829541171151591</v>
      </c>
      <c r="I275" s="30">
        <f t="shared" si="25"/>
        <v>88.29541171151591</v>
      </c>
      <c r="J275" s="31">
        <f t="shared" si="26"/>
        <v>0.10471306744557168</v>
      </c>
    </row>
    <row r="276" spans="1:10" ht="13.5">
      <c r="A276" s="20">
        <v>37741</v>
      </c>
      <c r="B276" s="21">
        <f t="shared" si="27"/>
        <v>486.6666666666668</v>
      </c>
      <c r="C276" s="25">
        <f t="shared" si="21"/>
        <v>12000</v>
      </c>
      <c r="D276" s="26">
        <v>0.1</v>
      </c>
      <c r="E276" s="24">
        <f t="shared" si="23"/>
        <v>100</v>
      </c>
      <c r="F276" s="27">
        <v>0</v>
      </c>
      <c r="G276" s="28">
        <f t="shared" si="22"/>
        <v>100</v>
      </c>
      <c r="H276" s="29">
        <f t="shared" si="24"/>
        <v>0.8756569756511151</v>
      </c>
      <c r="I276" s="30">
        <f t="shared" si="25"/>
        <v>87.5656975651115</v>
      </c>
      <c r="J276" s="31">
        <f t="shared" si="26"/>
        <v>0.10471306744557168</v>
      </c>
    </row>
    <row r="277" spans="1:10" ht="13.5">
      <c r="A277" s="20">
        <v>37772</v>
      </c>
      <c r="B277" s="21">
        <f t="shared" si="27"/>
        <v>517.0833333333335</v>
      </c>
      <c r="C277" s="25">
        <f t="shared" si="21"/>
        <v>12000</v>
      </c>
      <c r="D277" s="26">
        <v>0.1</v>
      </c>
      <c r="E277" s="24">
        <f t="shared" si="23"/>
        <v>100</v>
      </c>
      <c r="F277" s="27">
        <v>0</v>
      </c>
      <c r="G277" s="28">
        <f t="shared" si="22"/>
        <v>100</v>
      </c>
      <c r="H277" s="29">
        <f t="shared" si="24"/>
        <v>0.8684201411413217</v>
      </c>
      <c r="I277" s="30">
        <f t="shared" si="25"/>
        <v>86.84201411413217</v>
      </c>
      <c r="J277" s="31">
        <f t="shared" si="26"/>
        <v>0.10471306744557168</v>
      </c>
    </row>
    <row r="278" spans="1:10" ht="13.5">
      <c r="A278" s="32">
        <v>37802</v>
      </c>
      <c r="B278" s="21">
        <f t="shared" si="27"/>
        <v>547.5000000000001</v>
      </c>
      <c r="C278" s="25">
        <f t="shared" si="21"/>
        <v>12000</v>
      </c>
      <c r="D278" s="26">
        <v>0.1</v>
      </c>
      <c r="E278" s="24">
        <f t="shared" si="23"/>
        <v>100</v>
      </c>
      <c r="F278" s="27">
        <v>0</v>
      </c>
      <c r="G278" s="28">
        <f t="shared" si="22"/>
        <v>100</v>
      </c>
      <c r="H278" s="29">
        <f t="shared" si="24"/>
        <v>0.8612431151811984</v>
      </c>
      <c r="I278" s="30">
        <f t="shared" si="25"/>
        <v>86.12431151811984</v>
      </c>
      <c r="J278" s="31">
        <f t="shared" si="26"/>
        <v>0.10471306744557168</v>
      </c>
    </row>
    <row r="279" spans="1:10" ht="13.5">
      <c r="A279" s="20">
        <v>37833</v>
      </c>
      <c r="B279" s="21">
        <f t="shared" si="27"/>
        <v>577.9166666666667</v>
      </c>
      <c r="C279" s="25">
        <f t="shared" si="21"/>
        <v>12000</v>
      </c>
      <c r="D279" s="26">
        <v>0.1</v>
      </c>
      <c r="E279" s="24">
        <f t="shared" si="23"/>
        <v>100</v>
      </c>
      <c r="F279" s="27">
        <v>0</v>
      </c>
      <c r="G279" s="28">
        <f t="shared" si="22"/>
        <v>100</v>
      </c>
      <c r="H279" s="29">
        <f t="shared" si="24"/>
        <v>0.8541254034852106</v>
      </c>
      <c r="I279" s="30">
        <f t="shared" si="25"/>
        <v>85.41254034852106</v>
      </c>
      <c r="J279" s="31">
        <f t="shared" si="26"/>
        <v>0.10471306744557168</v>
      </c>
    </row>
    <row r="280" spans="1:10" ht="13.5">
      <c r="A280" s="20">
        <v>37864</v>
      </c>
      <c r="B280" s="21">
        <f t="shared" si="27"/>
        <v>608.3333333333334</v>
      </c>
      <c r="C280" s="25">
        <f t="shared" si="21"/>
        <v>12000</v>
      </c>
      <c r="D280" s="26">
        <v>0.1</v>
      </c>
      <c r="E280" s="24">
        <f t="shared" si="23"/>
        <v>100</v>
      </c>
      <c r="F280" s="27">
        <v>0</v>
      </c>
      <c r="G280" s="28">
        <f t="shared" si="22"/>
        <v>100</v>
      </c>
      <c r="H280" s="29">
        <f t="shared" si="24"/>
        <v>0.8470665158528283</v>
      </c>
      <c r="I280" s="30">
        <f t="shared" si="25"/>
        <v>84.70665158528283</v>
      </c>
      <c r="J280" s="31">
        <f t="shared" si="26"/>
        <v>0.10471306744557168</v>
      </c>
    </row>
    <row r="281" spans="1:10" ht="13.5">
      <c r="A281" s="32">
        <v>37894</v>
      </c>
      <c r="B281" s="21">
        <f t="shared" si="27"/>
        <v>638.75</v>
      </c>
      <c r="C281" s="25">
        <f t="shared" si="21"/>
        <v>12000</v>
      </c>
      <c r="D281" s="26">
        <v>0.1</v>
      </c>
      <c r="E281" s="24">
        <f t="shared" si="23"/>
        <v>100</v>
      </c>
      <c r="F281" s="27">
        <v>0</v>
      </c>
      <c r="G281" s="28">
        <f t="shared" si="22"/>
        <v>100</v>
      </c>
      <c r="H281" s="29">
        <f t="shared" si="24"/>
        <v>0.8400659661347655</v>
      </c>
      <c r="I281" s="30">
        <f t="shared" si="25"/>
        <v>84.00659661347655</v>
      </c>
      <c r="J281" s="31">
        <f t="shared" si="26"/>
        <v>0.10471306744557168</v>
      </c>
    </row>
    <row r="282" spans="1:10" ht="13.5">
      <c r="A282" s="20">
        <v>37925</v>
      </c>
      <c r="B282" s="21">
        <f t="shared" si="27"/>
        <v>669.1666666666666</v>
      </c>
      <c r="C282" s="25">
        <f t="shared" si="21"/>
        <v>12000</v>
      </c>
      <c r="D282" s="26">
        <v>0.1</v>
      </c>
      <c r="E282" s="24">
        <f t="shared" si="23"/>
        <v>100</v>
      </c>
      <c r="F282" s="27">
        <v>0</v>
      </c>
      <c r="G282" s="28">
        <f t="shared" si="22"/>
        <v>100</v>
      </c>
      <c r="H282" s="29">
        <f t="shared" si="24"/>
        <v>0.8331232721994989</v>
      </c>
      <c r="I282" s="30">
        <f t="shared" si="25"/>
        <v>83.31232721994989</v>
      </c>
      <c r="J282" s="31">
        <f t="shared" si="26"/>
        <v>0.10471306744557168</v>
      </c>
    </row>
    <row r="283" spans="1:10" ht="13.5">
      <c r="A283" s="20">
        <v>37955</v>
      </c>
      <c r="B283" s="21">
        <f t="shared" si="27"/>
        <v>699.5833333333333</v>
      </c>
      <c r="C283" s="25">
        <f t="shared" si="21"/>
        <v>12000</v>
      </c>
      <c r="D283" s="26">
        <v>0.1</v>
      </c>
      <c r="E283" s="24">
        <f t="shared" si="23"/>
        <v>100</v>
      </c>
      <c r="F283" s="27">
        <v>0</v>
      </c>
      <c r="G283" s="28">
        <f t="shared" si="22"/>
        <v>100</v>
      </c>
      <c r="H283" s="29">
        <f t="shared" si="24"/>
        <v>0.8262379559000631</v>
      </c>
      <c r="I283" s="30">
        <f t="shared" si="25"/>
        <v>82.62379559000631</v>
      </c>
      <c r="J283" s="31">
        <f t="shared" si="26"/>
        <v>0.10471306744557168</v>
      </c>
    </row>
    <row r="284" spans="1:10" ht="13.5">
      <c r="A284" s="32">
        <v>37986</v>
      </c>
      <c r="B284" s="21">
        <f t="shared" si="27"/>
        <v>729.9999999999999</v>
      </c>
      <c r="C284" s="25">
        <f t="shared" si="21"/>
        <v>12000</v>
      </c>
      <c r="D284" s="26">
        <v>0.1</v>
      </c>
      <c r="E284" s="24">
        <f t="shared" si="23"/>
        <v>100</v>
      </c>
      <c r="F284" s="27">
        <v>0</v>
      </c>
      <c r="G284" s="28">
        <f t="shared" si="22"/>
        <v>100</v>
      </c>
      <c r="H284" s="29">
        <f t="shared" si="24"/>
        <v>0.8194095430411206</v>
      </c>
      <c r="I284" s="30">
        <f t="shared" si="25"/>
        <v>81.94095430411205</v>
      </c>
      <c r="J284" s="31">
        <f t="shared" si="26"/>
        <v>0.10471306744557168</v>
      </c>
    </row>
    <row r="285" spans="1:10" ht="13.5">
      <c r="A285" s="20">
        <v>38017</v>
      </c>
      <c r="B285" s="21">
        <f t="shared" si="27"/>
        <v>760.4166666666665</v>
      </c>
      <c r="C285" s="25">
        <f t="shared" si="21"/>
        <v>12000</v>
      </c>
      <c r="D285" s="26">
        <v>0.1</v>
      </c>
      <c r="E285" s="24">
        <f t="shared" si="23"/>
        <v>100</v>
      </c>
      <c r="F285" s="27">
        <v>0</v>
      </c>
      <c r="G285" s="28">
        <f t="shared" si="22"/>
        <v>100</v>
      </c>
      <c r="H285" s="29">
        <f t="shared" si="24"/>
        <v>0.8126375633463038</v>
      </c>
      <c r="I285" s="30">
        <f t="shared" si="25"/>
        <v>81.26375633463037</v>
      </c>
      <c r="J285" s="31">
        <f t="shared" si="26"/>
        <v>0.10471306744557168</v>
      </c>
    </row>
    <row r="286" spans="1:10" ht="13.5">
      <c r="A286" s="20">
        <v>38046</v>
      </c>
      <c r="B286" s="21">
        <f t="shared" si="27"/>
        <v>790.8333333333331</v>
      </c>
      <c r="C286" s="25">
        <f t="shared" si="21"/>
        <v>12000</v>
      </c>
      <c r="D286" s="26">
        <v>0.1</v>
      </c>
      <c r="E286" s="24">
        <f t="shared" si="23"/>
        <v>100</v>
      </c>
      <c r="F286" s="27">
        <v>0</v>
      </c>
      <c r="G286" s="28">
        <f t="shared" si="22"/>
        <v>100</v>
      </c>
      <c r="H286" s="29">
        <f t="shared" si="24"/>
        <v>0.8059215504258266</v>
      </c>
      <c r="I286" s="30">
        <f t="shared" si="25"/>
        <v>80.59215504258266</v>
      </c>
      <c r="J286" s="31">
        <f t="shared" si="26"/>
        <v>0.10471306744557168</v>
      </c>
    </row>
    <row r="287" spans="1:10" ht="13.5">
      <c r="A287" s="32">
        <v>38077</v>
      </c>
      <c r="B287" s="21">
        <f t="shared" si="27"/>
        <v>821.2499999999998</v>
      </c>
      <c r="C287" s="25">
        <f t="shared" si="21"/>
        <v>12000</v>
      </c>
      <c r="D287" s="26">
        <v>0.1</v>
      </c>
      <c r="E287" s="24">
        <f t="shared" si="23"/>
        <v>100</v>
      </c>
      <c r="F287" s="27">
        <v>0</v>
      </c>
      <c r="G287" s="28">
        <f t="shared" si="22"/>
        <v>100</v>
      </c>
      <c r="H287" s="29">
        <f t="shared" si="24"/>
        <v>0.7992610417443636</v>
      </c>
      <c r="I287" s="30">
        <f t="shared" si="25"/>
        <v>79.92610417443636</v>
      </c>
      <c r="J287" s="31">
        <f t="shared" si="26"/>
        <v>0.10471306744557168</v>
      </c>
    </row>
    <row r="288" spans="1:10" ht="13.5">
      <c r="A288" s="20">
        <v>38107</v>
      </c>
      <c r="B288" s="21">
        <f t="shared" si="27"/>
        <v>851.6666666666664</v>
      </c>
      <c r="C288" s="25">
        <f t="shared" si="21"/>
        <v>12000</v>
      </c>
      <c r="D288" s="26">
        <v>0.1</v>
      </c>
      <c r="E288" s="24">
        <f t="shared" si="23"/>
        <v>100</v>
      </c>
      <c r="F288" s="27">
        <v>0</v>
      </c>
      <c r="G288" s="28">
        <f t="shared" si="22"/>
        <v>100</v>
      </c>
      <c r="H288" s="29">
        <f t="shared" si="24"/>
        <v>0.7926555785891961</v>
      </c>
      <c r="I288" s="30">
        <f t="shared" si="25"/>
        <v>79.2655578589196</v>
      </c>
      <c r="J288" s="31">
        <f t="shared" si="26"/>
        <v>0.10471306744557168</v>
      </c>
    </row>
    <row r="289" spans="1:10" ht="13.5">
      <c r="A289" s="20">
        <v>38138</v>
      </c>
      <c r="B289" s="21">
        <f t="shared" si="27"/>
        <v>882.083333333333</v>
      </c>
      <c r="C289" s="25">
        <f t="shared" si="21"/>
        <v>12000</v>
      </c>
      <c r="D289" s="26">
        <v>0.1</v>
      </c>
      <c r="E289" s="24">
        <f t="shared" si="23"/>
        <v>100</v>
      </c>
      <c r="F289" s="27">
        <v>0</v>
      </c>
      <c r="G289" s="28">
        <f t="shared" si="22"/>
        <v>100</v>
      </c>
      <c r="H289" s="29">
        <f t="shared" si="24"/>
        <v>0.7861047060386187</v>
      </c>
      <c r="I289" s="30">
        <f t="shared" si="25"/>
        <v>78.61047060386187</v>
      </c>
      <c r="J289" s="31">
        <f t="shared" si="26"/>
        <v>0.10471306744557168</v>
      </c>
    </row>
    <row r="290" spans="1:10" ht="13.5">
      <c r="A290" s="32">
        <v>38168</v>
      </c>
      <c r="B290" s="21">
        <f t="shared" si="27"/>
        <v>912.4999999999997</v>
      </c>
      <c r="C290" s="25">
        <f t="shared" si="21"/>
        <v>12000</v>
      </c>
      <c r="D290" s="26">
        <v>0.1</v>
      </c>
      <c r="E290" s="24">
        <f t="shared" si="23"/>
        <v>100</v>
      </c>
      <c r="F290" s="27">
        <v>0</v>
      </c>
      <c r="G290" s="28">
        <f t="shared" si="22"/>
        <v>100</v>
      </c>
      <c r="H290" s="29">
        <f t="shared" si="24"/>
        <v>0.7796079729306101</v>
      </c>
      <c r="I290" s="30">
        <f t="shared" si="25"/>
        <v>77.960797293061</v>
      </c>
      <c r="J290" s="31">
        <f t="shared" si="26"/>
        <v>0.10471306744557168</v>
      </c>
    </row>
    <row r="291" spans="1:10" ht="13.5">
      <c r="A291" s="20">
        <v>38199</v>
      </c>
      <c r="B291" s="21">
        <f t="shared" si="27"/>
        <v>942.9166666666663</v>
      </c>
      <c r="C291" s="25">
        <f t="shared" si="21"/>
        <v>12000</v>
      </c>
      <c r="D291" s="26">
        <v>0.1</v>
      </c>
      <c r="E291" s="24">
        <f t="shared" si="23"/>
        <v>100</v>
      </c>
      <c r="F291" s="27">
        <v>0</v>
      </c>
      <c r="G291" s="28">
        <f t="shared" si="22"/>
        <v>100</v>
      </c>
      <c r="H291" s="29">
        <f t="shared" si="24"/>
        <v>0.7731649318317608</v>
      </c>
      <c r="I291" s="30">
        <f t="shared" si="25"/>
        <v>77.31649318317608</v>
      </c>
      <c r="J291" s="31">
        <f t="shared" si="26"/>
        <v>0.10471306744557168</v>
      </c>
    </row>
    <row r="292" spans="1:10" ht="13.5">
      <c r="A292" s="20">
        <v>38230</v>
      </c>
      <c r="B292" s="21">
        <f t="shared" si="27"/>
        <v>973.3333333333329</v>
      </c>
      <c r="C292" s="25">
        <f t="shared" si="21"/>
        <v>12000</v>
      </c>
      <c r="D292" s="26">
        <v>0.1</v>
      </c>
      <c r="E292" s="24">
        <f t="shared" si="23"/>
        <v>100</v>
      </c>
      <c r="F292" s="27">
        <v>0</v>
      </c>
      <c r="G292" s="28">
        <f t="shared" si="22"/>
        <v>100</v>
      </c>
      <c r="H292" s="29">
        <f t="shared" si="24"/>
        <v>0.7667751390064577</v>
      </c>
      <c r="I292" s="30">
        <f t="shared" si="25"/>
        <v>76.67751390064576</v>
      </c>
      <c r="J292" s="31">
        <f t="shared" si="26"/>
        <v>0.10471306744557168</v>
      </c>
    </row>
    <row r="293" spans="1:10" ht="13.5">
      <c r="A293" s="32">
        <v>38260</v>
      </c>
      <c r="B293" s="21">
        <f t="shared" si="27"/>
        <v>1003.7499999999995</v>
      </c>
      <c r="C293" s="25">
        <f t="shared" si="21"/>
        <v>12000</v>
      </c>
      <c r="D293" s="26">
        <v>0.1</v>
      </c>
      <c r="E293" s="24">
        <f t="shared" si="23"/>
        <v>100</v>
      </c>
      <c r="F293" s="27">
        <v>0</v>
      </c>
      <c r="G293" s="28">
        <f t="shared" si="22"/>
        <v>100</v>
      </c>
      <c r="H293" s="29">
        <f t="shared" si="24"/>
        <v>0.7604381543863243</v>
      </c>
      <c r="I293" s="30">
        <f t="shared" si="25"/>
        <v>76.04381543863244</v>
      </c>
      <c r="J293" s="31">
        <f t="shared" si="26"/>
        <v>0.10471306744557168</v>
      </c>
    </row>
    <row r="294" spans="1:10" ht="13.5">
      <c r="A294" s="20">
        <v>38291</v>
      </c>
      <c r="B294" s="21">
        <f t="shared" si="27"/>
        <v>1034.1666666666663</v>
      </c>
      <c r="C294" s="25">
        <f t="shared" si="21"/>
        <v>12000</v>
      </c>
      <c r="D294" s="26">
        <v>0.1</v>
      </c>
      <c r="E294" s="24">
        <f t="shared" si="23"/>
        <v>100</v>
      </c>
      <c r="F294" s="27">
        <v>0</v>
      </c>
      <c r="G294" s="28">
        <f t="shared" si="22"/>
        <v>100</v>
      </c>
      <c r="H294" s="29">
        <f t="shared" si="24"/>
        <v>0.7541535415399132</v>
      </c>
      <c r="I294" s="30">
        <f t="shared" si="25"/>
        <v>75.41535415399132</v>
      </c>
      <c r="J294" s="31">
        <f t="shared" si="26"/>
        <v>0.10471306744557168</v>
      </c>
    </row>
    <row r="295" spans="1:10" ht="13.5">
      <c r="A295" s="20">
        <v>38321</v>
      </c>
      <c r="B295" s="21">
        <f t="shared" si="27"/>
        <v>1064.583333333333</v>
      </c>
      <c r="C295" s="25">
        <f t="shared" si="21"/>
        <v>12000</v>
      </c>
      <c r="D295" s="26">
        <v>0.1</v>
      </c>
      <c r="E295" s="24">
        <f t="shared" si="23"/>
        <v>100</v>
      </c>
      <c r="F295" s="27">
        <v>0</v>
      </c>
      <c r="G295" s="28">
        <f t="shared" si="22"/>
        <v>100</v>
      </c>
      <c r="H295" s="29">
        <f t="shared" si="24"/>
        <v>0.747920867642648</v>
      </c>
      <c r="I295" s="30">
        <f t="shared" si="25"/>
        <v>74.7920867642648</v>
      </c>
      <c r="J295" s="31">
        <f t="shared" si="26"/>
        <v>0.10471306744557168</v>
      </c>
    </row>
    <row r="296" spans="1:10" ht="13.5">
      <c r="A296" s="32">
        <v>38352</v>
      </c>
      <c r="B296" s="21">
        <f t="shared" si="27"/>
        <v>1094.9999999999998</v>
      </c>
      <c r="C296" s="25">
        <f t="shared" si="21"/>
        <v>12000</v>
      </c>
      <c r="D296" s="26">
        <v>0.1</v>
      </c>
      <c r="E296" s="24">
        <f t="shared" si="23"/>
        <v>100</v>
      </c>
      <c r="F296" s="27">
        <v>0</v>
      </c>
      <c r="G296" s="28">
        <f t="shared" si="22"/>
        <v>100</v>
      </c>
      <c r="H296" s="29">
        <f t="shared" si="24"/>
        <v>0.741739703447015</v>
      </c>
      <c r="I296" s="30">
        <f t="shared" si="25"/>
        <v>74.1739703447015</v>
      </c>
      <c r="J296" s="31">
        <f t="shared" si="26"/>
        <v>0.10471306744557168</v>
      </c>
    </row>
    <row r="297" spans="1:10" ht="13.5">
      <c r="A297" s="20">
        <v>38383</v>
      </c>
      <c r="B297" s="21">
        <f t="shared" si="27"/>
        <v>1125.4166666666665</v>
      </c>
      <c r="C297" s="25">
        <f t="shared" si="21"/>
        <v>12000</v>
      </c>
      <c r="D297" s="26">
        <v>0.1</v>
      </c>
      <c r="E297" s="24">
        <f t="shared" si="23"/>
        <v>100</v>
      </c>
      <c r="F297" s="27">
        <v>0</v>
      </c>
      <c r="G297" s="28">
        <f t="shared" si="22"/>
        <v>100</v>
      </c>
      <c r="H297" s="29">
        <f t="shared" si="24"/>
        <v>0.7356096232530008</v>
      </c>
      <c r="I297" s="30">
        <f t="shared" si="25"/>
        <v>73.56096232530008</v>
      </c>
      <c r="J297" s="31">
        <f t="shared" si="26"/>
        <v>0.10471306744557168</v>
      </c>
    </row>
    <row r="298" spans="1:10" ht="13.5">
      <c r="A298" s="20">
        <v>38411</v>
      </c>
      <c r="B298" s="21">
        <f t="shared" si="27"/>
        <v>1155.8333333333333</v>
      </c>
      <c r="C298" s="25">
        <f t="shared" si="21"/>
        <v>12000</v>
      </c>
      <c r="D298" s="26">
        <v>0.1</v>
      </c>
      <c r="E298" s="24">
        <f t="shared" si="23"/>
        <v>100</v>
      </c>
      <c r="F298" s="27">
        <v>0</v>
      </c>
      <c r="G298" s="28">
        <f t="shared" si="22"/>
        <v>100</v>
      </c>
      <c r="H298" s="29">
        <f t="shared" si="24"/>
        <v>0.7295302048787738</v>
      </c>
      <c r="I298" s="30">
        <f t="shared" si="25"/>
        <v>72.95302048787738</v>
      </c>
      <c r="J298" s="31">
        <f t="shared" si="26"/>
        <v>0.10471306744557168</v>
      </c>
    </row>
    <row r="299" spans="1:10" ht="13.5">
      <c r="A299" s="32">
        <v>38442</v>
      </c>
      <c r="B299" s="21">
        <f t="shared" si="27"/>
        <v>1186.25</v>
      </c>
      <c r="C299" s="25">
        <f t="shared" si="21"/>
        <v>12000</v>
      </c>
      <c r="D299" s="26">
        <v>0.1</v>
      </c>
      <c r="E299" s="24">
        <f t="shared" si="23"/>
        <v>100</v>
      </c>
      <c r="F299" s="27">
        <v>0</v>
      </c>
      <c r="G299" s="28">
        <f t="shared" si="22"/>
        <v>100</v>
      </c>
      <c r="H299" s="29">
        <f t="shared" si="24"/>
        <v>0.7235010296316086</v>
      </c>
      <c r="I299" s="30">
        <f t="shared" si="25"/>
        <v>72.35010296316085</v>
      </c>
      <c r="J299" s="31">
        <f t="shared" si="26"/>
        <v>0.10471306744557168</v>
      </c>
    </row>
    <row r="300" spans="1:10" ht="13.5">
      <c r="A300" s="20">
        <v>38472</v>
      </c>
      <c r="B300" s="21">
        <f t="shared" si="27"/>
        <v>1216.6666666666667</v>
      </c>
      <c r="C300" s="25">
        <f t="shared" si="21"/>
        <v>12000</v>
      </c>
      <c r="D300" s="26">
        <v>0.1</v>
      </c>
      <c r="E300" s="24">
        <f t="shared" si="23"/>
        <v>100</v>
      </c>
      <c r="F300" s="27">
        <v>0</v>
      </c>
      <c r="G300" s="28">
        <f t="shared" si="22"/>
        <v>100</v>
      </c>
      <c r="H300" s="29">
        <f t="shared" si="24"/>
        <v>0.7175216822790498</v>
      </c>
      <c r="I300" s="30">
        <f t="shared" si="25"/>
        <v>71.75216822790497</v>
      </c>
      <c r="J300" s="31">
        <f t="shared" si="26"/>
        <v>0.10471306744557168</v>
      </c>
    </row>
    <row r="301" spans="1:10" ht="13.5">
      <c r="A301" s="20">
        <v>38503</v>
      </c>
      <c r="B301" s="21">
        <f t="shared" si="27"/>
        <v>1247.0833333333335</v>
      </c>
      <c r="C301" s="25">
        <f t="shared" si="21"/>
        <v>12000</v>
      </c>
      <c r="D301" s="26">
        <v>0.1</v>
      </c>
      <c r="E301" s="24">
        <f t="shared" si="23"/>
        <v>100</v>
      </c>
      <c r="F301" s="27">
        <v>0</v>
      </c>
      <c r="G301" s="28">
        <f t="shared" si="22"/>
        <v>100</v>
      </c>
      <c r="H301" s="29">
        <f t="shared" si="24"/>
        <v>0.7115917510203158</v>
      </c>
      <c r="I301" s="30">
        <f t="shared" si="25"/>
        <v>71.15917510203158</v>
      </c>
      <c r="J301" s="31">
        <f t="shared" si="26"/>
        <v>0.10471306744557168</v>
      </c>
    </row>
    <row r="302" spans="1:10" ht="13.5">
      <c r="A302" s="32">
        <v>38533</v>
      </c>
      <c r="B302" s="21">
        <f t="shared" si="27"/>
        <v>1277.5000000000002</v>
      </c>
      <c r="C302" s="25">
        <f t="shared" si="21"/>
        <v>12000</v>
      </c>
      <c r="D302" s="26">
        <v>0.1</v>
      </c>
      <c r="E302" s="24">
        <f t="shared" si="23"/>
        <v>100</v>
      </c>
      <c r="F302" s="27">
        <v>0</v>
      </c>
      <c r="G302" s="28">
        <f t="shared" si="22"/>
        <v>100</v>
      </c>
      <c r="H302" s="29">
        <f t="shared" si="24"/>
        <v>0.7057108274579369</v>
      </c>
      <c r="I302" s="30">
        <f t="shared" si="25"/>
        <v>70.57108274579369</v>
      </c>
      <c r="J302" s="31">
        <f t="shared" si="26"/>
        <v>0.10471306744557168</v>
      </c>
    </row>
    <row r="303" spans="1:10" ht="13.5">
      <c r="A303" s="20">
        <v>38564</v>
      </c>
      <c r="B303" s="21">
        <f t="shared" si="27"/>
        <v>1307.916666666667</v>
      </c>
      <c r="C303" s="25">
        <f t="shared" si="21"/>
        <v>12000</v>
      </c>
      <c r="D303" s="26">
        <v>0.1</v>
      </c>
      <c r="E303" s="24">
        <f t="shared" si="23"/>
        <v>100</v>
      </c>
      <c r="F303" s="27">
        <v>0</v>
      </c>
      <c r="G303" s="28">
        <f t="shared" si="22"/>
        <v>100</v>
      </c>
      <c r="H303" s="29">
        <f t="shared" si="24"/>
        <v>0.699878506569629</v>
      </c>
      <c r="I303" s="30">
        <f t="shared" si="25"/>
        <v>69.9878506569629</v>
      </c>
      <c r="J303" s="31">
        <f t="shared" si="26"/>
        <v>0.10471306744557168</v>
      </c>
    </row>
    <row r="304" spans="1:10" ht="13.5">
      <c r="A304" s="20">
        <v>38595</v>
      </c>
      <c r="B304" s="21">
        <f t="shared" si="27"/>
        <v>1338.3333333333337</v>
      </c>
      <c r="C304" s="25">
        <f t="shared" si="21"/>
        <v>12000</v>
      </c>
      <c r="D304" s="26">
        <v>0.1</v>
      </c>
      <c r="E304" s="24">
        <f t="shared" si="23"/>
        <v>100</v>
      </c>
      <c r="F304" s="27">
        <v>0</v>
      </c>
      <c r="G304" s="28">
        <f t="shared" si="22"/>
        <v>100</v>
      </c>
      <c r="H304" s="29">
        <f t="shared" si="24"/>
        <v>0.6940943866804</v>
      </c>
      <c r="I304" s="30">
        <f t="shared" si="25"/>
        <v>69.40943866804</v>
      </c>
      <c r="J304" s="31">
        <f t="shared" si="26"/>
        <v>0.10471306744557168</v>
      </c>
    </row>
    <row r="305" spans="1:10" ht="13.5">
      <c r="A305" s="32">
        <v>38625</v>
      </c>
      <c r="B305" s="21">
        <f t="shared" si="27"/>
        <v>1368.7500000000005</v>
      </c>
      <c r="C305" s="25">
        <f t="shared" si="21"/>
        <v>12000</v>
      </c>
      <c r="D305" s="26">
        <v>0.1</v>
      </c>
      <c r="E305" s="24">
        <f t="shared" si="23"/>
        <v>100</v>
      </c>
      <c r="F305" s="27">
        <v>0</v>
      </c>
      <c r="G305" s="28">
        <f t="shared" si="22"/>
        <v>100</v>
      </c>
      <c r="H305" s="29">
        <f t="shared" si="24"/>
        <v>0.6883580694348856</v>
      </c>
      <c r="I305" s="30">
        <f t="shared" si="25"/>
        <v>68.83580694348856</v>
      </c>
      <c r="J305" s="31">
        <f t="shared" si="26"/>
        <v>0.10471306744557168</v>
      </c>
    </row>
    <row r="306" spans="1:10" ht="13.5">
      <c r="A306" s="20">
        <v>38656</v>
      </c>
      <c r="B306" s="21">
        <f t="shared" si="27"/>
        <v>1399.1666666666672</v>
      </c>
      <c r="C306" s="25">
        <f t="shared" si="21"/>
        <v>12000</v>
      </c>
      <c r="D306" s="26">
        <v>0.1</v>
      </c>
      <c r="E306" s="24">
        <f t="shared" si="23"/>
        <v>100</v>
      </c>
      <c r="F306" s="27">
        <v>0</v>
      </c>
      <c r="G306" s="28">
        <f t="shared" si="22"/>
        <v>100</v>
      </c>
      <c r="H306" s="29">
        <f t="shared" si="24"/>
        <v>0.6826691597699143</v>
      </c>
      <c r="I306" s="30">
        <f t="shared" si="25"/>
        <v>68.26691597699143</v>
      </c>
      <c r="J306" s="31">
        <f t="shared" si="26"/>
        <v>0.10471306744557168</v>
      </c>
    </row>
    <row r="307" spans="1:10" ht="13.5">
      <c r="A307" s="20">
        <v>38686</v>
      </c>
      <c r="B307" s="21">
        <f t="shared" si="27"/>
        <v>1429.583333333334</v>
      </c>
      <c r="C307" s="25">
        <f t="shared" si="21"/>
        <v>12000</v>
      </c>
      <c r="D307" s="26">
        <v>0.1</v>
      </c>
      <c r="E307" s="24">
        <f t="shared" si="23"/>
        <v>100</v>
      </c>
      <c r="F307" s="27">
        <v>0</v>
      </c>
      <c r="G307" s="28">
        <f t="shared" si="22"/>
        <v>100</v>
      </c>
      <c r="H307" s="29">
        <f t="shared" si="24"/>
        <v>0.6770272658873</v>
      </c>
      <c r="I307" s="30">
        <f t="shared" si="25"/>
        <v>67.70272658873</v>
      </c>
      <c r="J307" s="31">
        <f t="shared" si="26"/>
        <v>0.10471306744557168</v>
      </c>
    </row>
    <row r="308" spans="1:10" ht="13.5">
      <c r="A308" s="32">
        <v>38717</v>
      </c>
      <c r="B308" s="21">
        <f t="shared" si="27"/>
        <v>1460.0000000000007</v>
      </c>
      <c r="C308" s="25">
        <f t="shared" si="21"/>
        <v>12000</v>
      </c>
      <c r="D308" s="26">
        <v>0.1</v>
      </c>
      <c r="E308" s="24">
        <f t="shared" si="23"/>
        <v>100</v>
      </c>
      <c r="F308" s="27">
        <v>0</v>
      </c>
      <c r="G308" s="28">
        <f t="shared" si="22"/>
        <v>100</v>
      </c>
      <c r="H308" s="29">
        <f t="shared" si="24"/>
        <v>0.6714319992268579</v>
      </c>
      <c r="I308" s="30">
        <f t="shared" si="25"/>
        <v>67.1431999226858</v>
      </c>
      <c r="J308" s="31">
        <f t="shared" si="26"/>
        <v>0.10471306744557168</v>
      </c>
    </row>
    <row r="309" spans="1:10" ht="13.5">
      <c r="A309" s="20">
        <v>38748</v>
      </c>
      <c r="B309" s="21">
        <f t="shared" si="27"/>
        <v>1490.4166666666674</v>
      </c>
      <c r="C309" s="25">
        <f t="shared" si="21"/>
        <v>12000</v>
      </c>
      <c r="D309" s="26">
        <v>0.1</v>
      </c>
      <c r="E309" s="24">
        <f t="shared" si="23"/>
        <v>100</v>
      </c>
      <c r="F309" s="27">
        <v>0</v>
      </c>
      <c r="G309" s="28">
        <f t="shared" si="22"/>
        <v>100</v>
      </c>
      <c r="H309" s="29">
        <f t="shared" si="24"/>
        <v>0.6658829744396443</v>
      </c>
      <c r="I309" s="30">
        <f t="shared" si="25"/>
        <v>66.58829744396442</v>
      </c>
      <c r="J309" s="31">
        <f t="shared" si="26"/>
        <v>0.10471306744557168</v>
      </c>
    </row>
    <row r="310" spans="1:10" ht="13.5">
      <c r="A310" s="20">
        <v>38776</v>
      </c>
      <c r="B310" s="21">
        <f t="shared" si="27"/>
        <v>1520.8333333333342</v>
      </c>
      <c r="C310" s="25">
        <f t="shared" si="21"/>
        <v>12000</v>
      </c>
      <c r="D310" s="26">
        <v>0.1</v>
      </c>
      <c r="E310" s="24">
        <f t="shared" si="23"/>
        <v>100</v>
      </c>
      <c r="F310" s="27">
        <v>0</v>
      </c>
      <c r="G310" s="28">
        <f t="shared" si="22"/>
        <v>100</v>
      </c>
      <c r="H310" s="29">
        <f t="shared" si="24"/>
        <v>0.6603798093614178</v>
      </c>
      <c r="I310" s="30">
        <f t="shared" si="25"/>
        <v>66.03798093614178</v>
      </c>
      <c r="J310" s="31">
        <f t="shared" si="26"/>
        <v>0.10471306744557168</v>
      </c>
    </row>
    <row r="311" spans="1:10" ht="13.5">
      <c r="A311" s="32">
        <v>38807</v>
      </c>
      <c r="B311" s="21">
        <f t="shared" si="27"/>
        <v>1551.250000000001</v>
      </c>
      <c r="C311" s="25">
        <f t="shared" si="21"/>
        <v>12000</v>
      </c>
      <c r="D311" s="26">
        <v>0.1</v>
      </c>
      <c r="E311" s="24">
        <f t="shared" si="23"/>
        <v>100</v>
      </c>
      <c r="F311" s="27">
        <v>0</v>
      </c>
      <c r="G311" s="28">
        <f t="shared" si="22"/>
        <v>100</v>
      </c>
      <c r="H311" s="29">
        <f t="shared" si="24"/>
        <v>0.6549221249863189</v>
      </c>
      <c r="I311" s="30">
        <f t="shared" si="25"/>
        <v>65.49221249863189</v>
      </c>
      <c r="J311" s="31">
        <f t="shared" si="26"/>
        <v>0.10471306744557168</v>
      </c>
    </row>
    <row r="312" spans="1:10" ht="13.5">
      <c r="A312" s="20">
        <v>38837</v>
      </c>
      <c r="B312" s="21">
        <f t="shared" si="27"/>
        <v>1581.6666666666677</v>
      </c>
      <c r="C312" s="25">
        <f t="shared" si="21"/>
        <v>12000</v>
      </c>
      <c r="D312" s="26">
        <v>0.1</v>
      </c>
      <c r="E312" s="24">
        <f t="shared" si="23"/>
        <v>100</v>
      </c>
      <c r="F312" s="27">
        <v>0</v>
      </c>
      <c r="G312" s="28">
        <f t="shared" si="22"/>
        <v>100</v>
      </c>
      <c r="H312" s="29">
        <f t="shared" si="24"/>
        <v>0.649509545440768</v>
      </c>
      <c r="I312" s="30">
        <f t="shared" si="25"/>
        <v>64.9509545440768</v>
      </c>
      <c r="J312" s="31">
        <f t="shared" si="26"/>
        <v>0.10471306744557168</v>
      </c>
    </row>
    <row r="313" spans="1:10" ht="13.5">
      <c r="A313" s="20">
        <v>38868</v>
      </c>
      <c r="B313" s="21">
        <f t="shared" si="27"/>
        <v>1612.0833333333344</v>
      </c>
      <c r="C313" s="25">
        <f t="shared" si="21"/>
        <v>12000</v>
      </c>
      <c r="D313" s="26">
        <v>0.1</v>
      </c>
      <c r="E313" s="24">
        <f t="shared" si="23"/>
        <v>100</v>
      </c>
      <c r="F313" s="27">
        <v>0</v>
      </c>
      <c r="G313" s="28">
        <f t="shared" si="22"/>
        <v>100</v>
      </c>
      <c r="H313" s="29">
        <f t="shared" si="24"/>
        <v>0.6441416979575787</v>
      </c>
      <c r="I313" s="30">
        <f t="shared" si="25"/>
        <v>64.41416979575787</v>
      </c>
      <c r="J313" s="31">
        <f t="shared" si="26"/>
        <v>0.10471306744557168</v>
      </c>
    </row>
    <row r="314" spans="1:10" ht="13.5">
      <c r="A314" s="32">
        <v>38898</v>
      </c>
      <c r="B314" s="21">
        <f t="shared" si="27"/>
        <v>1642.5000000000011</v>
      </c>
      <c r="C314" s="25">
        <f t="shared" si="21"/>
        <v>12000</v>
      </c>
      <c r="D314" s="26">
        <v>0.1</v>
      </c>
      <c r="E314" s="24">
        <f t="shared" si="23"/>
        <v>100</v>
      </c>
      <c r="F314" s="27">
        <v>0</v>
      </c>
      <c r="G314" s="28">
        <f t="shared" si="22"/>
        <v>100</v>
      </c>
      <c r="H314" s="29">
        <f t="shared" si="24"/>
        <v>0.6388182128502853</v>
      </c>
      <c r="I314" s="30">
        <f t="shared" si="25"/>
        <v>63.88182128502853</v>
      </c>
      <c r="J314" s="31">
        <f t="shared" si="26"/>
        <v>0.10471306744557168</v>
      </c>
    </row>
    <row r="315" spans="1:10" ht="13.5">
      <c r="A315" s="20">
        <v>38929</v>
      </c>
      <c r="B315" s="21">
        <f t="shared" si="27"/>
        <v>1672.9166666666679</v>
      </c>
      <c r="C315" s="25">
        <f t="shared" si="21"/>
        <v>12000</v>
      </c>
      <c r="D315" s="26">
        <v>0.1</v>
      </c>
      <c r="E315" s="24">
        <f t="shared" si="23"/>
        <v>100</v>
      </c>
      <c r="F315" s="27">
        <v>0</v>
      </c>
      <c r="G315" s="28">
        <f t="shared" si="22"/>
        <v>100</v>
      </c>
      <c r="H315" s="29">
        <f t="shared" si="24"/>
        <v>0.6335387234876819</v>
      </c>
      <c r="I315" s="30">
        <f t="shared" si="25"/>
        <v>63.35387234876819</v>
      </c>
      <c r="J315" s="31">
        <f t="shared" si="26"/>
        <v>0.10471306744557168</v>
      </c>
    </row>
    <row r="316" spans="1:10" ht="13.5">
      <c r="A316" s="20">
        <v>38960</v>
      </c>
      <c r="B316" s="21">
        <f t="shared" si="27"/>
        <v>1703.3333333333346</v>
      </c>
      <c r="C316" s="25">
        <f t="shared" si="21"/>
        <v>12000</v>
      </c>
      <c r="D316" s="26">
        <v>0.1</v>
      </c>
      <c r="E316" s="24">
        <f t="shared" si="23"/>
        <v>100</v>
      </c>
      <c r="F316" s="27">
        <v>0</v>
      </c>
      <c r="G316" s="28">
        <f t="shared" si="22"/>
        <v>100</v>
      </c>
      <c r="H316" s="29">
        <f t="shared" si="24"/>
        <v>0.6283028662685729</v>
      </c>
      <c r="I316" s="30">
        <f t="shared" si="25"/>
        <v>62.83028662685729</v>
      </c>
      <c r="J316" s="31">
        <f t="shared" si="26"/>
        <v>0.10471306744557168</v>
      </c>
    </row>
    <row r="317" spans="1:10" ht="13.5">
      <c r="A317" s="32">
        <v>38990</v>
      </c>
      <c r="B317" s="21">
        <f t="shared" si="27"/>
        <v>1733.7500000000014</v>
      </c>
      <c r="C317" s="25">
        <f t="shared" si="21"/>
        <v>12000</v>
      </c>
      <c r="D317" s="26">
        <v>0.1</v>
      </c>
      <c r="E317" s="24">
        <f t="shared" si="23"/>
        <v>100</v>
      </c>
      <c r="F317" s="27">
        <v>0</v>
      </c>
      <c r="G317" s="28">
        <f t="shared" si="22"/>
        <v>100</v>
      </c>
      <c r="H317" s="29">
        <f t="shared" si="24"/>
        <v>0.6231102805967309</v>
      </c>
      <c r="I317" s="30">
        <f t="shared" si="25"/>
        <v>62.31102805967309</v>
      </c>
      <c r="J317" s="31">
        <f t="shared" si="26"/>
        <v>0.10471306744557168</v>
      </c>
    </row>
    <row r="318" spans="1:10" ht="13.5">
      <c r="A318" s="20">
        <v>39021</v>
      </c>
      <c r="B318" s="21">
        <f t="shared" si="27"/>
        <v>1764.166666666668</v>
      </c>
      <c r="C318" s="25">
        <f t="shared" si="21"/>
        <v>12000</v>
      </c>
      <c r="D318" s="26">
        <v>0.1</v>
      </c>
      <c r="E318" s="24">
        <f t="shared" si="23"/>
        <v>100</v>
      </c>
      <c r="F318" s="27">
        <v>0</v>
      </c>
      <c r="G318" s="28">
        <f t="shared" si="22"/>
        <v>100</v>
      </c>
      <c r="H318" s="29">
        <f t="shared" si="24"/>
        <v>0.6179606088560627</v>
      </c>
      <c r="I318" s="30">
        <f t="shared" si="25"/>
        <v>61.79606088560627</v>
      </c>
      <c r="J318" s="31">
        <f t="shared" si="26"/>
        <v>0.10471306744557168</v>
      </c>
    </row>
    <row r="319" spans="1:10" ht="13.5">
      <c r="A319" s="20">
        <v>39051</v>
      </c>
      <c r="B319" s="21">
        <f t="shared" si="27"/>
        <v>1794.5833333333348</v>
      </c>
      <c r="C319" s="25">
        <f t="shared" si="21"/>
        <v>12000</v>
      </c>
      <c r="D319" s="26">
        <v>0.1</v>
      </c>
      <c r="E319" s="24">
        <f t="shared" si="23"/>
        <v>100</v>
      </c>
      <c r="F319" s="27">
        <v>0</v>
      </c>
      <c r="G319" s="28">
        <f t="shared" si="22"/>
        <v>100</v>
      </c>
      <c r="H319" s="29">
        <f t="shared" si="24"/>
        <v>0.6128534963859803</v>
      </c>
      <c r="I319" s="30">
        <f t="shared" si="25"/>
        <v>61.28534963859803</v>
      </c>
      <c r="J319" s="31">
        <f t="shared" si="26"/>
        <v>0.10471306744557168</v>
      </c>
    </row>
    <row r="320" spans="1:10" ht="13.5">
      <c r="A320" s="32">
        <v>39082</v>
      </c>
      <c r="B320" s="21">
        <f t="shared" si="27"/>
        <v>1825.0000000000016</v>
      </c>
      <c r="C320" s="25">
        <f t="shared" si="21"/>
        <v>0</v>
      </c>
      <c r="D320" s="26">
        <v>0.1</v>
      </c>
      <c r="E320" s="24">
        <f t="shared" si="23"/>
        <v>100</v>
      </c>
      <c r="F320" s="35">
        <f>C260-SUM(F261:F319)</f>
        <v>12000</v>
      </c>
      <c r="G320" s="28">
        <f t="shared" si="22"/>
        <v>12100</v>
      </c>
      <c r="H320" s="29">
        <f t="shared" si="24"/>
        <v>0.6077885914569745</v>
      </c>
      <c r="I320" s="30">
        <f t="shared" si="25"/>
        <v>7354.241956629391</v>
      </c>
      <c r="J320" s="31">
        <f t="shared" si="26"/>
        <v>0.10471306744557168</v>
      </c>
    </row>
    <row r="322" spans="5:9" ht="13.5">
      <c r="E322" s="22">
        <f>SUM(E260:E320)</f>
        <v>6000</v>
      </c>
      <c r="F322" s="22">
        <f>SUM(F260:F320)</f>
        <v>12000</v>
      </c>
      <c r="G322" s="22">
        <f>SUM(G260:G320)</f>
        <v>6000</v>
      </c>
      <c r="H322" s="22"/>
      <c r="I322" s="22">
        <f>SUM(I260:I320)</f>
        <v>11999.99999981637</v>
      </c>
    </row>
    <row r="324" spans="1:10" ht="13.5">
      <c r="A324" s="1" t="s">
        <v>56</v>
      </c>
      <c r="B324" s="36"/>
      <c r="C324" s="2"/>
      <c r="D324" s="2"/>
      <c r="E324" s="2"/>
      <c r="F324" s="2"/>
      <c r="G324" s="2"/>
      <c r="H324" s="2"/>
      <c r="I324" s="2"/>
      <c r="J324" s="2"/>
    </row>
    <row r="326" spans="1:10" ht="13.5">
      <c r="A326" s="5" t="s">
        <v>57</v>
      </c>
      <c r="B326" s="6"/>
      <c r="C326" s="6"/>
      <c r="D326" s="6"/>
      <c r="E326" s="6"/>
      <c r="F326" s="6"/>
      <c r="G326" s="6"/>
      <c r="I326" s="7"/>
      <c r="J326" s="8"/>
    </row>
    <row r="327" spans="1:10" ht="13.5">
      <c r="A327" s="5" t="s">
        <v>27</v>
      </c>
      <c r="B327" s="6"/>
      <c r="C327" s="6"/>
      <c r="D327" s="6"/>
      <c r="E327" s="6"/>
      <c r="F327" s="6"/>
      <c r="G327" s="6"/>
      <c r="I327" s="7"/>
      <c r="J327" s="8"/>
    </row>
    <row r="328" spans="1:10" ht="13.5">
      <c r="A328" s="5"/>
      <c r="B328" s="6"/>
      <c r="C328" s="6"/>
      <c r="D328" s="6"/>
      <c r="E328" s="6"/>
      <c r="F328" s="6"/>
      <c r="G328" s="6"/>
      <c r="I328" s="7"/>
      <c r="J328" s="8"/>
    </row>
    <row r="329" spans="1:4" ht="13.5">
      <c r="A329" s="38" t="s">
        <v>50</v>
      </c>
      <c r="B329" s="38"/>
      <c r="C329" s="38">
        <v>10.3813</v>
      </c>
      <c r="D329" s="38" t="s">
        <v>12</v>
      </c>
    </row>
    <row r="330" spans="1:4" ht="13.5">
      <c r="A330" s="39" t="s">
        <v>92</v>
      </c>
      <c r="B330" s="39"/>
      <c r="C330" s="39">
        <v>10.3813</v>
      </c>
      <c r="D330" s="41" t="s">
        <v>12</v>
      </c>
    </row>
    <row r="331" spans="1:10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ht="13.5">
      <c r="A332" s="40" t="s">
        <v>28</v>
      </c>
    </row>
    <row r="333" ht="12.75"/>
    <row r="334" ht="12.75"/>
    <row r="335" spans="7:8" ht="12.75">
      <c r="G335" s="42">
        <f>-1+(1+0.1/4)^4</f>
        <v>0.10381289062499977</v>
      </c>
      <c r="H335" s="42"/>
    </row>
    <row r="336" ht="12.75"/>
    <row r="337" ht="12.75"/>
    <row r="339" ht="13.5">
      <c r="A339" s="40" t="s">
        <v>29</v>
      </c>
    </row>
    <row r="340" spans="1:10" ht="54.75">
      <c r="A340" s="16"/>
      <c r="B340" s="17" t="s">
        <v>7</v>
      </c>
      <c r="C340" s="17" t="s">
        <v>30</v>
      </c>
      <c r="D340" s="17" t="s">
        <v>31</v>
      </c>
      <c r="E340" s="17" t="s">
        <v>32</v>
      </c>
      <c r="F340" s="17" t="s">
        <v>33</v>
      </c>
      <c r="G340" s="17" t="s">
        <v>0</v>
      </c>
      <c r="H340" s="17" t="s">
        <v>34</v>
      </c>
      <c r="I340" s="18" t="s">
        <v>36</v>
      </c>
      <c r="J340" s="19" t="s">
        <v>37</v>
      </c>
    </row>
    <row r="341" spans="1:10" ht="13.5">
      <c r="A341" s="20">
        <v>37257</v>
      </c>
      <c r="B341" s="21">
        <v>1</v>
      </c>
      <c r="C341" s="22">
        <v>12000</v>
      </c>
      <c r="D341" s="17"/>
      <c r="E341" s="17"/>
      <c r="F341" s="17"/>
      <c r="G341" s="23">
        <v>-12000</v>
      </c>
      <c r="H341" s="17"/>
      <c r="I341" s="18"/>
      <c r="J341" s="19"/>
    </row>
    <row r="342" spans="1:10" ht="13.5">
      <c r="A342" s="20">
        <v>37287</v>
      </c>
      <c r="B342" s="24">
        <f>365/12</f>
        <v>30.416666666666668</v>
      </c>
      <c r="C342" s="25">
        <f aca="true" t="shared" si="28" ref="C342:C401">C341-F342</f>
        <v>12000</v>
      </c>
      <c r="D342" s="26">
        <v>0.1</v>
      </c>
      <c r="F342" s="27"/>
      <c r="G342" s="28">
        <f aca="true" t="shared" si="29" ref="G342:G401">E342+F342</f>
        <v>0</v>
      </c>
      <c r="H342" s="29">
        <f aca="true" t="shared" si="30" ref="H342:H401">(1+J342)^(-(B342/365))</f>
        <v>0.9918029100071433</v>
      </c>
      <c r="I342" s="30">
        <f aca="true" t="shared" si="31" ref="I342:I401">G342*H342</f>
        <v>0</v>
      </c>
      <c r="J342" s="31">
        <v>0.10381289064436908</v>
      </c>
    </row>
    <row r="343" spans="1:10" ht="13.5">
      <c r="A343" s="20">
        <v>37315</v>
      </c>
      <c r="B343" s="21">
        <f aca="true" t="shared" si="32" ref="B343:B401">B342+$B$19</f>
        <v>60.833333333333336</v>
      </c>
      <c r="C343" s="25">
        <f t="shared" si="28"/>
        <v>12000</v>
      </c>
      <c r="D343" s="26">
        <v>0.1</v>
      </c>
      <c r="F343" s="27"/>
      <c r="G343" s="28">
        <f t="shared" si="29"/>
        <v>0</v>
      </c>
      <c r="H343" s="29">
        <f t="shared" si="30"/>
        <v>0.9836730122986376</v>
      </c>
      <c r="I343" s="30">
        <f t="shared" si="31"/>
        <v>0</v>
      </c>
      <c r="J343" s="31">
        <f aca="true" t="shared" si="33" ref="J343:J401">J342</f>
        <v>0.10381289064436908</v>
      </c>
    </row>
    <row r="344" spans="1:10" ht="13.5">
      <c r="A344" s="32">
        <v>37346</v>
      </c>
      <c r="B344" s="21">
        <f t="shared" si="32"/>
        <v>91.25</v>
      </c>
      <c r="C344" s="25">
        <f t="shared" si="28"/>
        <v>12000</v>
      </c>
      <c r="D344" s="26">
        <v>0.1</v>
      </c>
      <c r="E344" s="3">
        <f>(C341+C342+C343)*D344/12</f>
        <v>300</v>
      </c>
      <c r="F344" s="27"/>
      <c r="G344" s="28">
        <f t="shared" si="29"/>
        <v>300</v>
      </c>
      <c r="H344" s="29">
        <f t="shared" si="30"/>
        <v>0.9756097560932812</v>
      </c>
      <c r="I344" s="30">
        <f t="shared" si="31"/>
        <v>292.6829268279844</v>
      </c>
      <c r="J344" s="31">
        <f t="shared" si="33"/>
        <v>0.10381289064436908</v>
      </c>
    </row>
    <row r="345" spans="1:10" ht="13.5">
      <c r="A345" s="20">
        <v>37376</v>
      </c>
      <c r="B345" s="21">
        <f t="shared" si="32"/>
        <v>121.66666666666667</v>
      </c>
      <c r="C345" s="25">
        <f t="shared" si="28"/>
        <v>12000</v>
      </c>
      <c r="D345" s="26">
        <v>0.1</v>
      </c>
      <c r="F345" s="27"/>
      <c r="G345" s="28">
        <f t="shared" si="29"/>
        <v>0</v>
      </c>
      <c r="H345" s="29">
        <f t="shared" si="30"/>
        <v>0.9676125951246753</v>
      </c>
      <c r="I345" s="30">
        <f t="shared" si="31"/>
        <v>0</v>
      </c>
      <c r="J345" s="31">
        <f t="shared" si="33"/>
        <v>0.10381289064436908</v>
      </c>
    </row>
    <row r="346" spans="1:10" ht="13.5">
      <c r="A346" s="20">
        <v>37407</v>
      </c>
      <c r="B346" s="21">
        <f t="shared" si="32"/>
        <v>152.08333333333334</v>
      </c>
      <c r="C346" s="25">
        <f t="shared" si="28"/>
        <v>12000</v>
      </c>
      <c r="D346" s="26">
        <v>0.1</v>
      </c>
      <c r="F346" s="27"/>
      <c r="G346" s="28">
        <f t="shared" si="29"/>
        <v>0</v>
      </c>
      <c r="H346" s="29">
        <f t="shared" si="30"/>
        <v>0.9596809876042168</v>
      </c>
      <c r="I346" s="30">
        <f t="shared" si="31"/>
        <v>0</v>
      </c>
      <c r="J346" s="31">
        <f t="shared" si="33"/>
        <v>0.10381289064436908</v>
      </c>
    </row>
    <row r="347" spans="1:10" ht="13.5">
      <c r="A347" s="32">
        <v>37437</v>
      </c>
      <c r="B347" s="21">
        <f t="shared" si="32"/>
        <v>182.5</v>
      </c>
      <c r="C347" s="25">
        <f t="shared" si="28"/>
        <v>12000</v>
      </c>
      <c r="D347" s="26">
        <v>0.1</v>
      </c>
      <c r="E347" s="3">
        <f>(C344+C345+C346)*D347/12</f>
        <v>300</v>
      </c>
      <c r="F347" s="27"/>
      <c r="G347" s="28">
        <f t="shared" si="29"/>
        <v>300</v>
      </c>
      <c r="H347" s="29">
        <f t="shared" si="30"/>
        <v>0.9518143961843915</v>
      </c>
      <c r="I347" s="30">
        <f t="shared" si="31"/>
        <v>285.54431885531744</v>
      </c>
      <c r="J347" s="31">
        <f t="shared" si="33"/>
        <v>0.10381289064436908</v>
      </c>
    </row>
    <row r="348" spans="1:10" ht="13.5">
      <c r="A348" s="20">
        <v>37468</v>
      </c>
      <c r="B348" s="21">
        <f t="shared" si="32"/>
        <v>212.91666666666666</v>
      </c>
      <c r="C348" s="25">
        <f t="shared" si="28"/>
        <v>12000</v>
      </c>
      <c r="D348" s="26">
        <v>0.1</v>
      </c>
      <c r="F348" s="27"/>
      <c r="G348" s="28">
        <f t="shared" si="29"/>
        <v>0</v>
      </c>
      <c r="H348" s="29">
        <f t="shared" si="30"/>
        <v>0.9440122879223714</v>
      </c>
      <c r="I348" s="30">
        <f t="shared" si="31"/>
        <v>0</v>
      </c>
      <c r="J348" s="31">
        <f t="shared" si="33"/>
        <v>0.10381289064436908</v>
      </c>
    </row>
    <row r="349" spans="1:10" ht="13.5">
      <c r="A349" s="20">
        <v>37499</v>
      </c>
      <c r="B349" s="21">
        <f t="shared" si="32"/>
        <v>243.33333333333331</v>
      </c>
      <c r="C349" s="25">
        <f t="shared" si="28"/>
        <v>12000</v>
      </c>
      <c r="D349" s="26">
        <v>0.1</v>
      </c>
      <c r="F349" s="27"/>
      <c r="G349" s="28">
        <f t="shared" si="29"/>
        <v>0</v>
      </c>
      <c r="H349" s="29">
        <f t="shared" si="30"/>
        <v>0.936274134243909</v>
      </c>
      <c r="I349" s="30">
        <f t="shared" si="31"/>
        <v>0</v>
      </c>
      <c r="J349" s="31">
        <f t="shared" si="33"/>
        <v>0.10381289064436908</v>
      </c>
    </row>
    <row r="350" spans="1:10" ht="13.5">
      <c r="A350" s="32">
        <v>37529</v>
      </c>
      <c r="B350" s="21">
        <f t="shared" si="32"/>
        <v>273.75</v>
      </c>
      <c r="C350" s="25">
        <f t="shared" si="28"/>
        <v>12000</v>
      </c>
      <c r="D350" s="26">
        <v>0.1</v>
      </c>
      <c r="E350" s="3">
        <f>(C347+C348+C349)*D350/12</f>
        <v>300</v>
      </c>
      <c r="F350" s="27"/>
      <c r="G350" s="28">
        <f t="shared" si="29"/>
        <v>300</v>
      </c>
      <c r="H350" s="29">
        <f t="shared" si="30"/>
        <v>0.9285994109075277</v>
      </c>
      <c r="I350" s="30">
        <f t="shared" si="31"/>
        <v>278.5798232722583</v>
      </c>
      <c r="J350" s="31">
        <f t="shared" si="33"/>
        <v>0.10381289064436908</v>
      </c>
    </row>
    <row r="351" spans="1:10" ht="13.5">
      <c r="A351" s="20">
        <v>37560</v>
      </c>
      <c r="B351" s="21">
        <f t="shared" si="32"/>
        <v>304.1666666666667</v>
      </c>
      <c r="C351" s="25">
        <f t="shared" si="28"/>
        <v>12000</v>
      </c>
      <c r="D351" s="26">
        <v>0.1</v>
      </c>
      <c r="F351" s="27"/>
      <c r="G351" s="28">
        <f t="shared" si="29"/>
        <v>0</v>
      </c>
      <c r="H351" s="29">
        <f t="shared" si="30"/>
        <v>0.920987597969005</v>
      </c>
      <c r="I351" s="30">
        <f t="shared" si="31"/>
        <v>0</v>
      </c>
      <c r="J351" s="31">
        <f t="shared" si="33"/>
        <v>0.10381289064436908</v>
      </c>
    </row>
    <row r="352" spans="1:10" ht="13.5">
      <c r="A352" s="20">
        <v>37590</v>
      </c>
      <c r="B352" s="21">
        <f t="shared" si="32"/>
        <v>334.58333333333337</v>
      </c>
      <c r="C352" s="25">
        <f t="shared" si="28"/>
        <v>12000</v>
      </c>
      <c r="D352" s="26">
        <v>0.1</v>
      </c>
      <c r="F352" s="27"/>
      <c r="G352" s="28">
        <f t="shared" si="29"/>
        <v>0</v>
      </c>
      <c r="H352" s="29">
        <f t="shared" si="30"/>
        <v>0.913438179746148</v>
      </c>
      <c r="I352" s="30">
        <f t="shared" si="31"/>
        <v>0</v>
      </c>
      <c r="J352" s="31">
        <f t="shared" si="33"/>
        <v>0.10381289064436908</v>
      </c>
    </row>
    <row r="353" spans="1:10" ht="13.5">
      <c r="A353" s="32">
        <v>37621</v>
      </c>
      <c r="B353" s="33">
        <f t="shared" si="32"/>
        <v>365.00000000000006</v>
      </c>
      <c r="C353" s="25">
        <f t="shared" si="28"/>
        <v>9600</v>
      </c>
      <c r="D353" s="26">
        <v>0.1</v>
      </c>
      <c r="E353" s="3">
        <f>(C350+C351+C352)*D353/12</f>
        <v>300</v>
      </c>
      <c r="F353" s="27">
        <v>2400</v>
      </c>
      <c r="G353" s="28">
        <f t="shared" si="29"/>
        <v>2700</v>
      </c>
      <c r="H353" s="29">
        <f t="shared" si="30"/>
        <v>0.9059506447838577</v>
      </c>
      <c r="I353" s="30">
        <f t="shared" si="31"/>
        <v>2446.0667409164157</v>
      </c>
      <c r="J353" s="31">
        <f t="shared" si="33"/>
        <v>0.10381289064436908</v>
      </c>
    </row>
    <row r="354" spans="1:10" ht="13.5">
      <c r="A354" s="20">
        <v>37652</v>
      </c>
      <c r="B354" s="21">
        <f t="shared" si="32"/>
        <v>395.41666666666674</v>
      </c>
      <c r="C354" s="25">
        <f t="shared" si="28"/>
        <v>9600</v>
      </c>
      <c r="D354" s="26">
        <v>0.1</v>
      </c>
      <c r="F354" s="27"/>
      <c r="G354" s="28">
        <f t="shared" si="29"/>
        <v>0</v>
      </c>
      <c r="H354" s="29">
        <f t="shared" si="30"/>
        <v>0.8985244858194777</v>
      </c>
      <c r="I354" s="30">
        <f t="shared" si="31"/>
        <v>0</v>
      </c>
      <c r="J354" s="31">
        <f t="shared" si="33"/>
        <v>0.10381289064436908</v>
      </c>
    </row>
    <row r="355" spans="1:10" ht="13.5">
      <c r="A355" s="20">
        <v>37680</v>
      </c>
      <c r="B355" s="21">
        <f t="shared" si="32"/>
        <v>425.8333333333334</v>
      </c>
      <c r="C355" s="25">
        <f t="shared" si="28"/>
        <v>9600</v>
      </c>
      <c r="D355" s="26">
        <v>0.1</v>
      </c>
      <c r="F355" s="27"/>
      <c r="G355" s="28">
        <f t="shared" si="29"/>
        <v>0</v>
      </c>
      <c r="H355" s="29">
        <f t="shared" si="30"/>
        <v>0.8911591997484302</v>
      </c>
      <c r="I355" s="30">
        <f t="shared" si="31"/>
        <v>0</v>
      </c>
      <c r="J355" s="31">
        <f t="shared" si="33"/>
        <v>0.10381289064436908</v>
      </c>
    </row>
    <row r="356" spans="1:10" ht="13.5">
      <c r="A356" s="32">
        <v>37711</v>
      </c>
      <c r="B356" s="21">
        <f t="shared" si="32"/>
        <v>456.2500000000001</v>
      </c>
      <c r="C356" s="25">
        <f t="shared" si="28"/>
        <v>9600</v>
      </c>
      <c r="D356" s="26">
        <v>0.1</v>
      </c>
      <c r="E356" s="3">
        <f>(C353+C354+C355)*D356/12</f>
        <v>240</v>
      </c>
      <c r="F356" s="27"/>
      <c r="G356" s="28">
        <f t="shared" si="29"/>
        <v>240</v>
      </c>
      <c r="H356" s="29">
        <f t="shared" si="30"/>
        <v>0.8838542875901302</v>
      </c>
      <c r="I356" s="30">
        <f t="shared" si="31"/>
        <v>212.12502902163124</v>
      </c>
      <c r="J356" s="31">
        <f t="shared" si="33"/>
        <v>0.10381289064436908</v>
      </c>
    </row>
    <row r="357" spans="1:10" ht="13.5">
      <c r="A357" s="20">
        <v>37741</v>
      </c>
      <c r="B357" s="21">
        <f t="shared" si="32"/>
        <v>486.6666666666668</v>
      </c>
      <c r="C357" s="25">
        <f t="shared" si="28"/>
        <v>9600</v>
      </c>
      <c r="D357" s="26">
        <v>0.1</v>
      </c>
      <c r="F357" s="27"/>
      <c r="G357" s="28">
        <f t="shared" si="29"/>
        <v>0</v>
      </c>
      <c r="H357" s="29">
        <f t="shared" si="30"/>
        <v>0.8766092544541815</v>
      </c>
      <c r="I357" s="30">
        <f t="shared" si="31"/>
        <v>0</v>
      </c>
      <c r="J357" s="31">
        <f t="shared" si="33"/>
        <v>0.10381289064436908</v>
      </c>
    </row>
    <row r="358" spans="1:10" ht="13.5">
      <c r="A358" s="20">
        <v>37772</v>
      </c>
      <c r="B358" s="21">
        <f t="shared" si="32"/>
        <v>517.0833333333335</v>
      </c>
      <c r="C358" s="25">
        <f t="shared" si="28"/>
        <v>9600</v>
      </c>
      <c r="D358" s="26">
        <v>0.1</v>
      </c>
      <c r="F358" s="27"/>
      <c r="G358" s="28">
        <f t="shared" si="29"/>
        <v>0</v>
      </c>
      <c r="H358" s="29">
        <f t="shared" si="30"/>
        <v>0.8694236095068495</v>
      </c>
      <c r="I358" s="30">
        <f t="shared" si="31"/>
        <v>0</v>
      </c>
      <c r="J358" s="31">
        <f t="shared" si="33"/>
        <v>0.10381289064436908</v>
      </c>
    </row>
    <row r="359" spans="1:10" ht="13.5">
      <c r="A359" s="32">
        <v>37802</v>
      </c>
      <c r="B359" s="21">
        <f t="shared" si="32"/>
        <v>547.5000000000001</v>
      </c>
      <c r="C359" s="25">
        <f t="shared" si="28"/>
        <v>9600</v>
      </c>
      <c r="D359" s="26">
        <v>0.1</v>
      </c>
      <c r="E359" s="3">
        <f>(C356+C357+C358)*D359/12</f>
        <v>240</v>
      </c>
      <c r="F359" s="27"/>
      <c r="G359" s="28">
        <f t="shared" si="29"/>
        <v>240</v>
      </c>
      <c r="H359" s="29">
        <f t="shared" si="30"/>
        <v>0.8622968659378075</v>
      </c>
      <c r="I359" s="30">
        <f t="shared" si="31"/>
        <v>206.9512478250738</v>
      </c>
      <c r="J359" s="31">
        <f t="shared" si="33"/>
        <v>0.10381289064436908</v>
      </c>
    </row>
    <row r="360" spans="1:10" ht="13.5">
      <c r="A360" s="20">
        <v>37833</v>
      </c>
      <c r="B360" s="21">
        <f t="shared" si="32"/>
        <v>577.9166666666667</v>
      </c>
      <c r="C360" s="25">
        <f t="shared" si="28"/>
        <v>9600</v>
      </c>
      <c r="D360" s="26">
        <v>0.1</v>
      </c>
      <c r="F360" s="27"/>
      <c r="G360" s="28">
        <f t="shared" si="29"/>
        <v>0</v>
      </c>
      <c r="H360" s="29">
        <f t="shared" si="30"/>
        <v>0.8552285409271569</v>
      </c>
      <c r="I360" s="30">
        <f t="shared" si="31"/>
        <v>0</v>
      </c>
      <c r="J360" s="31">
        <f t="shared" si="33"/>
        <v>0.10381289064436908</v>
      </c>
    </row>
    <row r="361" spans="1:10" ht="13.5">
      <c r="A361" s="20">
        <v>37864</v>
      </c>
      <c r="B361" s="21">
        <f t="shared" si="32"/>
        <v>608.3333333333334</v>
      </c>
      <c r="C361" s="25">
        <f t="shared" si="28"/>
        <v>9600</v>
      </c>
      <c r="D361" s="26">
        <v>0.1</v>
      </c>
      <c r="F361" s="27"/>
      <c r="G361" s="28">
        <f t="shared" si="29"/>
        <v>0</v>
      </c>
      <c r="H361" s="29">
        <f t="shared" si="30"/>
        <v>0.8482181556127176</v>
      </c>
      <c r="I361" s="30">
        <f t="shared" si="31"/>
        <v>0</v>
      </c>
      <c r="J361" s="31">
        <f t="shared" si="33"/>
        <v>0.10381289064436908</v>
      </c>
    </row>
    <row r="362" spans="1:10" ht="13.5">
      <c r="A362" s="32">
        <v>37894</v>
      </c>
      <c r="B362" s="21">
        <f t="shared" si="32"/>
        <v>638.75</v>
      </c>
      <c r="C362" s="25">
        <f t="shared" si="28"/>
        <v>9600</v>
      </c>
      <c r="D362" s="26">
        <v>0.1</v>
      </c>
      <c r="E362" s="3">
        <f>(C359+C360+C361)*D362/12</f>
        <v>240</v>
      </c>
      <c r="F362" s="27"/>
      <c r="G362" s="28">
        <f t="shared" si="29"/>
        <v>240</v>
      </c>
      <c r="H362" s="29">
        <f t="shared" si="30"/>
        <v>0.8412652350575851</v>
      </c>
      <c r="I362" s="30">
        <f t="shared" si="31"/>
        <v>201.9036564138204</v>
      </c>
      <c r="J362" s="31">
        <f t="shared" si="33"/>
        <v>0.10381289064436908</v>
      </c>
    </row>
    <row r="363" spans="1:10" ht="13.5">
      <c r="A363" s="20">
        <v>37925</v>
      </c>
      <c r="B363" s="21">
        <f t="shared" si="32"/>
        <v>669.1666666666666</v>
      </c>
      <c r="C363" s="25">
        <f t="shared" si="28"/>
        <v>9600</v>
      </c>
      <c r="D363" s="26">
        <v>0.1</v>
      </c>
      <c r="F363" s="27"/>
      <c r="G363" s="28">
        <f t="shared" si="29"/>
        <v>0</v>
      </c>
      <c r="H363" s="29">
        <f t="shared" si="30"/>
        <v>0.8343693082179564</v>
      </c>
      <c r="I363" s="30">
        <f t="shared" si="31"/>
        <v>0</v>
      </c>
      <c r="J363" s="31">
        <f t="shared" si="33"/>
        <v>0.10381289064436908</v>
      </c>
    </row>
    <row r="364" spans="1:10" ht="13.5">
      <c r="A364" s="20">
        <v>37955</v>
      </c>
      <c r="B364" s="21">
        <f t="shared" si="32"/>
        <v>699.5833333333333</v>
      </c>
      <c r="C364" s="25">
        <f t="shared" si="28"/>
        <v>9600</v>
      </c>
      <c r="D364" s="26">
        <v>0.1</v>
      </c>
      <c r="F364" s="27"/>
      <c r="G364" s="28">
        <f t="shared" si="29"/>
        <v>0</v>
      </c>
      <c r="H364" s="29">
        <f t="shared" si="30"/>
        <v>0.8275299079112162</v>
      </c>
      <c r="I364" s="30">
        <f t="shared" si="31"/>
        <v>0</v>
      </c>
      <c r="J364" s="31">
        <f t="shared" si="33"/>
        <v>0.10381289064436908</v>
      </c>
    </row>
    <row r="365" spans="1:10" ht="13.5">
      <c r="A365" s="32">
        <v>37986</v>
      </c>
      <c r="B365" s="33">
        <f t="shared" si="32"/>
        <v>729.9999999999999</v>
      </c>
      <c r="C365" s="25">
        <f t="shared" si="28"/>
        <v>7200</v>
      </c>
      <c r="D365" s="26">
        <v>0.1</v>
      </c>
      <c r="E365" s="3">
        <f>(C362+C363+C364)*D365/12</f>
        <v>240</v>
      </c>
      <c r="F365" s="27">
        <v>2400</v>
      </c>
      <c r="G365" s="28">
        <f t="shared" si="29"/>
        <v>2640</v>
      </c>
      <c r="H365" s="29">
        <f t="shared" si="30"/>
        <v>0.8207465707842875</v>
      </c>
      <c r="I365" s="30">
        <f t="shared" si="31"/>
        <v>2166.770946870519</v>
      </c>
      <c r="J365" s="31">
        <f t="shared" si="33"/>
        <v>0.10381289064436908</v>
      </c>
    </row>
    <row r="366" spans="1:10" ht="13.5">
      <c r="A366" s="20">
        <v>38017</v>
      </c>
      <c r="B366" s="21">
        <f t="shared" si="32"/>
        <v>760.4166666666665</v>
      </c>
      <c r="C366" s="25">
        <f t="shared" si="28"/>
        <v>7200</v>
      </c>
      <c r="D366" s="26">
        <v>0.1</v>
      </c>
      <c r="F366" s="27"/>
      <c r="G366" s="28">
        <f t="shared" si="29"/>
        <v>0</v>
      </c>
      <c r="H366" s="29">
        <f t="shared" si="30"/>
        <v>0.8140188372822401</v>
      </c>
      <c r="I366" s="30">
        <f t="shared" si="31"/>
        <v>0</v>
      </c>
      <c r="J366" s="31">
        <f t="shared" si="33"/>
        <v>0.10381289064436908</v>
      </c>
    </row>
    <row r="367" spans="1:10" ht="13.5">
      <c r="A367" s="20">
        <v>38046</v>
      </c>
      <c r="B367" s="21">
        <f t="shared" si="32"/>
        <v>790.8333333333331</v>
      </c>
      <c r="C367" s="25">
        <f t="shared" si="28"/>
        <v>7200</v>
      </c>
      <c r="D367" s="26">
        <v>0.1</v>
      </c>
      <c r="F367" s="27"/>
      <c r="G367" s="28">
        <f t="shared" si="29"/>
        <v>0</v>
      </c>
      <c r="H367" s="29">
        <f t="shared" si="30"/>
        <v>0.807346251617157</v>
      </c>
      <c r="I367" s="30">
        <f t="shared" si="31"/>
        <v>0</v>
      </c>
      <c r="J367" s="31">
        <f t="shared" si="33"/>
        <v>0.10381289064436908</v>
      </c>
    </row>
    <row r="368" spans="1:10" ht="13.5">
      <c r="A368" s="32">
        <v>38077</v>
      </c>
      <c r="B368" s="21">
        <f t="shared" si="32"/>
        <v>821.2499999999998</v>
      </c>
      <c r="C368" s="25">
        <f t="shared" si="28"/>
        <v>7200</v>
      </c>
      <c r="D368" s="26">
        <v>0.1</v>
      </c>
      <c r="E368" s="3">
        <f>(C365+C366+C367)*D368/12</f>
        <v>180</v>
      </c>
      <c r="F368" s="27"/>
      <c r="G368" s="28">
        <f t="shared" si="29"/>
        <v>180</v>
      </c>
      <c r="H368" s="29">
        <f t="shared" si="30"/>
        <v>0.8007283617372556</v>
      </c>
      <c r="I368" s="30">
        <f t="shared" si="31"/>
        <v>144.131105112706</v>
      </c>
      <c r="J368" s="31">
        <f t="shared" si="33"/>
        <v>0.10381289064436908</v>
      </c>
    </row>
    <row r="369" spans="1:10" ht="13.5">
      <c r="A369" s="20">
        <v>38107</v>
      </c>
      <c r="B369" s="21">
        <f t="shared" si="32"/>
        <v>851.6666666666664</v>
      </c>
      <c r="C369" s="25">
        <f t="shared" si="28"/>
        <v>7200</v>
      </c>
      <c r="D369" s="26">
        <v>0.1</v>
      </c>
      <c r="F369" s="27"/>
      <c r="G369" s="28">
        <f t="shared" si="29"/>
        <v>0</v>
      </c>
      <c r="H369" s="29">
        <f t="shared" si="30"/>
        <v>0.7941647192962625</v>
      </c>
      <c r="I369" s="30">
        <f t="shared" si="31"/>
        <v>0</v>
      </c>
      <c r="J369" s="31">
        <f t="shared" si="33"/>
        <v>0.10381289064436908</v>
      </c>
    </row>
    <row r="370" spans="1:10" ht="13.5">
      <c r="A370" s="20">
        <v>38138</v>
      </c>
      <c r="B370" s="21">
        <f t="shared" si="32"/>
        <v>882.083333333333</v>
      </c>
      <c r="C370" s="25">
        <f t="shared" si="28"/>
        <v>7200</v>
      </c>
      <c r="D370" s="26">
        <v>0.1</v>
      </c>
      <c r="F370" s="27"/>
      <c r="G370" s="28">
        <f t="shared" si="29"/>
        <v>0</v>
      </c>
      <c r="H370" s="29">
        <f t="shared" si="30"/>
        <v>0.7876548796230393</v>
      </c>
      <c r="I370" s="30">
        <f t="shared" si="31"/>
        <v>0</v>
      </c>
      <c r="J370" s="31">
        <f t="shared" si="33"/>
        <v>0.10381289064436908</v>
      </c>
    </row>
    <row r="371" spans="1:10" ht="13.5">
      <c r="A371" s="32">
        <v>38168</v>
      </c>
      <c r="B371" s="21">
        <f t="shared" si="32"/>
        <v>912.4999999999997</v>
      </c>
      <c r="C371" s="25">
        <f t="shared" si="28"/>
        <v>7200</v>
      </c>
      <c r="D371" s="26">
        <v>0.1</v>
      </c>
      <c r="E371" s="3">
        <f>(C368+C369+C370)*D371/12</f>
        <v>180</v>
      </c>
      <c r="F371" s="27"/>
      <c r="G371" s="28">
        <f t="shared" si="29"/>
        <v>180</v>
      </c>
      <c r="H371" s="29">
        <f t="shared" si="30"/>
        <v>0.7811984016914565</v>
      </c>
      <c r="I371" s="30">
        <f t="shared" si="31"/>
        <v>140.61571230446216</v>
      </c>
      <c r="J371" s="31">
        <f t="shared" si="33"/>
        <v>0.10381289064436908</v>
      </c>
    </row>
    <row r="372" spans="1:10" ht="13.5">
      <c r="A372" s="20">
        <v>38199</v>
      </c>
      <c r="B372" s="21">
        <f t="shared" si="32"/>
        <v>942.9166666666663</v>
      </c>
      <c r="C372" s="25">
        <f t="shared" si="28"/>
        <v>7200</v>
      </c>
      <c r="D372" s="26">
        <v>0.1</v>
      </c>
      <c r="F372" s="27"/>
      <c r="G372" s="28">
        <f t="shared" si="29"/>
        <v>0</v>
      </c>
      <c r="H372" s="29">
        <f t="shared" si="30"/>
        <v>0.7747948480905158</v>
      </c>
      <c r="I372" s="30">
        <f t="shared" si="31"/>
        <v>0</v>
      </c>
      <c r="J372" s="31">
        <f t="shared" si="33"/>
        <v>0.10381289064436908</v>
      </c>
    </row>
    <row r="373" spans="1:10" ht="13.5">
      <c r="A373" s="20">
        <v>38230</v>
      </c>
      <c r="B373" s="21">
        <f t="shared" si="32"/>
        <v>973.3333333333329</v>
      </c>
      <c r="C373" s="25">
        <f t="shared" si="28"/>
        <v>7200</v>
      </c>
      <c r="D373" s="26">
        <v>0.1</v>
      </c>
      <c r="F373" s="27"/>
      <c r="G373" s="28">
        <f t="shared" si="29"/>
        <v>0</v>
      </c>
      <c r="H373" s="29">
        <f t="shared" si="30"/>
        <v>0.768443784994716</v>
      </c>
      <c r="I373" s="30">
        <f t="shared" si="31"/>
        <v>0</v>
      </c>
      <c r="J373" s="31">
        <f t="shared" si="33"/>
        <v>0.10381289064436908</v>
      </c>
    </row>
    <row r="374" spans="1:10" ht="13.5">
      <c r="A374" s="32">
        <v>38260</v>
      </c>
      <c r="B374" s="21">
        <f t="shared" si="32"/>
        <v>1003.7499999999995</v>
      </c>
      <c r="C374" s="25">
        <f t="shared" si="28"/>
        <v>7200</v>
      </c>
      <c r="D374" s="26">
        <v>0.1</v>
      </c>
      <c r="E374" s="3">
        <f>(C371+C372+C373)*D374/12</f>
        <v>180</v>
      </c>
      <c r="F374" s="27"/>
      <c r="G374" s="28">
        <f t="shared" si="29"/>
        <v>180</v>
      </c>
      <c r="H374" s="29">
        <f t="shared" si="30"/>
        <v>0.7621447821346629</v>
      </c>
      <c r="I374" s="30">
        <f t="shared" si="31"/>
        <v>137.18606078423932</v>
      </c>
      <c r="J374" s="31">
        <f t="shared" si="33"/>
        <v>0.10381289064436908</v>
      </c>
    </row>
    <row r="375" spans="1:10" ht="13.5">
      <c r="A375" s="20">
        <v>38291</v>
      </c>
      <c r="B375" s="21">
        <f t="shared" si="32"/>
        <v>1034.1666666666663</v>
      </c>
      <c r="C375" s="25">
        <f t="shared" si="28"/>
        <v>7200</v>
      </c>
      <c r="D375" s="26">
        <v>0.1</v>
      </c>
      <c r="F375" s="27"/>
      <c r="G375" s="28">
        <f t="shared" si="29"/>
        <v>0</v>
      </c>
      <c r="H375" s="29">
        <f t="shared" si="30"/>
        <v>0.7558974127679189</v>
      </c>
      <c r="I375" s="30">
        <f t="shared" si="31"/>
        <v>0</v>
      </c>
      <c r="J375" s="31">
        <f t="shared" si="33"/>
        <v>0.10381289064436908</v>
      </c>
    </row>
    <row r="376" spans="1:10" ht="13.5">
      <c r="A376" s="20">
        <v>38321</v>
      </c>
      <c r="B376" s="21">
        <f t="shared" si="32"/>
        <v>1064.583333333333</v>
      </c>
      <c r="C376" s="25">
        <f t="shared" si="28"/>
        <v>7200</v>
      </c>
      <c r="D376" s="26">
        <v>0.1</v>
      </c>
      <c r="F376" s="27"/>
      <c r="G376" s="28">
        <f t="shared" si="29"/>
        <v>0</v>
      </c>
      <c r="H376" s="29">
        <f t="shared" si="30"/>
        <v>0.7497012536500927</v>
      </c>
      <c r="I376" s="30">
        <f t="shared" si="31"/>
        <v>0</v>
      </c>
      <c r="J376" s="31">
        <f t="shared" si="33"/>
        <v>0.10381289064436908</v>
      </c>
    </row>
    <row r="377" spans="1:10" ht="13.5">
      <c r="A377" s="32">
        <v>38352</v>
      </c>
      <c r="B377" s="33">
        <f t="shared" si="32"/>
        <v>1094.9999999999998</v>
      </c>
      <c r="C377" s="25">
        <f t="shared" si="28"/>
        <v>4800</v>
      </c>
      <c r="D377" s="26">
        <v>0.1</v>
      </c>
      <c r="E377" s="3">
        <f>(C374+C375+C376)*D377/12</f>
        <v>180</v>
      </c>
      <c r="F377" s="27">
        <v>2400</v>
      </c>
      <c r="G377" s="28">
        <f t="shared" si="29"/>
        <v>2580</v>
      </c>
      <c r="H377" s="29">
        <f t="shared" si="30"/>
        <v>0.7435558850061653</v>
      </c>
      <c r="I377" s="30">
        <f t="shared" si="31"/>
        <v>1918.3741833159065</v>
      </c>
      <c r="J377" s="31">
        <f t="shared" si="33"/>
        <v>0.10381289064436908</v>
      </c>
    </row>
    <row r="378" spans="1:10" ht="13.5">
      <c r="A378" s="20">
        <v>38383</v>
      </c>
      <c r="B378" s="21">
        <f t="shared" si="32"/>
        <v>1125.4166666666665</v>
      </c>
      <c r="C378" s="25">
        <f t="shared" si="28"/>
        <v>4800</v>
      </c>
      <c r="D378" s="26">
        <v>0.1</v>
      </c>
      <c r="F378" s="27"/>
      <c r="G378" s="28">
        <f t="shared" si="29"/>
        <v>0</v>
      </c>
      <c r="H378" s="29">
        <f t="shared" si="30"/>
        <v>0.7374608905020514</v>
      </c>
      <c r="I378" s="30">
        <f t="shared" si="31"/>
        <v>0</v>
      </c>
      <c r="J378" s="31">
        <f t="shared" si="33"/>
        <v>0.10381289064436908</v>
      </c>
    </row>
    <row r="379" spans="1:10" ht="13.5">
      <c r="A379" s="20">
        <v>38411</v>
      </c>
      <c r="B379" s="21">
        <f t="shared" si="32"/>
        <v>1155.8333333333333</v>
      </c>
      <c r="C379" s="25">
        <f t="shared" si="28"/>
        <v>4800</v>
      </c>
      <c r="D379" s="26">
        <v>0.1</v>
      </c>
      <c r="F379" s="27"/>
      <c r="G379" s="28">
        <f t="shared" si="29"/>
        <v>0</v>
      </c>
      <c r="H379" s="29">
        <f t="shared" si="30"/>
        <v>0.7314158572163939</v>
      </c>
      <c r="I379" s="30">
        <f t="shared" si="31"/>
        <v>0</v>
      </c>
      <c r="J379" s="31">
        <f t="shared" si="33"/>
        <v>0.10381289064436908</v>
      </c>
    </row>
    <row r="380" spans="1:10" ht="13.5">
      <c r="A380" s="32">
        <v>38442</v>
      </c>
      <c r="B380" s="21">
        <f t="shared" si="32"/>
        <v>1186.25</v>
      </c>
      <c r="C380" s="25">
        <f t="shared" si="28"/>
        <v>4800</v>
      </c>
      <c r="D380" s="26">
        <v>0.1</v>
      </c>
      <c r="E380" s="3">
        <f>(C377+C378+C379)*D380/12</f>
        <v>120</v>
      </c>
      <c r="F380" s="27"/>
      <c r="G380" s="28">
        <f t="shared" si="29"/>
        <v>120</v>
      </c>
      <c r="H380" s="29">
        <f t="shared" si="30"/>
        <v>0.7254203756125887</v>
      </c>
      <c r="I380" s="30">
        <f t="shared" si="31"/>
        <v>87.05044507351064</v>
      </c>
      <c r="J380" s="31">
        <f t="shared" si="33"/>
        <v>0.10381289064436908</v>
      </c>
    </row>
    <row r="381" spans="1:10" ht="13.5">
      <c r="A381" s="20">
        <v>38472</v>
      </c>
      <c r="B381" s="21">
        <f t="shared" si="32"/>
        <v>1216.6666666666667</v>
      </c>
      <c r="C381" s="25">
        <f t="shared" si="28"/>
        <v>4800</v>
      </c>
      <c r="D381" s="26">
        <v>0.1</v>
      </c>
      <c r="F381" s="27"/>
      <c r="G381" s="28">
        <f t="shared" si="29"/>
        <v>0</v>
      </c>
      <c r="H381" s="29">
        <f t="shared" si="30"/>
        <v>0.7194740395110403</v>
      </c>
      <c r="I381" s="30">
        <f t="shared" si="31"/>
        <v>0</v>
      </c>
      <c r="J381" s="31">
        <f t="shared" si="33"/>
        <v>0.10381289064436908</v>
      </c>
    </row>
    <row r="382" spans="1:10" ht="13.5">
      <c r="A382" s="20">
        <v>38503</v>
      </c>
      <c r="B382" s="21">
        <f t="shared" si="32"/>
        <v>1247.0833333333335</v>
      </c>
      <c r="C382" s="25">
        <f t="shared" si="28"/>
        <v>4800</v>
      </c>
      <c r="D382" s="26">
        <v>0.1</v>
      </c>
      <c r="F382" s="27"/>
      <c r="G382" s="28">
        <f t="shared" si="29"/>
        <v>0</v>
      </c>
      <c r="H382" s="29">
        <f t="shared" si="30"/>
        <v>0.7135764460616442</v>
      </c>
      <c r="I382" s="30">
        <f t="shared" si="31"/>
        <v>0</v>
      </c>
      <c r="J382" s="31">
        <f t="shared" si="33"/>
        <v>0.10381289064436908</v>
      </c>
    </row>
    <row r="383" spans="1:10" ht="13.5">
      <c r="A383" s="32">
        <v>38533</v>
      </c>
      <c r="B383" s="21">
        <f t="shared" si="32"/>
        <v>1277.5000000000002</v>
      </c>
      <c r="C383" s="25">
        <f t="shared" si="28"/>
        <v>4800</v>
      </c>
      <c r="D383" s="26">
        <v>0.1</v>
      </c>
      <c r="E383" s="3">
        <f>(C380+C381+C382)*D383/12</f>
        <v>120</v>
      </c>
      <c r="F383" s="27"/>
      <c r="G383" s="28">
        <f t="shared" si="29"/>
        <v>120</v>
      </c>
      <c r="H383" s="29">
        <f t="shared" si="30"/>
        <v>0.707727195716494</v>
      </c>
      <c r="I383" s="30">
        <f t="shared" si="31"/>
        <v>84.92726348597928</v>
      </c>
      <c r="J383" s="31">
        <f t="shared" si="33"/>
        <v>0.10381289064436908</v>
      </c>
    </row>
    <row r="384" spans="1:10" ht="13.5">
      <c r="A384" s="20">
        <v>38564</v>
      </c>
      <c r="B384" s="21">
        <f t="shared" si="32"/>
        <v>1307.916666666667</v>
      </c>
      <c r="C384" s="25">
        <f t="shared" si="28"/>
        <v>4800</v>
      </c>
      <c r="D384" s="26">
        <v>0.1</v>
      </c>
      <c r="F384" s="27"/>
      <c r="G384" s="28">
        <f t="shared" si="29"/>
        <v>0</v>
      </c>
      <c r="H384" s="29">
        <f t="shared" si="30"/>
        <v>0.7019258922028137</v>
      </c>
      <c r="I384" s="30">
        <f t="shared" si="31"/>
        <v>0</v>
      </c>
      <c r="J384" s="31">
        <f t="shared" si="33"/>
        <v>0.10381289064436908</v>
      </c>
    </row>
    <row r="385" spans="1:10" ht="13.5">
      <c r="A385" s="20">
        <v>38595</v>
      </c>
      <c r="B385" s="21">
        <f t="shared" si="32"/>
        <v>1338.3333333333337</v>
      </c>
      <c r="C385" s="25">
        <f t="shared" si="28"/>
        <v>4800</v>
      </c>
      <c r="D385" s="26">
        <v>0.1</v>
      </c>
      <c r="F385" s="27"/>
      <c r="G385" s="28">
        <f t="shared" si="29"/>
        <v>0</v>
      </c>
      <c r="H385" s="29">
        <f t="shared" si="30"/>
        <v>0.6961721424961109</v>
      </c>
      <c r="I385" s="30">
        <f t="shared" si="31"/>
        <v>0</v>
      </c>
      <c r="J385" s="31">
        <f t="shared" si="33"/>
        <v>0.10381289064436908</v>
      </c>
    </row>
    <row r="386" spans="1:10" ht="13.5">
      <c r="A386" s="32">
        <v>38625</v>
      </c>
      <c r="B386" s="21">
        <f t="shared" si="32"/>
        <v>1368.7500000000005</v>
      </c>
      <c r="C386" s="25">
        <f t="shared" si="28"/>
        <v>4800</v>
      </c>
      <c r="D386" s="26">
        <v>0.1</v>
      </c>
      <c r="E386" s="3">
        <f>(C383+C384+C385)*D386/12</f>
        <v>120</v>
      </c>
      <c r="F386" s="27"/>
      <c r="G386" s="28">
        <f t="shared" si="29"/>
        <v>120</v>
      </c>
      <c r="H386" s="29">
        <f t="shared" si="30"/>
        <v>0.6904655567935504</v>
      </c>
      <c r="I386" s="30">
        <f t="shared" si="31"/>
        <v>82.85586681522605</v>
      </c>
      <c r="J386" s="31">
        <f t="shared" si="33"/>
        <v>0.10381289064436908</v>
      </c>
    </row>
    <row r="387" spans="1:10" ht="13.5">
      <c r="A387" s="20">
        <v>38656</v>
      </c>
      <c r="B387" s="21">
        <f t="shared" si="32"/>
        <v>1399.1666666666672</v>
      </c>
      <c r="C387" s="25">
        <f t="shared" si="28"/>
        <v>4800</v>
      </c>
      <c r="D387" s="26">
        <v>0.1</v>
      </c>
      <c r="F387" s="27"/>
      <c r="G387" s="28">
        <f t="shared" si="29"/>
        <v>0</v>
      </c>
      <c r="H387" s="29">
        <f t="shared" si="30"/>
        <v>0.6848057484875457</v>
      </c>
      <c r="I387" s="30">
        <f t="shared" si="31"/>
        <v>0</v>
      </c>
      <c r="J387" s="31">
        <f t="shared" si="33"/>
        <v>0.10381289064436908</v>
      </c>
    </row>
    <row r="388" spans="1:10" ht="13.5">
      <c r="A388" s="20">
        <v>38686</v>
      </c>
      <c r="B388" s="21">
        <f t="shared" si="32"/>
        <v>1429.583333333334</v>
      </c>
      <c r="C388" s="25">
        <f t="shared" si="28"/>
        <v>4800</v>
      </c>
      <c r="D388" s="26">
        <v>0.1</v>
      </c>
      <c r="F388" s="27"/>
      <c r="G388" s="28">
        <f t="shared" si="29"/>
        <v>0</v>
      </c>
      <c r="H388" s="29">
        <f t="shared" si="30"/>
        <v>0.6791923341395677</v>
      </c>
      <c r="I388" s="30">
        <f t="shared" si="31"/>
        <v>0</v>
      </c>
      <c r="J388" s="31">
        <f t="shared" si="33"/>
        <v>0.10381289064436908</v>
      </c>
    </row>
    <row r="389" spans="1:10" ht="13.5">
      <c r="A389" s="32">
        <v>38717</v>
      </c>
      <c r="B389" s="33">
        <f t="shared" si="32"/>
        <v>1460.0000000000007</v>
      </c>
      <c r="C389" s="25">
        <f t="shared" si="28"/>
        <v>2400</v>
      </c>
      <c r="D389" s="26">
        <v>0.1</v>
      </c>
      <c r="E389" s="3">
        <f>(C386+C387+C388)*D389/12</f>
        <v>120</v>
      </c>
      <c r="F389" s="27">
        <v>2400</v>
      </c>
      <c r="G389" s="28">
        <f t="shared" si="29"/>
        <v>2520</v>
      </c>
      <c r="H389" s="29">
        <f t="shared" si="30"/>
        <v>0.6736249334541672</v>
      </c>
      <c r="I389" s="30">
        <f t="shared" si="31"/>
        <v>1697.5348323045014</v>
      </c>
      <c r="J389" s="31">
        <f t="shared" si="33"/>
        <v>0.10381289064436908</v>
      </c>
    </row>
    <row r="390" spans="1:10" ht="13.5">
      <c r="A390" s="20">
        <v>38748</v>
      </c>
      <c r="B390" s="21">
        <f t="shared" si="32"/>
        <v>1490.4166666666674</v>
      </c>
      <c r="C390" s="25">
        <f t="shared" si="28"/>
        <v>2400</v>
      </c>
      <c r="D390" s="26">
        <v>0.1</v>
      </c>
      <c r="F390" s="27"/>
      <c r="G390" s="28">
        <f t="shared" si="29"/>
        <v>0</v>
      </c>
      <c r="H390" s="29">
        <f t="shared" si="30"/>
        <v>0.6681031692532112</v>
      </c>
      <c r="I390" s="30">
        <f t="shared" si="31"/>
        <v>0</v>
      </c>
      <c r="J390" s="31">
        <f t="shared" si="33"/>
        <v>0.10381289064436908</v>
      </c>
    </row>
    <row r="391" spans="1:10" ht="13.5">
      <c r="A391" s="20">
        <v>38776</v>
      </c>
      <c r="B391" s="21">
        <f t="shared" si="32"/>
        <v>1520.8333333333342</v>
      </c>
      <c r="C391" s="25">
        <f t="shared" si="28"/>
        <v>2400</v>
      </c>
      <c r="D391" s="26">
        <v>0.1</v>
      </c>
      <c r="F391" s="27"/>
      <c r="G391" s="28">
        <f t="shared" si="29"/>
        <v>0</v>
      </c>
      <c r="H391" s="29">
        <f t="shared" si="30"/>
        <v>0.6626266674503298</v>
      </c>
      <c r="I391" s="30">
        <f t="shared" si="31"/>
        <v>0</v>
      </c>
      <c r="J391" s="31">
        <f t="shared" si="33"/>
        <v>0.10381289064436908</v>
      </c>
    </row>
    <row r="392" spans="1:10" ht="13.5">
      <c r="A392" s="32">
        <v>38807</v>
      </c>
      <c r="B392" s="21">
        <f t="shared" si="32"/>
        <v>1551.250000000001</v>
      </c>
      <c r="C392" s="25">
        <f t="shared" si="28"/>
        <v>2400</v>
      </c>
      <c r="D392" s="26">
        <v>0.1</v>
      </c>
      <c r="E392" s="3">
        <f>(C389+C390+C391)*D392/12</f>
        <v>60</v>
      </c>
      <c r="F392" s="27"/>
      <c r="G392" s="28">
        <f t="shared" si="29"/>
        <v>60</v>
      </c>
      <c r="H392" s="29">
        <f t="shared" si="30"/>
        <v>0.6571950570255728</v>
      </c>
      <c r="I392" s="30">
        <f t="shared" si="31"/>
        <v>39.431703421534365</v>
      </c>
      <c r="J392" s="31">
        <f t="shared" si="33"/>
        <v>0.10381289064436908</v>
      </c>
    </row>
    <row r="393" spans="1:10" ht="13.5">
      <c r="A393" s="20">
        <v>38837</v>
      </c>
      <c r="B393" s="21">
        <f t="shared" si="32"/>
        <v>1581.6666666666677</v>
      </c>
      <c r="C393" s="25">
        <f t="shared" si="28"/>
        <v>2400</v>
      </c>
      <c r="D393" s="26">
        <v>0.1</v>
      </c>
      <c r="F393" s="27"/>
      <c r="G393" s="28">
        <f t="shared" si="29"/>
        <v>0</v>
      </c>
      <c r="H393" s="29">
        <f t="shared" si="30"/>
        <v>0.6518079700002735</v>
      </c>
      <c r="I393" s="30">
        <f t="shared" si="31"/>
        <v>0</v>
      </c>
      <c r="J393" s="31">
        <f t="shared" si="33"/>
        <v>0.10381289064436908</v>
      </c>
    </row>
    <row r="394" spans="1:10" ht="13.5">
      <c r="A394" s="20">
        <v>38868</v>
      </c>
      <c r="B394" s="21">
        <f t="shared" si="32"/>
        <v>1612.0833333333344</v>
      </c>
      <c r="C394" s="25">
        <f t="shared" si="28"/>
        <v>2400</v>
      </c>
      <c r="D394" s="26">
        <v>0.1</v>
      </c>
      <c r="F394" s="27"/>
      <c r="G394" s="28">
        <f t="shared" si="29"/>
        <v>0</v>
      </c>
      <c r="H394" s="29">
        <f t="shared" si="30"/>
        <v>0.6464650414121199</v>
      </c>
      <c r="I394" s="30">
        <f t="shared" si="31"/>
        <v>0</v>
      </c>
      <c r="J394" s="31">
        <f t="shared" si="33"/>
        <v>0.10381289064436908</v>
      </c>
    </row>
    <row r="395" spans="1:10" ht="13.5">
      <c r="A395" s="32">
        <v>38898</v>
      </c>
      <c r="B395" s="21">
        <f t="shared" si="32"/>
        <v>1642.5000000000011</v>
      </c>
      <c r="C395" s="25">
        <f t="shared" si="28"/>
        <v>2400</v>
      </c>
      <c r="D395" s="26">
        <v>0.1</v>
      </c>
      <c r="E395" s="3">
        <f>(C392+C393+C394)*D395/12</f>
        <v>60</v>
      </c>
      <c r="F395" s="27"/>
      <c r="G395" s="28">
        <f t="shared" si="29"/>
        <v>60</v>
      </c>
      <c r="H395" s="29">
        <f t="shared" si="30"/>
        <v>0.6411659092904289</v>
      </c>
      <c r="I395" s="30">
        <f t="shared" si="31"/>
        <v>38.46995455742574</v>
      </c>
      <c r="J395" s="31">
        <f t="shared" si="33"/>
        <v>0.10381289064436908</v>
      </c>
    </row>
    <row r="396" spans="1:10" ht="13.5">
      <c r="A396" s="20">
        <v>38929</v>
      </c>
      <c r="B396" s="21">
        <f t="shared" si="32"/>
        <v>1672.9166666666679</v>
      </c>
      <c r="C396" s="25">
        <f t="shared" si="28"/>
        <v>2400</v>
      </c>
      <c r="D396" s="26">
        <v>0.1</v>
      </c>
      <c r="F396" s="27"/>
      <c r="G396" s="28">
        <f t="shared" si="29"/>
        <v>0</v>
      </c>
      <c r="H396" s="29">
        <f t="shared" si="30"/>
        <v>0.6359102146316234</v>
      </c>
      <c r="I396" s="30">
        <f t="shared" si="31"/>
        <v>0</v>
      </c>
      <c r="J396" s="31">
        <f t="shared" si="33"/>
        <v>0.10381289064436908</v>
      </c>
    </row>
    <row r="397" spans="1:10" ht="13.5">
      <c r="A397" s="20">
        <v>38960</v>
      </c>
      <c r="B397" s="21">
        <f t="shared" si="32"/>
        <v>1703.3333333333346</v>
      </c>
      <c r="C397" s="25">
        <f t="shared" si="28"/>
        <v>2400</v>
      </c>
      <c r="D397" s="26">
        <v>0.1</v>
      </c>
      <c r="F397" s="27"/>
      <c r="G397" s="28">
        <f t="shared" si="29"/>
        <v>0</v>
      </c>
      <c r="H397" s="29">
        <f t="shared" si="30"/>
        <v>0.6306976013749112</v>
      </c>
      <c r="I397" s="30">
        <f t="shared" si="31"/>
        <v>0</v>
      </c>
      <c r="J397" s="31">
        <f t="shared" si="33"/>
        <v>0.10381289064436908</v>
      </c>
    </row>
    <row r="398" spans="1:10" ht="13.5">
      <c r="A398" s="32">
        <v>38990</v>
      </c>
      <c r="B398" s="21">
        <f t="shared" si="32"/>
        <v>1733.7500000000014</v>
      </c>
      <c r="C398" s="25">
        <f t="shared" si="28"/>
        <v>2400</v>
      </c>
      <c r="D398" s="26">
        <v>0.1</v>
      </c>
      <c r="E398" s="3">
        <f>(C395+C396+C397)*D398/12</f>
        <v>60</v>
      </c>
      <c r="F398" s="27"/>
      <c r="G398" s="28">
        <f t="shared" si="29"/>
        <v>60</v>
      </c>
      <c r="H398" s="29">
        <f t="shared" si="30"/>
        <v>0.6255277163781622</v>
      </c>
      <c r="I398" s="30">
        <f t="shared" si="31"/>
        <v>37.53166298268973</v>
      </c>
      <c r="J398" s="31">
        <f t="shared" si="33"/>
        <v>0.10381289064436908</v>
      </c>
    </row>
    <row r="399" spans="1:10" ht="13.5">
      <c r="A399" s="20">
        <v>39021</v>
      </c>
      <c r="B399" s="21">
        <f t="shared" si="32"/>
        <v>1764.166666666668</v>
      </c>
      <c r="C399" s="25">
        <f t="shared" si="28"/>
        <v>2400</v>
      </c>
      <c r="D399" s="26">
        <v>0.1</v>
      </c>
      <c r="F399" s="27"/>
      <c r="G399" s="28">
        <f t="shared" si="29"/>
        <v>0</v>
      </c>
      <c r="H399" s="29">
        <f t="shared" si="30"/>
        <v>0.6204002093939841</v>
      </c>
      <c r="I399" s="30">
        <f t="shared" si="31"/>
        <v>0</v>
      </c>
      <c r="J399" s="31">
        <f t="shared" si="33"/>
        <v>0.10381289064436908</v>
      </c>
    </row>
    <row r="400" spans="1:10" ht="13.5">
      <c r="A400" s="20">
        <v>39051</v>
      </c>
      <c r="B400" s="21">
        <f t="shared" si="32"/>
        <v>1794.5833333333348</v>
      </c>
      <c r="C400" s="25">
        <f t="shared" si="28"/>
        <v>2400</v>
      </c>
      <c r="D400" s="26">
        <v>0.1</v>
      </c>
      <c r="F400" s="27"/>
      <c r="G400" s="28">
        <f t="shared" si="29"/>
        <v>0</v>
      </c>
      <c r="H400" s="29">
        <f t="shared" si="30"/>
        <v>0.6153147330459945</v>
      </c>
      <c r="I400" s="30">
        <f t="shared" si="31"/>
        <v>0</v>
      </c>
      <c r="J400" s="31">
        <f t="shared" si="33"/>
        <v>0.10381289064436908</v>
      </c>
    </row>
    <row r="401" spans="1:10" ht="13.5">
      <c r="A401" s="32">
        <v>39082</v>
      </c>
      <c r="B401" s="33">
        <f t="shared" si="32"/>
        <v>1825.0000000000016</v>
      </c>
      <c r="C401" s="25">
        <f t="shared" si="28"/>
        <v>0</v>
      </c>
      <c r="D401" s="26">
        <v>0.1</v>
      </c>
      <c r="E401" s="3">
        <f>(C398+C399+C400)*D401/12</f>
        <v>60</v>
      </c>
      <c r="F401" s="27">
        <v>2400</v>
      </c>
      <c r="G401" s="28">
        <f t="shared" si="29"/>
        <v>2460</v>
      </c>
      <c r="H401" s="29">
        <f t="shared" si="30"/>
        <v>0.6102709428052858</v>
      </c>
      <c r="I401" s="30">
        <f t="shared" si="31"/>
        <v>1501.2665193010032</v>
      </c>
      <c r="J401" s="31">
        <f t="shared" si="33"/>
        <v>0.10381289064436908</v>
      </c>
    </row>
    <row r="403" spans="5:9" ht="13.5">
      <c r="E403" s="22">
        <f>SUM(E341:E401)</f>
        <v>3600</v>
      </c>
      <c r="F403" s="22">
        <f>SUM(F341:F401)</f>
        <v>12000</v>
      </c>
      <c r="G403" s="22">
        <f>SUM(G341:G401)</f>
        <v>3600</v>
      </c>
      <c r="H403" s="22"/>
      <c r="I403" s="22">
        <f>SUM(I341:I401)</f>
        <v>11999.999999462203</v>
      </c>
    </row>
    <row r="405" spans="1:10" ht="13.5">
      <c r="A405" s="1" t="s">
        <v>58</v>
      </c>
      <c r="B405" s="2"/>
      <c r="C405" s="2"/>
      <c r="D405" s="2"/>
      <c r="E405" s="2"/>
      <c r="F405" s="2"/>
      <c r="G405" s="2"/>
      <c r="H405" s="2"/>
      <c r="I405" s="2"/>
      <c r="J405" s="2"/>
    </row>
    <row r="407" spans="1:10" ht="13.5">
      <c r="A407" s="5" t="s">
        <v>59</v>
      </c>
      <c r="B407" s="6"/>
      <c r="C407" s="6"/>
      <c r="D407" s="6"/>
      <c r="E407" s="6"/>
      <c r="F407" s="6"/>
      <c r="G407" s="6"/>
      <c r="I407" s="7"/>
      <c r="J407" s="8"/>
    </row>
    <row r="408" spans="1:10" ht="13.5">
      <c r="A408" s="5" t="s">
        <v>27</v>
      </c>
      <c r="B408" s="6"/>
      <c r="C408" s="6"/>
      <c r="D408" s="6"/>
      <c r="E408" s="6"/>
      <c r="F408" s="6"/>
      <c r="G408" s="6"/>
      <c r="I408" s="7"/>
      <c r="J408" s="8"/>
    </row>
    <row r="409" spans="1:10" ht="13.5">
      <c r="A409" s="5"/>
      <c r="B409" s="6"/>
      <c r="C409" s="6"/>
      <c r="D409" s="6"/>
      <c r="E409" s="6"/>
      <c r="F409" s="6"/>
      <c r="G409" s="6"/>
      <c r="I409" s="7"/>
      <c r="J409" s="8"/>
    </row>
    <row r="410" spans="1:4" ht="13.5">
      <c r="A410" s="38" t="s">
        <v>50</v>
      </c>
      <c r="B410" s="38"/>
      <c r="C410" s="38">
        <v>10.3813</v>
      </c>
      <c r="D410" s="38" t="s">
        <v>12</v>
      </c>
    </row>
    <row r="411" spans="1:4" ht="13.5">
      <c r="A411" s="39" t="s">
        <v>90</v>
      </c>
      <c r="B411" s="39"/>
      <c r="C411" s="39">
        <v>10.3813</v>
      </c>
      <c r="D411" s="41" t="s">
        <v>12</v>
      </c>
    </row>
    <row r="412" spans="1:10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ht="13.5">
      <c r="A413" s="40" t="s">
        <v>28</v>
      </c>
    </row>
    <row r="414" ht="12.75"/>
    <row r="415" ht="12.75"/>
    <row r="416" spans="7:8" ht="12.75">
      <c r="G416" s="42">
        <f>-1+(1+0.1/4)^4</f>
        <v>0.10381289062499977</v>
      </c>
      <c r="H416" s="42"/>
    </row>
    <row r="417" ht="12.75"/>
    <row r="418" ht="12.75"/>
    <row r="420" ht="13.5">
      <c r="A420" s="40" t="s">
        <v>60</v>
      </c>
    </row>
    <row r="421" spans="1:10" ht="54.75">
      <c r="A421" s="16"/>
      <c r="B421" s="17" t="s">
        <v>7</v>
      </c>
      <c r="C421" s="17" t="s">
        <v>30</v>
      </c>
      <c r="D421" s="17" t="s">
        <v>31</v>
      </c>
      <c r="E421" s="17" t="s">
        <v>32</v>
      </c>
      <c r="F421" s="17" t="s">
        <v>33</v>
      </c>
      <c r="G421" s="17" t="s">
        <v>0</v>
      </c>
      <c r="H421" s="17" t="s">
        <v>34</v>
      </c>
      <c r="I421" s="18" t="s">
        <v>36</v>
      </c>
      <c r="J421" s="19" t="s">
        <v>37</v>
      </c>
    </row>
    <row r="422" spans="1:10" ht="13.5">
      <c r="A422" s="20">
        <v>37257</v>
      </c>
      <c r="B422" s="21">
        <v>1</v>
      </c>
      <c r="C422" s="22">
        <v>12000</v>
      </c>
      <c r="D422" s="17"/>
      <c r="E422" s="17"/>
      <c r="F422" s="17"/>
      <c r="G422" s="23">
        <v>-12000</v>
      </c>
      <c r="H422" s="17"/>
      <c r="I422" s="18"/>
      <c r="J422" s="19"/>
    </row>
    <row r="423" spans="1:10" ht="13.5">
      <c r="A423" s="20">
        <v>37287</v>
      </c>
      <c r="B423" s="24">
        <f>365/12</f>
        <v>30.416666666666668</v>
      </c>
      <c r="C423" s="25">
        <f aca="true" t="shared" si="34" ref="C423:C482">C422-F423</f>
        <v>12000</v>
      </c>
      <c r="D423" s="26">
        <v>0.1</v>
      </c>
      <c r="F423" s="27"/>
      <c r="G423" s="28">
        <f aca="true" t="shared" si="35" ref="G423:G482">E423+F423</f>
        <v>0</v>
      </c>
      <c r="H423" s="29">
        <f aca="true" t="shared" si="36" ref="H423:H482">(1+J423)^(-(B423/365))</f>
        <v>0.9918029100085001</v>
      </c>
      <c r="I423" s="30">
        <f aca="true" t="shared" si="37" ref="I423:I482">G423*H423</f>
        <v>0</v>
      </c>
      <c r="J423" s="31">
        <v>0.10381289062624738</v>
      </c>
    </row>
    <row r="424" spans="1:10" ht="13.5">
      <c r="A424" s="20">
        <v>37315</v>
      </c>
      <c r="B424" s="21">
        <f aca="true" t="shared" si="38" ref="B424:B482">B423+$B$19</f>
        <v>60.833333333333336</v>
      </c>
      <c r="C424" s="25">
        <f t="shared" si="34"/>
        <v>12000</v>
      </c>
      <c r="D424" s="26">
        <v>0.1</v>
      </c>
      <c r="F424" s="27"/>
      <c r="G424" s="28">
        <f t="shared" si="35"/>
        <v>0</v>
      </c>
      <c r="H424" s="29">
        <f t="shared" si="36"/>
        <v>0.983673012301329</v>
      </c>
      <c r="I424" s="30">
        <f t="shared" si="37"/>
        <v>0</v>
      </c>
      <c r="J424" s="31">
        <f aca="true" t="shared" si="39" ref="J424:J482">J423</f>
        <v>0.10381289062624738</v>
      </c>
    </row>
    <row r="425" spans="1:10" ht="13.5">
      <c r="A425" s="32">
        <v>37346</v>
      </c>
      <c r="B425" s="21">
        <f t="shared" si="38"/>
        <v>91.25</v>
      </c>
      <c r="C425" s="25">
        <f t="shared" si="34"/>
        <v>12000</v>
      </c>
      <c r="D425" s="26">
        <v>0.1</v>
      </c>
      <c r="E425" s="3">
        <f>(C422+C423+C424)*D425/12</f>
        <v>300</v>
      </c>
      <c r="F425" s="27"/>
      <c r="G425" s="28">
        <f t="shared" si="35"/>
        <v>300</v>
      </c>
      <c r="H425" s="29">
        <f t="shared" si="36"/>
        <v>0.9756097560972853</v>
      </c>
      <c r="I425" s="30">
        <f t="shared" si="37"/>
        <v>292.6829268291856</v>
      </c>
      <c r="J425" s="31">
        <f t="shared" si="39"/>
        <v>0.10381289062624738</v>
      </c>
    </row>
    <row r="426" spans="1:10" ht="13.5">
      <c r="A426" s="20">
        <v>37376</v>
      </c>
      <c r="B426" s="21">
        <f t="shared" si="38"/>
        <v>121.66666666666667</v>
      </c>
      <c r="C426" s="25">
        <f t="shared" si="34"/>
        <v>12000</v>
      </c>
      <c r="D426" s="26">
        <v>0.1</v>
      </c>
      <c r="F426" s="27"/>
      <c r="G426" s="28">
        <f t="shared" si="35"/>
        <v>0</v>
      </c>
      <c r="H426" s="29">
        <f t="shared" si="36"/>
        <v>0.9676125951299707</v>
      </c>
      <c r="I426" s="30">
        <f t="shared" si="37"/>
        <v>0</v>
      </c>
      <c r="J426" s="31">
        <f t="shared" si="39"/>
        <v>0.10381289062624738</v>
      </c>
    </row>
    <row r="427" spans="1:10" ht="13.5">
      <c r="A427" s="20">
        <v>37407</v>
      </c>
      <c r="B427" s="21">
        <f t="shared" si="38"/>
        <v>152.08333333333334</v>
      </c>
      <c r="C427" s="25">
        <f t="shared" si="34"/>
        <v>12000</v>
      </c>
      <c r="D427" s="26">
        <v>0.1</v>
      </c>
      <c r="F427" s="27"/>
      <c r="G427" s="28">
        <f t="shared" si="35"/>
        <v>0</v>
      </c>
      <c r="H427" s="29">
        <f t="shared" si="36"/>
        <v>0.9596809876107817</v>
      </c>
      <c r="I427" s="30">
        <f t="shared" si="37"/>
        <v>0</v>
      </c>
      <c r="J427" s="31">
        <f t="shared" si="39"/>
        <v>0.10381289062624738</v>
      </c>
    </row>
    <row r="428" spans="1:10" ht="13.5">
      <c r="A428" s="32">
        <v>37437</v>
      </c>
      <c r="B428" s="21">
        <f t="shared" si="38"/>
        <v>182.5</v>
      </c>
      <c r="C428" s="25">
        <f t="shared" si="34"/>
        <v>12000</v>
      </c>
      <c r="D428" s="26">
        <v>0.1</v>
      </c>
      <c r="E428" s="3">
        <f>(C425+C426+C427)*D428/12</f>
        <v>300</v>
      </c>
      <c r="F428" s="27"/>
      <c r="G428" s="28">
        <f t="shared" si="35"/>
        <v>300</v>
      </c>
      <c r="H428" s="29">
        <f t="shared" si="36"/>
        <v>0.9518143961922045</v>
      </c>
      <c r="I428" s="30">
        <f t="shared" si="37"/>
        <v>285.5443188576614</v>
      </c>
      <c r="J428" s="31">
        <f t="shared" si="39"/>
        <v>0.10381289062624738</v>
      </c>
    </row>
    <row r="429" spans="1:10" ht="13.5">
      <c r="A429" s="20">
        <v>37468</v>
      </c>
      <c r="B429" s="21">
        <f t="shared" si="38"/>
        <v>212.91666666666666</v>
      </c>
      <c r="C429" s="25">
        <f t="shared" si="34"/>
        <v>12000</v>
      </c>
      <c r="D429" s="26">
        <v>0.1</v>
      </c>
      <c r="F429" s="27"/>
      <c r="G429" s="28">
        <f t="shared" si="35"/>
        <v>0</v>
      </c>
      <c r="H429" s="29">
        <f t="shared" si="36"/>
        <v>0.944012287931412</v>
      </c>
      <c r="I429" s="30">
        <f t="shared" si="37"/>
        <v>0</v>
      </c>
      <c r="J429" s="31">
        <f t="shared" si="39"/>
        <v>0.10381289062624738</v>
      </c>
    </row>
    <row r="430" spans="1:10" ht="13.5">
      <c r="A430" s="20">
        <v>37499</v>
      </c>
      <c r="B430" s="21">
        <f t="shared" si="38"/>
        <v>243.33333333333331</v>
      </c>
      <c r="C430" s="25">
        <f t="shared" si="34"/>
        <v>12000</v>
      </c>
      <c r="D430" s="26">
        <v>0.1</v>
      </c>
      <c r="F430" s="27"/>
      <c r="G430" s="28">
        <f t="shared" si="35"/>
        <v>0</v>
      </c>
      <c r="H430" s="29">
        <f t="shared" si="36"/>
        <v>0.9362741342541566</v>
      </c>
      <c r="I430" s="30">
        <f t="shared" si="37"/>
        <v>0</v>
      </c>
      <c r="J430" s="31">
        <f t="shared" si="39"/>
        <v>0.10381289062624738</v>
      </c>
    </row>
    <row r="431" spans="1:10" ht="13.5">
      <c r="A431" s="32">
        <v>37529</v>
      </c>
      <c r="B431" s="21">
        <f t="shared" si="38"/>
        <v>273.75</v>
      </c>
      <c r="C431" s="25">
        <f t="shared" si="34"/>
        <v>12000</v>
      </c>
      <c r="D431" s="26">
        <v>0.1</v>
      </c>
      <c r="E431" s="3">
        <f>(C428+C429+C430)*D431/12</f>
        <v>300</v>
      </c>
      <c r="F431" s="27"/>
      <c r="G431" s="28">
        <f t="shared" si="35"/>
        <v>300</v>
      </c>
      <c r="H431" s="29">
        <f t="shared" si="36"/>
        <v>0.9285994109189617</v>
      </c>
      <c r="I431" s="30">
        <f t="shared" si="37"/>
        <v>278.5798232756885</v>
      </c>
      <c r="J431" s="31">
        <f t="shared" si="39"/>
        <v>0.10381289062624738</v>
      </c>
    </row>
    <row r="432" spans="1:10" ht="13.5">
      <c r="A432" s="20">
        <v>37560</v>
      </c>
      <c r="B432" s="21">
        <f t="shared" si="38"/>
        <v>304.1666666666667</v>
      </c>
      <c r="C432" s="25">
        <f t="shared" si="34"/>
        <v>12000</v>
      </c>
      <c r="D432" s="26">
        <v>0.1</v>
      </c>
      <c r="F432" s="27"/>
      <c r="G432" s="28">
        <f t="shared" si="35"/>
        <v>0</v>
      </c>
      <c r="H432" s="29">
        <f t="shared" si="36"/>
        <v>0.9209875979816052</v>
      </c>
      <c r="I432" s="30">
        <f t="shared" si="37"/>
        <v>0</v>
      </c>
      <c r="J432" s="31">
        <f t="shared" si="39"/>
        <v>0.10381289062624738</v>
      </c>
    </row>
    <row r="433" spans="1:10" ht="13.5">
      <c r="A433" s="20">
        <v>37590</v>
      </c>
      <c r="B433" s="21">
        <f t="shared" si="38"/>
        <v>334.58333333333337</v>
      </c>
      <c r="C433" s="25">
        <f t="shared" si="34"/>
        <v>12000</v>
      </c>
      <c r="D433" s="26">
        <v>0.1</v>
      </c>
      <c r="F433" s="27"/>
      <c r="G433" s="28">
        <f t="shared" si="35"/>
        <v>0</v>
      </c>
      <c r="H433" s="29">
        <f t="shared" si="36"/>
        <v>0.9134381797598946</v>
      </c>
      <c r="I433" s="30">
        <f t="shared" si="37"/>
        <v>0</v>
      </c>
      <c r="J433" s="31">
        <f t="shared" si="39"/>
        <v>0.10381289062624738</v>
      </c>
    </row>
    <row r="434" spans="1:10" ht="13.5">
      <c r="A434" s="32">
        <v>37621</v>
      </c>
      <c r="B434" s="33">
        <f t="shared" si="38"/>
        <v>365.00000000000006</v>
      </c>
      <c r="C434" s="25">
        <f t="shared" si="34"/>
        <v>12000</v>
      </c>
      <c r="D434" s="26">
        <v>0.1</v>
      </c>
      <c r="E434" s="3">
        <f>(C431+C432+C433)*D434/12</f>
        <v>300</v>
      </c>
      <c r="F434" s="27"/>
      <c r="G434" s="28">
        <f t="shared" si="35"/>
        <v>300</v>
      </c>
      <c r="H434" s="29">
        <f t="shared" si="36"/>
        <v>0.905950644798731</v>
      </c>
      <c r="I434" s="30">
        <f t="shared" si="37"/>
        <v>271.7851934396193</v>
      </c>
      <c r="J434" s="31">
        <f t="shared" si="39"/>
        <v>0.10381289062624738</v>
      </c>
    </row>
    <row r="435" spans="1:10" ht="13.5">
      <c r="A435" s="20">
        <v>37652</v>
      </c>
      <c r="B435" s="21">
        <f t="shared" si="38"/>
        <v>395.41666666666674</v>
      </c>
      <c r="C435" s="25">
        <f t="shared" si="34"/>
        <v>12000</v>
      </c>
      <c r="D435" s="26">
        <v>0.1</v>
      </c>
      <c r="F435" s="27"/>
      <c r="G435" s="28">
        <f t="shared" si="35"/>
        <v>0</v>
      </c>
      <c r="H435" s="29">
        <f t="shared" si="36"/>
        <v>0.8985244858354585</v>
      </c>
      <c r="I435" s="30">
        <f t="shared" si="37"/>
        <v>0</v>
      </c>
      <c r="J435" s="31">
        <f t="shared" si="39"/>
        <v>0.10381289062624738</v>
      </c>
    </row>
    <row r="436" spans="1:10" ht="13.5">
      <c r="A436" s="20">
        <v>37680</v>
      </c>
      <c r="B436" s="21">
        <f t="shared" si="38"/>
        <v>425.8333333333334</v>
      </c>
      <c r="C436" s="25">
        <f t="shared" si="34"/>
        <v>12000</v>
      </c>
      <c r="D436" s="26">
        <v>0.1</v>
      </c>
      <c r="F436" s="27"/>
      <c r="G436" s="28">
        <f t="shared" si="35"/>
        <v>0</v>
      </c>
      <c r="H436" s="29">
        <f t="shared" si="36"/>
        <v>0.8911591997654991</v>
      </c>
      <c r="I436" s="30">
        <f t="shared" si="37"/>
        <v>0</v>
      </c>
      <c r="J436" s="31">
        <f t="shared" si="39"/>
        <v>0.10381289062624738</v>
      </c>
    </row>
    <row r="437" spans="1:10" ht="13.5">
      <c r="A437" s="32">
        <v>37711</v>
      </c>
      <c r="B437" s="21">
        <f t="shared" si="38"/>
        <v>456.2500000000001</v>
      </c>
      <c r="C437" s="25">
        <f t="shared" si="34"/>
        <v>12000</v>
      </c>
      <c r="D437" s="26">
        <v>0.1</v>
      </c>
      <c r="E437" s="3">
        <f>(C434+C435+C436)*D437/12</f>
        <v>300</v>
      </c>
      <c r="F437" s="27"/>
      <c r="G437" s="28">
        <f t="shared" si="35"/>
        <v>300</v>
      </c>
      <c r="H437" s="29">
        <f t="shared" si="36"/>
        <v>0.8838542876082682</v>
      </c>
      <c r="I437" s="30">
        <f t="shared" si="37"/>
        <v>265.1562862824805</v>
      </c>
      <c r="J437" s="31">
        <f t="shared" si="39"/>
        <v>0.10381289062624738</v>
      </c>
    </row>
    <row r="438" spans="1:10" ht="13.5">
      <c r="A438" s="20">
        <v>37741</v>
      </c>
      <c r="B438" s="21">
        <f t="shared" si="38"/>
        <v>486.6666666666668</v>
      </c>
      <c r="C438" s="25">
        <f t="shared" si="34"/>
        <v>12000</v>
      </c>
      <c r="D438" s="26">
        <v>0.1</v>
      </c>
      <c r="F438" s="27"/>
      <c r="G438" s="28">
        <f t="shared" si="35"/>
        <v>0</v>
      </c>
      <c r="H438" s="29">
        <f t="shared" si="36"/>
        <v>0.8766092544733703</v>
      </c>
      <c r="I438" s="30">
        <f t="shared" si="37"/>
        <v>0</v>
      </c>
      <c r="J438" s="31">
        <f t="shared" si="39"/>
        <v>0.10381289062624738</v>
      </c>
    </row>
    <row r="439" spans="1:10" ht="13.5">
      <c r="A439" s="20">
        <v>37772</v>
      </c>
      <c r="B439" s="21">
        <f t="shared" si="38"/>
        <v>517.0833333333335</v>
      </c>
      <c r="C439" s="25">
        <f t="shared" si="34"/>
        <v>12000</v>
      </c>
      <c r="D439" s="26">
        <v>0.1</v>
      </c>
      <c r="F439" s="27"/>
      <c r="G439" s="28">
        <f t="shared" si="35"/>
        <v>0</v>
      </c>
      <c r="H439" s="29">
        <f t="shared" si="36"/>
        <v>0.8694236095270705</v>
      </c>
      <c r="I439" s="30">
        <f t="shared" si="37"/>
        <v>0</v>
      </c>
      <c r="J439" s="31">
        <f t="shared" si="39"/>
        <v>0.10381289062624738</v>
      </c>
    </row>
    <row r="440" spans="1:10" ht="13.5">
      <c r="A440" s="32">
        <v>37802</v>
      </c>
      <c r="B440" s="21">
        <f t="shared" si="38"/>
        <v>547.5000000000001</v>
      </c>
      <c r="C440" s="25">
        <f t="shared" si="34"/>
        <v>12000</v>
      </c>
      <c r="D440" s="26">
        <v>0.1</v>
      </c>
      <c r="E440" s="3">
        <f>(C437+C438+C439)*D440/12</f>
        <v>300</v>
      </c>
      <c r="F440" s="27"/>
      <c r="G440" s="28">
        <f t="shared" si="35"/>
        <v>300</v>
      </c>
      <c r="H440" s="29">
        <f t="shared" si="36"/>
        <v>0.8622968659590424</v>
      </c>
      <c r="I440" s="30">
        <f t="shared" si="37"/>
        <v>258.6890597877127</v>
      </c>
      <c r="J440" s="31">
        <f t="shared" si="39"/>
        <v>0.10381289062624738</v>
      </c>
    </row>
    <row r="441" spans="1:10" ht="13.5">
      <c r="A441" s="20">
        <v>37833</v>
      </c>
      <c r="B441" s="21">
        <f t="shared" si="38"/>
        <v>577.9166666666667</v>
      </c>
      <c r="C441" s="25">
        <f t="shared" si="34"/>
        <v>12000</v>
      </c>
      <c r="D441" s="26">
        <v>0.1</v>
      </c>
      <c r="F441" s="27"/>
      <c r="G441" s="28">
        <f t="shared" si="35"/>
        <v>0</v>
      </c>
      <c r="H441" s="29">
        <f t="shared" si="36"/>
        <v>0.855228540949388</v>
      </c>
      <c r="I441" s="30">
        <f t="shared" si="37"/>
        <v>0</v>
      </c>
      <c r="J441" s="31">
        <f t="shared" si="39"/>
        <v>0.10381289062624738</v>
      </c>
    </row>
    <row r="442" spans="1:10" ht="13.5">
      <c r="A442" s="20">
        <v>37864</v>
      </c>
      <c r="B442" s="21">
        <f t="shared" si="38"/>
        <v>608.3333333333334</v>
      </c>
      <c r="C442" s="25">
        <f t="shared" si="34"/>
        <v>12000</v>
      </c>
      <c r="D442" s="26">
        <v>0.1</v>
      </c>
      <c r="F442" s="27"/>
      <c r="G442" s="28">
        <f t="shared" si="35"/>
        <v>0</v>
      </c>
      <c r="H442" s="29">
        <f t="shared" si="36"/>
        <v>0.8482181556359267</v>
      </c>
      <c r="I442" s="30">
        <f t="shared" si="37"/>
        <v>0</v>
      </c>
      <c r="J442" s="31">
        <f t="shared" si="39"/>
        <v>0.10381289062624738</v>
      </c>
    </row>
    <row r="443" spans="1:10" ht="13.5">
      <c r="A443" s="32">
        <v>37894</v>
      </c>
      <c r="B443" s="21">
        <f t="shared" si="38"/>
        <v>638.75</v>
      </c>
      <c r="C443" s="25">
        <f t="shared" si="34"/>
        <v>12000</v>
      </c>
      <c r="D443" s="26">
        <v>0.1</v>
      </c>
      <c r="E443" s="3">
        <f>(C440+C441+C442)*D443/12</f>
        <v>300</v>
      </c>
      <c r="F443" s="27"/>
      <c r="G443" s="28">
        <f t="shared" si="35"/>
        <v>300</v>
      </c>
      <c r="H443" s="29">
        <f t="shared" si="36"/>
        <v>0.8412652350817551</v>
      </c>
      <c r="I443" s="30">
        <f t="shared" si="37"/>
        <v>252.37957052452654</v>
      </c>
      <c r="J443" s="31">
        <f t="shared" si="39"/>
        <v>0.10381289062624738</v>
      </c>
    </row>
    <row r="444" spans="1:10" ht="13.5">
      <c r="A444" s="20">
        <v>37925</v>
      </c>
      <c r="B444" s="21">
        <f t="shared" si="38"/>
        <v>669.1666666666666</v>
      </c>
      <c r="C444" s="25">
        <f t="shared" si="34"/>
        <v>12000</v>
      </c>
      <c r="D444" s="26">
        <v>0.1</v>
      </c>
      <c r="F444" s="27"/>
      <c r="G444" s="28">
        <f t="shared" si="35"/>
        <v>0</v>
      </c>
      <c r="H444" s="29">
        <f t="shared" si="36"/>
        <v>0.8343693082430697</v>
      </c>
      <c r="I444" s="30">
        <f t="shared" si="37"/>
        <v>0</v>
      </c>
      <c r="J444" s="31">
        <f t="shared" si="39"/>
        <v>0.10381289062624738</v>
      </c>
    </row>
    <row r="445" spans="1:10" ht="13.5">
      <c r="A445" s="20">
        <v>37955</v>
      </c>
      <c r="B445" s="21">
        <f t="shared" si="38"/>
        <v>699.5833333333333</v>
      </c>
      <c r="C445" s="25">
        <f t="shared" si="34"/>
        <v>12000</v>
      </c>
      <c r="D445" s="26">
        <v>0.1</v>
      </c>
      <c r="F445" s="27"/>
      <c r="G445" s="28">
        <f t="shared" si="35"/>
        <v>0</v>
      </c>
      <c r="H445" s="29">
        <f t="shared" si="36"/>
        <v>0.8275299079372558</v>
      </c>
      <c r="I445" s="30">
        <f t="shared" si="37"/>
        <v>0</v>
      </c>
      <c r="J445" s="31">
        <f t="shared" si="39"/>
        <v>0.10381289062624738</v>
      </c>
    </row>
    <row r="446" spans="1:10" ht="13.5">
      <c r="A446" s="32">
        <v>37986</v>
      </c>
      <c r="B446" s="33">
        <f t="shared" si="38"/>
        <v>729.9999999999999</v>
      </c>
      <c r="C446" s="25">
        <f t="shared" si="34"/>
        <v>12000</v>
      </c>
      <c r="D446" s="26">
        <v>0.1</v>
      </c>
      <c r="E446" s="3">
        <f>(C443+C444+C445)*D446/12</f>
        <v>300</v>
      </c>
      <c r="F446" s="27"/>
      <c r="G446" s="28">
        <f t="shared" si="35"/>
        <v>300</v>
      </c>
      <c r="H446" s="29">
        <f t="shared" si="36"/>
        <v>0.8207465708112366</v>
      </c>
      <c r="I446" s="30">
        <f t="shared" si="37"/>
        <v>246.22397124337098</v>
      </c>
      <c r="J446" s="31">
        <f t="shared" si="39"/>
        <v>0.10381289062624738</v>
      </c>
    </row>
    <row r="447" spans="1:10" ht="13.5">
      <c r="A447" s="20">
        <v>38017</v>
      </c>
      <c r="B447" s="21">
        <f t="shared" si="38"/>
        <v>760.4166666666665</v>
      </c>
      <c r="C447" s="25">
        <f t="shared" si="34"/>
        <v>12000</v>
      </c>
      <c r="D447" s="26">
        <v>0.1</v>
      </c>
      <c r="F447" s="27"/>
      <c r="G447" s="28">
        <f t="shared" si="35"/>
        <v>0</v>
      </c>
      <c r="H447" s="29">
        <f t="shared" si="36"/>
        <v>0.814018837310082</v>
      </c>
      <c r="I447" s="30">
        <f t="shared" si="37"/>
        <v>0</v>
      </c>
      <c r="J447" s="31">
        <f t="shared" si="39"/>
        <v>0.10381289062624738</v>
      </c>
    </row>
    <row r="448" spans="1:10" ht="13.5">
      <c r="A448" s="20">
        <v>38046</v>
      </c>
      <c r="B448" s="21">
        <f t="shared" si="38"/>
        <v>790.8333333333331</v>
      </c>
      <c r="C448" s="25">
        <f t="shared" si="34"/>
        <v>12000</v>
      </c>
      <c r="D448" s="26">
        <v>0.1</v>
      </c>
      <c r="F448" s="27"/>
      <c r="G448" s="28">
        <f t="shared" si="35"/>
        <v>0</v>
      </c>
      <c r="H448" s="29">
        <f t="shared" si="36"/>
        <v>0.8073462516458751</v>
      </c>
      <c r="I448" s="30">
        <f t="shared" si="37"/>
        <v>0</v>
      </c>
      <c r="J448" s="31">
        <f t="shared" si="39"/>
        <v>0.10381289062624738</v>
      </c>
    </row>
    <row r="449" spans="1:10" ht="13.5">
      <c r="A449" s="32">
        <v>38077</v>
      </c>
      <c r="B449" s="21">
        <f t="shared" si="38"/>
        <v>821.2499999999998</v>
      </c>
      <c r="C449" s="25">
        <f t="shared" si="34"/>
        <v>12000</v>
      </c>
      <c r="D449" s="26">
        <v>0.1</v>
      </c>
      <c r="E449" s="3">
        <f>(C446+C447+C448)*D449/12</f>
        <v>300</v>
      </c>
      <c r="F449" s="27"/>
      <c r="G449" s="28">
        <f t="shared" si="35"/>
        <v>300</v>
      </c>
      <c r="H449" s="29">
        <f t="shared" si="36"/>
        <v>0.8007283617668338</v>
      </c>
      <c r="I449" s="30">
        <f t="shared" si="37"/>
        <v>240.21850853005014</v>
      </c>
      <c r="J449" s="31">
        <f t="shared" si="39"/>
        <v>0.10381289062624738</v>
      </c>
    </row>
    <row r="450" spans="1:10" ht="13.5">
      <c r="A450" s="20">
        <v>38107</v>
      </c>
      <c r="B450" s="21">
        <f t="shared" si="38"/>
        <v>851.6666666666664</v>
      </c>
      <c r="C450" s="25">
        <f t="shared" si="34"/>
        <v>12000</v>
      </c>
      <c r="D450" s="26">
        <v>0.1</v>
      </c>
      <c r="F450" s="27"/>
      <c r="G450" s="28">
        <f t="shared" si="35"/>
        <v>0</v>
      </c>
      <c r="H450" s="29">
        <f t="shared" si="36"/>
        <v>0.7941647193266849</v>
      </c>
      <c r="I450" s="30">
        <f t="shared" si="37"/>
        <v>0</v>
      </c>
      <c r="J450" s="31">
        <f t="shared" si="39"/>
        <v>0.10381289062624738</v>
      </c>
    </row>
    <row r="451" spans="1:10" ht="13.5">
      <c r="A451" s="20">
        <v>38138</v>
      </c>
      <c r="B451" s="21">
        <f t="shared" si="38"/>
        <v>882.083333333333</v>
      </c>
      <c r="C451" s="25">
        <f t="shared" si="34"/>
        <v>12000</v>
      </c>
      <c r="D451" s="26">
        <v>0.1</v>
      </c>
      <c r="F451" s="27"/>
      <c r="G451" s="28">
        <f t="shared" si="35"/>
        <v>0</v>
      </c>
      <c r="H451" s="29">
        <f t="shared" si="36"/>
        <v>0.7876548796542898</v>
      </c>
      <c r="I451" s="30">
        <f t="shared" si="37"/>
        <v>0</v>
      </c>
      <c r="J451" s="31">
        <f t="shared" si="39"/>
        <v>0.10381289062624738</v>
      </c>
    </row>
    <row r="452" spans="1:10" ht="13.5">
      <c r="A452" s="32">
        <v>38168</v>
      </c>
      <c r="B452" s="21">
        <f t="shared" si="38"/>
        <v>912.4999999999997</v>
      </c>
      <c r="C452" s="25">
        <f t="shared" si="34"/>
        <v>12000</v>
      </c>
      <c r="D452" s="26">
        <v>0.1</v>
      </c>
      <c r="E452" s="3">
        <f>(C449+C450+C451)*D452/12</f>
        <v>300</v>
      </c>
      <c r="F452" s="27"/>
      <c r="G452" s="28">
        <f t="shared" si="35"/>
        <v>300</v>
      </c>
      <c r="H452" s="29">
        <f t="shared" si="36"/>
        <v>0.7811984017235196</v>
      </c>
      <c r="I452" s="30">
        <f t="shared" si="37"/>
        <v>234.3595205170559</v>
      </c>
      <c r="J452" s="31">
        <f t="shared" si="39"/>
        <v>0.10381289062624738</v>
      </c>
    </row>
    <row r="453" spans="1:10" ht="13.5">
      <c r="A453" s="20">
        <v>38199</v>
      </c>
      <c r="B453" s="21">
        <f t="shared" si="38"/>
        <v>942.9166666666663</v>
      </c>
      <c r="C453" s="25">
        <f t="shared" si="34"/>
        <v>12000</v>
      </c>
      <c r="D453" s="26">
        <v>0.1</v>
      </c>
      <c r="F453" s="27"/>
      <c r="G453" s="28">
        <f t="shared" si="35"/>
        <v>0</v>
      </c>
      <c r="H453" s="29">
        <f t="shared" si="36"/>
        <v>0.7747948481233761</v>
      </c>
      <c r="I453" s="30">
        <f t="shared" si="37"/>
        <v>0</v>
      </c>
      <c r="J453" s="31">
        <f t="shared" si="39"/>
        <v>0.10381289062624738</v>
      </c>
    </row>
    <row r="454" spans="1:10" ht="13.5">
      <c r="A454" s="20">
        <v>38230</v>
      </c>
      <c r="B454" s="21">
        <f t="shared" si="38"/>
        <v>973.3333333333329</v>
      </c>
      <c r="C454" s="25">
        <f t="shared" si="34"/>
        <v>12000</v>
      </c>
      <c r="D454" s="26">
        <v>0.1</v>
      </c>
      <c r="F454" s="27"/>
      <c r="G454" s="28">
        <f t="shared" si="35"/>
        <v>0</v>
      </c>
      <c r="H454" s="29">
        <f t="shared" si="36"/>
        <v>0.7684437850283583</v>
      </c>
      <c r="I454" s="30">
        <f t="shared" si="37"/>
        <v>0</v>
      </c>
      <c r="J454" s="31">
        <f t="shared" si="39"/>
        <v>0.10381289062624738</v>
      </c>
    </row>
    <row r="455" spans="1:10" ht="13.5">
      <c r="A455" s="32">
        <v>38260</v>
      </c>
      <c r="B455" s="21">
        <f t="shared" si="38"/>
        <v>1003.7499999999995</v>
      </c>
      <c r="C455" s="25">
        <f t="shared" si="34"/>
        <v>12000</v>
      </c>
      <c r="D455" s="26">
        <v>0.1</v>
      </c>
      <c r="E455" s="3">
        <f>(C452+C453+C454)*D455/12</f>
        <v>300</v>
      </c>
      <c r="F455" s="27"/>
      <c r="G455" s="28">
        <f t="shared" si="35"/>
        <v>300</v>
      </c>
      <c r="H455" s="29">
        <f t="shared" si="36"/>
        <v>0.7621447821690721</v>
      </c>
      <c r="I455" s="30">
        <f t="shared" si="37"/>
        <v>228.64343465072164</v>
      </c>
      <c r="J455" s="31">
        <f t="shared" si="39"/>
        <v>0.10381289062624738</v>
      </c>
    </row>
    <row r="456" spans="1:10" ht="13.5">
      <c r="A456" s="20">
        <v>38291</v>
      </c>
      <c r="B456" s="21">
        <f t="shared" si="38"/>
        <v>1034.1666666666663</v>
      </c>
      <c r="C456" s="25">
        <f t="shared" si="34"/>
        <v>12000</v>
      </c>
      <c r="D456" s="26">
        <v>0.1</v>
      </c>
      <c r="F456" s="27"/>
      <c r="G456" s="28">
        <f t="shared" si="35"/>
        <v>0</v>
      </c>
      <c r="H456" s="29">
        <f t="shared" si="36"/>
        <v>0.7558974128030802</v>
      </c>
      <c r="I456" s="30">
        <f t="shared" si="37"/>
        <v>0</v>
      </c>
      <c r="J456" s="31">
        <f t="shared" si="39"/>
        <v>0.10381289062624738</v>
      </c>
    </row>
    <row r="457" spans="1:10" ht="13.5">
      <c r="A457" s="20">
        <v>38321</v>
      </c>
      <c r="B457" s="21">
        <f t="shared" si="38"/>
        <v>1064.583333333333</v>
      </c>
      <c r="C457" s="25">
        <f t="shared" si="34"/>
        <v>12000</v>
      </c>
      <c r="D457" s="26">
        <v>0.1</v>
      </c>
      <c r="F457" s="27"/>
      <c r="G457" s="28">
        <f t="shared" si="35"/>
        <v>0</v>
      </c>
      <c r="H457" s="29">
        <f t="shared" si="36"/>
        <v>0.7497012536859915</v>
      </c>
      <c r="I457" s="30">
        <f t="shared" si="37"/>
        <v>0</v>
      </c>
      <c r="J457" s="31">
        <f t="shared" si="39"/>
        <v>0.10381289062624738</v>
      </c>
    </row>
    <row r="458" spans="1:10" ht="13.5">
      <c r="A458" s="32">
        <v>38352</v>
      </c>
      <c r="B458" s="33">
        <f t="shared" si="38"/>
        <v>1094.9999999999998</v>
      </c>
      <c r="C458" s="25">
        <f t="shared" si="34"/>
        <v>12000</v>
      </c>
      <c r="D458" s="26">
        <v>0.1</v>
      </c>
      <c r="E458" s="3">
        <f>(C455+C456+C457)*D458/12</f>
        <v>300</v>
      </c>
      <c r="F458" s="27"/>
      <c r="G458" s="28">
        <f t="shared" si="35"/>
        <v>300</v>
      </c>
      <c r="H458" s="29">
        <f t="shared" si="36"/>
        <v>0.7435558850427871</v>
      </c>
      <c r="I458" s="30">
        <f t="shared" si="37"/>
        <v>223.06676551283613</v>
      </c>
      <c r="J458" s="31">
        <f t="shared" si="39"/>
        <v>0.10381289062624738</v>
      </c>
    </row>
    <row r="459" spans="1:10" ht="13.5">
      <c r="A459" s="20">
        <v>38383</v>
      </c>
      <c r="B459" s="21">
        <f t="shared" si="38"/>
        <v>1125.4166666666665</v>
      </c>
      <c r="C459" s="25">
        <f t="shared" si="34"/>
        <v>12000</v>
      </c>
      <c r="D459" s="26">
        <v>0.1</v>
      </c>
      <c r="F459" s="27"/>
      <c r="G459" s="28">
        <f t="shared" si="35"/>
        <v>0</v>
      </c>
      <c r="H459" s="29">
        <f t="shared" si="36"/>
        <v>0.737460890539382</v>
      </c>
      <c r="I459" s="30">
        <f t="shared" si="37"/>
        <v>0</v>
      </c>
      <c r="J459" s="31">
        <f t="shared" si="39"/>
        <v>0.10381289062624738</v>
      </c>
    </row>
    <row r="460" spans="1:10" ht="13.5">
      <c r="A460" s="20">
        <v>38411</v>
      </c>
      <c r="B460" s="21">
        <f t="shared" si="38"/>
        <v>1155.8333333333333</v>
      </c>
      <c r="C460" s="25">
        <f t="shared" si="34"/>
        <v>12000</v>
      </c>
      <c r="D460" s="26">
        <v>0.1</v>
      </c>
      <c r="F460" s="27"/>
      <c r="G460" s="28">
        <f t="shared" si="35"/>
        <v>0</v>
      </c>
      <c r="H460" s="29">
        <f t="shared" si="36"/>
        <v>0.731415857254419</v>
      </c>
      <c r="I460" s="30">
        <f t="shared" si="37"/>
        <v>0</v>
      </c>
      <c r="J460" s="31">
        <f t="shared" si="39"/>
        <v>0.10381289062624738</v>
      </c>
    </row>
    <row r="461" spans="1:10" ht="13.5">
      <c r="A461" s="32">
        <v>38442</v>
      </c>
      <c r="B461" s="21">
        <f t="shared" si="38"/>
        <v>1186.25</v>
      </c>
      <c r="C461" s="25">
        <f t="shared" si="34"/>
        <v>12000</v>
      </c>
      <c r="D461" s="26">
        <v>0.1</v>
      </c>
      <c r="E461" s="3">
        <f>(C458+C459+C460)*D461/12</f>
        <v>300</v>
      </c>
      <c r="F461" s="27"/>
      <c r="G461" s="28">
        <f t="shared" si="35"/>
        <v>300</v>
      </c>
      <c r="H461" s="29">
        <f t="shared" si="36"/>
        <v>0.7254203756512945</v>
      </c>
      <c r="I461" s="30">
        <f t="shared" si="37"/>
        <v>217.62611269538834</v>
      </c>
      <c r="J461" s="31">
        <f t="shared" si="39"/>
        <v>0.10381289062624738</v>
      </c>
    </row>
    <row r="462" spans="1:10" ht="13.5">
      <c r="A462" s="20">
        <v>38472</v>
      </c>
      <c r="B462" s="21">
        <f t="shared" si="38"/>
        <v>1216.6666666666667</v>
      </c>
      <c r="C462" s="25">
        <f t="shared" si="34"/>
        <v>12000</v>
      </c>
      <c r="D462" s="26">
        <v>0.1</v>
      </c>
      <c r="F462" s="27"/>
      <c r="G462" s="28">
        <f t="shared" si="35"/>
        <v>0</v>
      </c>
      <c r="H462" s="29">
        <f t="shared" si="36"/>
        <v>0.7194740395504133</v>
      </c>
      <c r="I462" s="30">
        <f t="shared" si="37"/>
        <v>0</v>
      </c>
      <c r="J462" s="31">
        <f t="shared" si="39"/>
        <v>0.10381289062624738</v>
      </c>
    </row>
    <row r="463" spans="1:10" ht="13.5">
      <c r="A463" s="20">
        <v>38503</v>
      </c>
      <c r="B463" s="21">
        <f t="shared" si="38"/>
        <v>1247.0833333333335</v>
      </c>
      <c r="C463" s="25">
        <f t="shared" si="34"/>
        <v>12000</v>
      </c>
      <c r="D463" s="26">
        <v>0.1</v>
      </c>
      <c r="F463" s="27"/>
      <c r="G463" s="28">
        <f t="shared" si="35"/>
        <v>0</v>
      </c>
      <c r="H463" s="29">
        <f t="shared" si="36"/>
        <v>0.7135764461016706</v>
      </c>
      <c r="I463" s="30">
        <f t="shared" si="37"/>
        <v>0</v>
      </c>
      <c r="J463" s="31">
        <f t="shared" si="39"/>
        <v>0.10381289062624738</v>
      </c>
    </row>
    <row r="464" spans="1:10" ht="13.5">
      <c r="A464" s="32">
        <v>38533</v>
      </c>
      <c r="B464" s="21">
        <f t="shared" si="38"/>
        <v>1277.5000000000002</v>
      </c>
      <c r="C464" s="25">
        <f t="shared" si="34"/>
        <v>12000</v>
      </c>
      <c r="D464" s="26">
        <v>0.1</v>
      </c>
      <c r="E464" s="3">
        <f>(C461+C462+C463)*D464/12</f>
        <v>300</v>
      </c>
      <c r="F464" s="27"/>
      <c r="G464" s="28">
        <f t="shared" si="35"/>
        <v>300</v>
      </c>
      <c r="H464" s="29">
        <f t="shared" si="36"/>
        <v>0.7077271957571605</v>
      </c>
      <c r="I464" s="30">
        <f t="shared" si="37"/>
        <v>212.31815872714813</v>
      </c>
      <c r="J464" s="31">
        <f t="shared" si="39"/>
        <v>0.10381289062624738</v>
      </c>
    </row>
    <row r="465" spans="1:10" ht="13.5">
      <c r="A465" s="20">
        <v>38564</v>
      </c>
      <c r="B465" s="21">
        <f t="shared" si="38"/>
        <v>1307.916666666667</v>
      </c>
      <c r="C465" s="25">
        <f t="shared" si="34"/>
        <v>12000</v>
      </c>
      <c r="D465" s="26">
        <v>0.1</v>
      </c>
      <c r="F465" s="27"/>
      <c r="G465" s="28">
        <f t="shared" si="35"/>
        <v>0</v>
      </c>
      <c r="H465" s="29">
        <f t="shared" si="36"/>
        <v>0.7019258922441073</v>
      </c>
      <c r="I465" s="30">
        <f t="shared" si="37"/>
        <v>0</v>
      </c>
      <c r="J465" s="31">
        <f t="shared" si="39"/>
        <v>0.10381289062624738</v>
      </c>
    </row>
    <row r="466" spans="1:10" ht="13.5">
      <c r="A466" s="20">
        <v>38595</v>
      </c>
      <c r="B466" s="21">
        <f t="shared" si="38"/>
        <v>1338.3333333333337</v>
      </c>
      <c r="C466" s="25">
        <f t="shared" si="34"/>
        <v>12000</v>
      </c>
      <c r="D466" s="26">
        <v>0.1</v>
      </c>
      <c r="F466" s="27"/>
      <c r="G466" s="28">
        <f t="shared" si="35"/>
        <v>0</v>
      </c>
      <c r="H466" s="29">
        <f t="shared" si="36"/>
        <v>0.6961721425380185</v>
      </c>
      <c r="I466" s="30">
        <f t="shared" si="37"/>
        <v>0</v>
      </c>
      <c r="J466" s="31">
        <f t="shared" si="39"/>
        <v>0.10381289062624738</v>
      </c>
    </row>
    <row r="467" spans="1:10" ht="13.5">
      <c r="A467" s="32">
        <v>38625</v>
      </c>
      <c r="B467" s="21">
        <f t="shared" si="38"/>
        <v>1368.7500000000005</v>
      </c>
      <c r="C467" s="25">
        <f t="shared" si="34"/>
        <v>12000</v>
      </c>
      <c r="D467" s="26">
        <v>0.1</v>
      </c>
      <c r="E467" s="3">
        <f>(C464+C465+C466)*D467/12</f>
        <v>300</v>
      </c>
      <c r="F467" s="27"/>
      <c r="G467" s="28">
        <f t="shared" si="35"/>
        <v>300</v>
      </c>
      <c r="H467" s="29">
        <f t="shared" si="36"/>
        <v>0.6904655568360591</v>
      </c>
      <c r="I467" s="30">
        <f t="shared" si="37"/>
        <v>207.13966705081774</v>
      </c>
      <c r="J467" s="31">
        <f t="shared" si="39"/>
        <v>0.10381289062624738</v>
      </c>
    </row>
    <row r="468" spans="1:10" ht="13.5">
      <c r="A468" s="20">
        <v>38656</v>
      </c>
      <c r="B468" s="21">
        <f t="shared" si="38"/>
        <v>1399.1666666666672</v>
      </c>
      <c r="C468" s="25">
        <f t="shared" si="34"/>
        <v>12000</v>
      </c>
      <c r="D468" s="26">
        <v>0.1</v>
      </c>
      <c r="F468" s="27"/>
      <c r="G468" s="28">
        <f t="shared" si="35"/>
        <v>0</v>
      </c>
      <c r="H468" s="29">
        <f t="shared" si="36"/>
        <v>0.6848057485306429</v>
      </c>
      <c r="I468" s="30">
        <f t="shared" si="37"/>
        <v>0</v>
      </c>
      <c r="J468" s="31">
        <f t="shared" si="39"/>
        <v>0.10381289062624738</v>
      </c>
    </row>
    <row r="469" spans="1:10" ht="13.5">
      <c r="A469" s="20">
        <v>38686</v>
      </c>
      <c r="B469" s="21">
        <f t="shared" si="38"/>
        <v>1429.583333333334</v>
      </c>
      <c r="C469" s="25">
        <f t="shared" si="34"/>
        <v>12000</v>
      </c>
      <c r="D469" s="26">
        <v>0.1</v>
      </c>
      <c r="F469" s="27"/>
      <c r="G469" s="28">
        <f t="shared" si="35"/>
        <v>0</v>
      </c>
      <c r="H469" s="29">
        <f t="shared" si="36"/>
        <v>0.6791923341832408</v>
      </c>
      <c r="I469" s="30">
        <f t="shared" si="37"/>
        <v>0</v>
      </c>
      <c r="J469" s="31">
        <f t="shared" si="39"/>
        <v>0.10381289062624738</v>
      </c>
    </row>
    <row r="470" spans="1:10" ht="13.5">
      <c r="A470" s="32">
        <v>38717</v>
      </c>
      <c r="B470" s="33">
        <f t="shared" si="38"/>
        <v>1460.0000000000007</v>
      </c>
      <c r="C470" s="25">
        <f t="shared" si="34"/>
        <v>12000</v>
      </c>
      <c r="D470" s="26">
        <v>0.1</v>
      </c>
      <c r="E470" s="3">
        <f>(C467+C468+C469)*D470/12</f>
        <v>300</v>
      </c>
      <c r="F470" s="27"/>
      <c r="G470" s="28">
        <f t="shared" si="35"/>
        <v>300</v>
      </c>
      <c r="H470" s="29">
        <f t="shared" si="36"/>
        <v>0.6736249334984039</v>
      </c>
      <c r="I470" s="30">
        <f t="shared" si="37"/>
        <v>202.08748004952116</v>
      </c>
      <c r="J470" s="31">
        <f t="shared" si="39"/>
        <v>0.10381289062624738</v>
      </c>
    </row>
    <row r="471" spans="1:10" ht="13.5">
      <c r="A471" s="20">
        <v>38748</v>
      </c>
      <c r="B471" s="21">
        <f t="shared" si="38"/>
        <v>1490.4166666666674</v>
      </c>
      <c r="C471" s="25">
        <f t="shared" si="34"/>
        <v>12000</v>
      </c>
      <c r="D471" s="26">
        <v>0.1</v>
      </c>
      <c r="F471" s="27"/>
      <c r="G471" s="28">
        <f t="shared" si="35"/>
        <v>0</v>
      </c>
      <c r="H471" s="29">
        <f t="shared" si="36"/>
        <v>0.6681031692979993</v>
      </c>
      <c r="I471" s="30">
        <f t="shared" si="37"/>
        <v>0</v>
      </c>
      <c r="J471" s="31">
        <f t="shared" si="39"/>
        <v>0.10381289062624738</v>
      </c>
    </row>
    <row r="472" spans="1:10" ht="13.5">
      <c r="A472" s="20">
        <v>38776</v>
      </c>
      <c r="B472" s="21">
        <f t="shared" si="38"/>
        <v>1520.8333333333342</v>
      </c>
      <c r="C472" s="25">
        <f t="shared" si="34"/>
        <v>12000</v>
      </c>
      <c r="D472" s="26">
        <v>0.1</v>
      </c>
      <c r="F472" s="27"/>
      <c r="G472" s="28">
        <f t="shared" si="35"/>
        <v>0</v>
      </c>
      <c r="H472" s="29">
        <f t="shared" si="36"/>
        <v>0.6626266674956574</v>
      </c>
      <c r="I472" s="30">
        <f t="shared" si="37"/>
        <v>0</v>
      </c>
      <c r="J472" s="31">
        <f t="shared" si="39"/>
        <v>0.10381289062624738</v>
      </c>
    </row>
    <row r="473" spans="1:10" ht="13.5">
      <c r="A473" s="32">
        <v>38807</v>
      </c>
      <c r="B473" s="21">
        <f t="shared" si="38"/>
        <v>1551.250000000001</v>
      </c>
      <c r="C473" s="25">
        <f t="shared" si="34"/>
        <v>12000</v>
      </c>
      <c r="D473" s="26">
        <v>0.1</v>
      </c>
      <c r="E473" s="3">
        <f>(C470+C471+C472)*D473/12</f>
        <v>300</v>
      </c>
      <c r="F473" s="27"/>
      <c r="G473" s="28">
        <f t="shared" si="35"/>
        <v>300</v>
      </c>
      <c r="H473" s="29">
        <f t="shared" si="36"/>
        <v>0.6571950570714278</v>
      </c>
      <c r="I473" s="30">
        <f t="shared" si="37"/>
        <v>197.15851712142833</v>
      </c>
      <c r="J473" s="31">
        <f t="shared" si="39"/>
        <v>0.10381289062624738</v>
      </c>
    </row>
    <row r="474" spans="1:10" ht="13.5">
      <c r="A474" s="20">
        <v>38837</v>
      </c>
      <c r="B474" s="21">
        <f t="shared" si="38"/>
        <v>1581.6666666666677</v>
      </c>
      <c r="C474" s="25">
        <f t="shared" si="34"/>
        <v>12000</v>
      </c>
      <c r="D474" s="26">
        <v>0.1</v>
      </c>
      <c r="F474" s="27"/>
      <c r="G474" s="28">
        <f t="shared" si="35"/>
        <v>0</v>
      </c>
      <c r="H474" s="29">
        <f t="shared" si="36"/>
        <v>0.6518079700466445</v>
      </c>
      <c r="I474" s="30">
        <f t="shared" si="37"/>
        <v>0</v>
      </c>
      <c r="J474" s="31">
        <f t="shared" si="39"/>
        <v>0.10381289062624738</v>
      </c>
    </row>
    <row r="475" spans="1:10" ht="13.5">
      <c r="A475" s="20">
        <v>38868</v>
      </c>
      <c r="B475" s="21">
        <f t="shared" si="38"/>
        <v>1612.0833333333344</v>
      </c>
      <c r="C475" s="25">
        <f t="shared" si="34"/>
        <v>12000</v>
      </c>
      <c r="D475" s="26">
        <v>0.1</v>
      </c>
      <c r="F475" s="27"/>
      <c r="G475" s="28">
        <f t="shared" si="35"/>
        <v>0</v>
      </c>
      <c r="H475" s="29">
        <f t="shared" si="36"/>
        <v>0.6464650414589952</v>
      </c>
      <c r="I475" s="30">
        <f t="shared" si="37"/>
        <v>0</v>
      </c>
      <c r="J475" s="31">
        <f t="shared" si="39"/>
        <v>0.10381289062624738</v>
      </c>
    </row>
    <row r="476" spans="1:10" ht="13.5">
      <c r="A476" s="32">
        <v>38898</v>
      </c>
      <c r="B476" s="21">
        <f t="shared" si="38"/>
        <v>1642.5000000000011</v>
      </c>
      <c r="C476" s="25">
        <f t="shared" si="34"/>
        <v>12000</v>
      </c>
      <c r="D476" s="26">
        <v>0.1</v>
      </c>
      <c r="E476" s="3">
        <f>(C473+C474+C475)*D476/12</f>
        <v>300</v>
      </c>
      <c r="F476" s="27"/>
      <c r="G476" s="28">
        <f t="shared" si="35"/>
        <v>300</v>
      </c>
      <c r="H476" s="29">
        <f t="shared" si="36"/>
        <v>0.6411659093377972</v>
      </c>
      <c r="I476" s="30">
        <f t="shared" si="37"/>
        <v>192.34977280133916</v>
      </c>
      <c r="J476" s="31">
        <f t="shared" si="39"/>
        <v>0.10381289062624738</v>
      </c>
    </row>
    <row r="477" spans="1:10" ht="13.5">
      <c r="A477" s="20">
        <v>38929</v>
      </c>
      <c r="B477" s="21">
        <f t="shared" si="38"/>
        <v>1672.9166666666679</v>
      </c>
      <c r="C477" s="25">
        <f t="shared" si="34"/>
        <v>12000</v>
      </c>
      <c r="D477" s="26">
        <v>0.1</v>
      </c>
      <c r="F477" s="27"/>
      <c r="G477" s="28">
        <f t="shared" si="35"/>
        <v>0</v>
      </c>
      <c r="H477" s="29">
        <f t="shared" si="36"/>
        <v>0.6359102146794734</v>
      </c>
      <c r="I477" s="30">
        <f t="shared" si="37"/>
        <v>0</v>
      </c>
      <c r="J477" s="31">
        <f t="shared" si="39"/>
        <v>0.10381289062624738</v>
      </c>
    </row>
    <row r="478" spans="1:10" ht="13.5">
      <c r="A478" s="20">
        <v>38960</v>
      </c>
      <c r="B478" s="21">
        <f t="shared" si="38"/>
        <v>1703.3333333333346</v>
      </c>
      <c r="C478" s="25">
        <f t="shared" si="34"/>
        <v>12000</v>
      </c>
      <c r="D478" s="26">
        <v>0.1</v>
      </c>
      <c r="F478" s="27"/>
      <c r="G478" s="28">
        <f t="shared" si="35"/>
        <v>0</v>
      </c>
      <c r="H478" s="29">
        <f t="shared" si="36"/>
        <v>0.6306976014232318</v>
      </c>
      <c r="I478" s="30">
        <f t="shared" si="37"/>
        <v>0</v>
      </c>
      <c r="J478" s="31">
        <f t="shared" si="39"/>
        <v>0.10381289062624738</v>
      </c>
    </row>
    <row r="479" spans="1:10" ht="13.5">
      <c r="A479" s="32">
        <v>38990</v>
      </c>
      <c r="B479" s="21">
        <f t="shared" si="38"/>
        <v>1733.7500000000014</v>
      </c>
      <c r="C479" s="25">
        <f t="shared" si="34"/>
        <v>12000</v>
      </c>
      <c r="D479" s="26">
        <v>0.1</v>
      </c>
      <c r="E479" s="3">
        <f>(C476+C477+C478)*D479/12</f>
        <v>300</v>
      </c>
      <c r="F479" s="27"/>
      <c r="G479" s="28">
        <f t="shared" si="35"/>
        <v>300</v>
      </c>
      <c r="H479" s="29">
        <f t="shared" si="36"/>
        <v>0.6255277164269424</v>
      </c>
      <c r="I479" s="30">
        <f t="shared" si="37"/>
        <v>187.65831492808272</v>
      </c>
      <c r="J479" s="31">
        <f t="shared" si="39"/>
        <v>0.10381289062624738</v>
      </c>
    </row>
    <row r="480" spans="1:10" ht="13.5">
      <c r="A480" s="20">
        <v>39021</v>
      </c>
      <c r="B480" s="21">
        <f t="shared" si="38"/>
        <v>1764.166666666668</v>
      </c>
      <c r="C480" s="25">
        <f t="shared" si="34"/>
        <v>12000</v>
      </c>
      <c r="D480" s="26">
        <v>0.1</v>
      </c>
      <c r="F480" s="27"/>
      <c r="G480" s="28">
        <f t="shared" si="35"/>
        <v>0</v>
      </c>
      <c r="H480" s="29">
        <f t="shared" si="36"/>
        <v>0.6204002094432134</v>
      </c>
      <c r="I480" s="30">
        <f t="shared" si="37"/>
        <v>0</v>
      </c>
      <c r="J480" s="31">
        <f t="shared" si="39"/>
        <v>0.10381289062624738</v>
      </c>
    </row>
    <row r="481" spans="1:10" ht="13.5">
      <c r="A481" s="20">
        <v>39051</v>
      </c>
      <c r="B481" s="21">
        <f t="shared" si="38"/>
        <v>1794.5833333333348</v>
      </c>
      <c r="C481" s="25">
        <f t="shared" si="34"/>
        <v>12000</v>
      </c>
      <c r="D481" s="26">
        <v>0.1</v>
      </c>
      <c r="F481" s="27"/>
      <c r="G481" s="28">
        <f t="shared" si="35"/>
        <v>0</v>
      </c>
      <c r="H481" s="29">
        <f t="shared" si="36"/>
        <v>0.6153147330956621</v>
      </c>
      <c r="I481" s="30">
        <f t="shared" si="37"/>
        <v>0</v>
      </c>
      <c r="J481" s="31">
        <f t="shared" si="39"/>
        <v>0.10381289062624738</v>
      </c>
    </row>
    <row r="482" spans="1:10" ht="13.5">
      <c r="A482" s="32">
        <v>39082</v>
      </c>
      <c r="B482" s="33">
        <f t="shared" si="38"/>
        <v>1825.0000000000016</v>
      </c>
      <c r="C482" s="25">
        <f t="shared" si="34"/>
        <v>0</v>
      </c>
      <c r="D482" s="26">
        <v>0.1</v>
      </c>
      <c r="E482" s="3">
        <f>(C479+C480+C481)*D482/12</f>
        <v>300</v>
      </c>
      <c r="F482" s="27">
        <v>12000</v>
      </c>
      <c r="G482" s="28">
        <f t="shared" si="35"/>
        <v>12300</v>
      </c>
      <c r="H482" s="29">
        <f t="shared" si="36"/>
        <v>0.6102709428553811</v>
      </c>
      <c r="I482" s="30">
        <f t="shared" si="37"/>
        <v>7506.332597121187</v>
      </c>
      <c r="J482" s="31">
        <f t="shared" si="39"/>
        <v>0.10381289062624738</v>
      </c>
    </row>
    <row r="484" spans="5:9" ht="13.5">
      <c r="E484" s="22">
        <f>SUM(E422:E482)</f>
        <v>6000</v>
      </c>
      <c r="F484" s="22">
        <f>SUM(F422:F482)</f>
        <v>12000</v>
      </c>
      <c r="G484" s="22">
        <f>SUM(G422:G482)</f>
        <v>6000</v>
      </c>
      <c r="H484" s="22"/>
      <c r="I484" s="22">
        <f>SUM(I422:I482)</f>
        <v>11999.999999945823</v>
      </c>
    </row>
    <row r="486" spans="1:10" ht="13.5">
      <c r="A486" s="1" t="s">
        <v>61</v>
      </c>
      <c r="B486" s="36"/>
      <c r="C486" s="2"/>
      <c r="D486" s="2"/>
      <c r="E486" s="2"/>
      <c r="F486" s="2"/>
      <c r="G486" s="2"/>
      <c r="H486" s="2"/>
      <c r="I486" s="2"/>
      <c r="J486" s="2"/>
    </row>
    <row r="488" spans="1:10" ht="13.5">
      <c r="A488" s="5" t="s">
        <v>62</v>
      </c>
      <c r="B488" s="6"/>
      <c r="C488" s="6"/>
      <c r="D488" s="6"/>
      <c r="E488" s="6"/>
      <c r="F488" s="6"/>
      <c r="G488" s="6"/>
      <c r="I488" s="7"/>
      <c r="J488" s="8"/>
    </row>
    <row r="489" spans="1:10" ht="13.5">
      <c r="A489" s="5" t="s">
        <v>27</v>
      </c>
      <c r="B489" s="6"/>
      <c r="C489" s="6"/>
      <c r="D489" s="6"/>
      <c r="E489" s="6"/>
      <c r="F489" s="6"/>
      <c r="G489" s="6"/>
      <c r="I489" s="7"/>
      <c r="J489" s="8"/>
    </row>
    <row r="490" spans="1:10" ht="13.5">
      <c r="A490" s="5"/>
      <c r="B490" s="6"/>
      <c r="C490" s="6"/>
      <c r="D490" s="6"/>
      <c r="E490" s="6"/>
      <c r="F490" s="6"/>
      <c r="G490" s="6"/>
      <c r="I490" s="7"/>
      <c r="J490" s="8"/>
    </row>
    <row r="491" spans="1:4" ht="13.5">
      <c r="A491" s="38" t="s">
        <v>50</v>
      </c>
      <c r="B491" s="44"/>
      <c r="C491" s="44">
        <v>10</v>
      </c>
      <c r="D491" s="38" t="s">
        <v>12</v>
      </c>
    </row>
    <row r="492" spans="1:4" ht="13.5">
      <c r="A492" s="39" t="s">
        <v>93</v>
      </c>
      <c r="B492" s="45"/>
      <c r="C492" s="45">
        <v>10</v>
      </c>
      <c r="D492" s="39" t="s">
        <v>12</v>
      </c>
    </row>
    <row r="494" ht="13.5">
      <c r="A494" s="40" t="s">
        <v>28</v>
      </c>
    </row>
    <row r="495" ht="12.75"/>
    <row r="496" ht="12.75"/>
    <row r="497" spans="7:8" ht="12.75">
      <c r="G497" s="42">
        <f>-1+(1+0.1/1)^1</f>
        <v>0.10000000000000009</v>
      </c>
      <c r="H497" s="42"/>
    </row>
    <row r="498" ht="12.75"/>
    <row r="499" ht="12.75"/>
    <row r="501" ht="13.5">
      <c r="A501" s="40" t="s">
        <v>29</v>
      </c>
    </row>
    <row r="502" spans="1:10" ht="54.75">
      <c r="A502" s="16"/>
      <c r="B502" s="17" t="s">
        <v>7</v>
      </c>
      <c r="C502" s="17" t="s">
        <v>30</v>
      </c>
      <c r="D502" s="17" t="s">
        <v>31</v>
      </c>
      <c r="E502" s="17" t="s">
        <v>32</v>
      </c>
      <c r="F502" s="17" t="s">
        <v>33</v>
      </c>
      <c r="G502" s="17" t="s">
        <v>0</v>
      </c>
      <c r="H502" s="17" t="s">
        <v>34</v>
      </c>
      <c r="I502" s="18" t="s">
        <v>36</v>
      </c>
      <c r="J502" s="19" t="s">
        <v>37</v>
      </c>
    </row>
    <row r="503" spans="1:10" ht="13.5">
      <c r="A503" s="20">
        <v>37257</v>
      </c>
      <c r="B503" s="21">
        <v>1</v>
      </c>
      <c r="C503" s="22">
        <v>12000</v>
      </c>
      <c r="D503" s="17"/>
      <c r="E503" s="17"/>
      <c r="F503" s="17"/>
      <c r="G503" s="35">
        <v>-12000</v>
      </c>
      <c r="H503" s="17"/>
      <c r="I503" s="18"/>
      <c r="J503" s="19"/>
    </row>
    <row r="504" spans="1:10" ht="13.5">
      <c r="A504" s="20">
        <v>37287</v>
      </c>
      <c r="B504" s="24">
        <f>365/12</f>
        <v>30.416666666666668</v>
      </c>
      <c r="C504" s="25">
        <f aca="true" t="shared" si="40" ref="C504:C563">C503-F504</f>
        <v>12000</v>
      </c>
      <c r="D504" s="26">
        <v>0.1</v>
      </c>
      <c r="F504" s="27"/>
      <c r="G504" s="3">
        <f aca="true" t="shared" si="41" ref="G504:G563">E504+F504</f>
        <v>0</v>
      </c>
      <c r="H504" s="29">
        <f>(1+J504)^(-(B504/365))</f>
        <v>0.9920889434466063</v>
      </c>
      <c r="I504" s="30">
        <f aca="true" t="shared" si="42" ref="I504:I563">G504*H504</f>
        <v>0</v>
      </c>
      <c r="J504" s="31">
        <v>0.10000000000511708</v>
      </c>
    </row>
    <row r="505" spans="1:10" ht="13.5">
      <c r="A505" s="20">
        <v>37315</v>
      </c>
      <c r="B505" s="21">
        <f aca="true" t="shared" si="43" ref="B505:B563">B504+$B$19</f>
        <v>60.833333333333336</v>
      </c>
      <c r="C505" s="25">
        <f t="shared" si="40"/>
        <v>12000</v>
      </c>
      <c r="D505" s="26">
        <v>0.1</v>
      </c>
      <c r="F505" s="27"/>
      <c r="G505" s="3">
        <f t="shared" si="41"/>
        <v>0</v>
      </c>
      <c r="H505" s="29">
        <f aca="true" t="shared" si="44" ref="H505:H563">(1+J505)^(-(B505/365))</f>
        <v>0.9842404717090036</v>
      </c>
      <c r="I505" s="30">
        <f t="shared" si="42"/>
        <v>0</v>
      </c>
      <c r="J505" s="31">
        <f aca="true" t="shared" si="45" ref="J505:J563">J504</f>
        <v>0.10000000000511708</v>
      </c>
    </row>
    <row r="506" spans="1:10" ht="13.5">
      <c r="A506" s="32">
        <v>37346</v>
      </c>
      <c r="B506" s="21">
        <f t="shared" si="43"/>
        <v>91.25</v>
      </c>
      <c r="C506" s="25">
        <f t="shared" si="40"/>
        <v>12000</v>
      </c>
      <c r="D506" s="26">
        <v>0.1</v>
      </c>
      <c r="F506" s="27"/>
      <c r="G506" s="3">
        <f t="shared" si="41"/>
        <v>0</v>
      </c>
      <c r="H506" s="29">
        <f t="shared" si="44"/>
        <v>0.976454089675175</v>
      </c>
      <c r="I506" s="30">
        <f t="shared" si="42"/>
        <v>0</v>
      </c>
      <c r="J506" s="31">
        <f t="shared" si="45"/>
        <v>0.10000000000511708</v>
      </c>
    </row>
    <row r="507" spans="1:10" ht="13.5">
      <c r="A507" s="20">
        <v>37376</v>
      </c>
      <c r="B507" s="21">
        <f t="shared" si="43"/>
        <v>121.66666666666667</v>
      </c>
      <c r="C507" s="25">
        <f t="shared" si="40"/>
        <v>12000</v>
      </c>
      <c r="D507" s="26">
        <v>0.1</v>
      </c>
      <c r="F507" s="27"/>
      <c r="G507" s="3">
        <f t="shared" si="41"/>
        <v>0</v>
      </c>
      <c r="H507" s="29">
        <f t="shared" si="44"/>
        <v>0.968729306149962</v>
      </c>
      <c r="I507" s="30">
        <f t="shared" si="42"/>
        <v>0</v>
      </c>
      <c r="J507" s="31">
        <f t="shared" si="45"/>
        <v>0.10000000000511708</v>
      </c>
    </row>
    <row r="508" spans="1:10" ht="13.5">
      <c r="A508" s="20">
        <v>37407</v>
      </c>
      <c r="B508" s="21">
        <f t="shared" si="43"/>
        <v>152.08333333333334</v>
      </c>
      <c r="C508" s="25">
        <f t="shared" si="40"/>
        <v>12000</v>
      </c>
      <c r="D508" s="26">
        <v>0.1</v>
      </c>
      <c r="F508" s="27"/>
      <c r="G508" s="3">
        <f t="shared" si="41"/>
        <v>0</v>
      </c>
      <c r="H508" s="29">
        <f t="shared" si="44"/>
        <v>0.9610656338240801</v>
      </c>
      <c r="I508" s="30">
        <f t="shared" si="42"/>
        <v>0</v>
      </c>
      <c r="J508" s="31">
        <f t="shared" si="45"/>
        <v>0.10000000000511708</v>
      </c>
    </row>
    <row r="509" spans="1:10" ht="13.5">
      <c r="A509" s="32">
        <v>37437</v>
      </c>
      <c r="B509" s="21">
        <f t="shared" si="43"/>
        <v>182.5</v>
      </c>
      <c r="C509" s="25">
        <f t="shared" si="40"/>
        <v>12000</v>
      </c>
      <c r="D509" s="26">
        <v>0.1</v>
      </c>
      <c r="F509" s="27"/>
      <c r="G509" s="3">
        <f t="shared" si="41"/>
        <v>0</v>
      </c>
      <c r="H509" s="29">
        <f t="shared" si="44"/>
        <v>0.9534625892433746</v>
      </c>
      <c r="I509" s="30">
        <f t="shared" si="42"/>
        <v>0</v>
      </c>
      <c r="J509" s="31">
        <f t="shared" si="45"/>
        <v>0.10000000000511708</v>
      </c>
    </row>
    <row r="510" spans="1:10" ht="13.5">
      <c r="A510" s="20">
        <v>37468</v>
      </c>
      <c r="B510" s="21">
        <f t="shared" si="43"/>
        <v>212.91666666666666</v>
      </c>
      <c r="C510" s="25">
        <f t="shared" si="40"/>
        <v>12000</v>
      </c>
      <c r="D510" s="26">
        <v>0.1</v>
      </c>
      <c r="F510" s="27"/>
      <c r="G510" s="3">
        <f t="shared" si="41"/>
        <v>0</v>
      </c>
      <c r="H510" s="29">
        <f t="shared" si="44"/>
        <v>0.9459196927783251</v>
      </c>
      <c r="I510" s="30">
        <f t="shared" si="42"/>
        <v>0</v>
      </c>
      <c r="J510" s="31">
        <f t="shared" si="45"/>
        <v>0.10000000000511708</v>
      </c>
    </row>
    <row r="511" spans="1:10" ht="13.5">
      <c r="A511" s="20">
        <v>37499</v>
      </c>
      <c r="B511" s="21">
        <f t="shared" si="43"/>
        <v>243.33333333333331</v>
      </c>
      <c r="C511" s="25">
        <f t="shared" si="40"/>
        <v>12000</v>
      </c>
      <c r="D511" s="26">
        <v>0.1</v>
      </c>
      <c r="F511" s="27"/>
      <c r="G511" s="3">
        <f t="shared" si="41"/>
        <v>0</v>
      </c>
      <c r="H511" s="29">
        <f t="shared" si="44"/>
        <v>0.9384364685937872</v>
      </c>
      <c r="I511" s="30">
        <f t="shared" si="42"/>
        <v>0</v>
      </c>
      <c r="J511" s="31">
        <f t="shared" si="45"/>
        <v>0.10000000000511708</v>
      </c>
    </row>
    <row r="512" spans="1:10" ht="13.5">
      <c r="A512" s="32">
        <v>37529</v>
      </c>
      <c r="B512" s="21">
        <f t="shared" si="43"/>
        <v>273.75</v>
      </c>
      <c r="C512" s="25">
        <f t="shared" si="40"/>
        <v>12000</v>
      </c>
      <c r="D512" s="26">
        <v>0.1</v>
      </c>
      <c r="F512" s="27"/>
      <c r="G512" s="3">
        <f t="shared" si="41"/>
        <v>0</v>
      </c>
      <c r="H512" s="29">
        <f t="shared" si="44"/>
        <v>0.9310124446189746</v>
      </c>
      <c r="I512" s="30">
        <f t="shared" si="42"/>
        <v>0</v>
      </c>
      <c r="J512" s="31">
        <f t="shared" si="45"/>
        <v>0.10000000000511708</v>
      </c>
    </row>
    <row r="513" spans="1:10" ht="13.5">
      <c r="A513" s="20">
        <v>37560</v>
      </c>
      <c r="B513" s="21">
        <f t="shared" si="43"/>
        <v>304.1666666666667</v>
      </c>
      <c r="C513" s="25">
        <f t="shared" si="40"/>
        <v>12000</v>
      </c>
      <c r="D513" s="26">
        <v>0.1</v>
      </c>
      <c r="F513" s="27"/>
      <c r="G513" s="3">
        <f t="shared" si="41"/>
        <v>0</v>
      </c>
      <c r="H513" s="29">
        <f t="shared" si="44"/>
        <v>0.9236471525176806</v>
      </c>
      <c r="I513" s="30">
        <f t="shared" si="42"/>
        <v>0</v>
      </c>
      <c r="J513" s="31">
        <f t="shared" si="45"/>
        <v>0.10000000000511708</v>
      </c>
    </row>
    <row r="514" spans="1:10" ht="13.5">
      <c r="A514" s="20">
        <v>37590</v>
      </c>
      <c r="B514" s="21">
        <f t="shared" si="43"/>
        <v>334.58333333333337</v>
      </c>
      <c r="C514" s="25">
        <f t="shared" si="40"/>
        <v>12000</v>
      </c>
      <c r="D514" s="26">
        <v>0.1</v>
      </c>
      <c r="F514" s="27"/>
      <c r="G514" s="3">
        <f t="shared" si="41"/>
        <v>0</v>
      </c>
      <c r="H514" s="29">
        <f t="shared" si="44"/>
        <v>0.9163401276587323</v>
      </c>
      <c r="I514" s="30">
        <f t="shared" si="42"/>
        <v>0</v>
      </c>
      <c r="J514" s="31">
        <f t="shared" si="45"/>
        <v>0.10000000000511708</v>
      </c>
    </row>
    <row r="515" spans="1:10" ht="13.5">
      <c r="A515" s="32">
        <v>37621</v>
      </c>
      <c r="B515" s="33">
        <f t="shared" si="43"/>
        <v>365.00000000000006</v>
      </c>
      <c r="C515" s="25">
        <f t="shared" si="40"/>
        <v>12000</v>
      </c>
      <c r="D515" s="26">
        <v>0.1</v>
      </c>
      <c r="E515" s="3">
        <f>SUM(C503:C514)*D515/12</f>
        <v>1200</v>
      </c>
      <c r="F515" s="27"/>
      <c r="G515" s="3">
        <f t="shared" si="41"/>
        <v>1200</v>
      </c>
      <c r="H515" s="29">
        <f t="shared" si="44"/>
        <v>0.9090909090866801</v>
      </c>
      <c r="I515" s="30">
        <f t="shared" si="42"/>
        <v>1090.9090909040162</v>
      </c>
      <c r="J515" s="31">
        <f t="shared" si="45"/>
        <v>0.10000000000511708</v>
      </c>
    </row>
    <row r="516" spans="1:10" ht="13.5">
      <c r="A516" s="20">
        <v>37652</v>
      </c>
      <c r="B516" s="21">
        <f t="shared" si="43"/>
        <v>395.41666666666674</v>
      </c>
      <c r="C516" s="25">
        <f t="shared" si="40"/>
        <v>12000</v>
      </c>
      <c r="D516" s="26">
        <v>0.1</v>
      </c>
      <c r="F516" s="27"/>
      <c r="G516" s="3">
        <f t="shared" si="41"/>
        <v>0</v>
      </c>
      <c r="H516" s="29">
        <f t="shared" si="44"/>
        <v>0.9018990394927192</v>
      </c>
      <c r="I516" s="30">
        <f t="shared" si="42"/>
        <v>0</v>
      </c>
      <c r="J516" s="31">
        <f t="shared" si="45"/>
        <v>0.10000000000511708</v>
      </c>
    </row>
    <row r="517" spans="1:10" ht="13.5">
      <c r="A517" s="20">
        <v>37680</v>
      </c>
      <c r="B517" s="21">
        <f t="shared" si="43"/>
        <v>425.8333333333334</v>
      </c>
      <c r="C517" s="25">
        <f t="shared" si="40"/>
        <v>12000</v>
      </c>
      <c r="D517" s="26">
        <v>0.1</v>
      </c>
      <c r="F517" s="27"/>
      <c r="G517" s="3">
        <f t="shared" si="41"/>
        <v>0</v>
      </c>
      <c r="H517" s="29">
        <f t="shared" si="44"/>
        <v>0.894764065185841</v>
      </c>
      <c r="I517" s="30">
        <f t="shared" si="42"/>
        <v>0</v>
      </c>
      <c r="J517" s="31">
        <f t="shared" si="45"/>
        <v>0.10000000000511708</v>
      </c>
    </row>
    <row r="518" spans="1:10" ht="13.5">
      <c r="A518" s="32">
        <v>37711</v>
      </c>
      <c r="B518" s="21">
        <f t="shared" si="43"/>
        <v>456.2500000000001</v>
      </c>
      <c r="C518" s="25">
        <f t="shared" si="40"/>
        <v>12000</v>
      </c>
      <c r="D518" s="26">
        <v>0.1</v>
      </c>
      <c r="F518" s="27"/>
      <c r="G518" s="3">
        <f t="shared" si="41"/>
        <v>0</v>
      </c>
      <c r="H518" s="29">
        <f t="shared" si="44"/>
        <v>0.8876855360642113</v>
      </c>
      <c r="I518" s="30">
        <f t="shared" si="42"/>
        <v>0</v>
      </c>
      <c r="J518" s="31">
        <f t="shared" si="45"/>
        <v>0.10000000000511708</v>
      </c>
    </row>
    <row r="519" spans="1:10" ht="13.5">
      <c r="A519" s="20">
        <v>37741</v>
      </c>
      <c r="B519" s="21">
        <f t="shared" si="43"/>
        <v>486.6666666666668</v>
      </c>
      <c r="C519" s="25">
        <f t="shared" si="40"/>
        <v>12000</v>
      </c>
      <c r="D519" s="26">
        <v>0.1</v>
      </c>
      <c r="F519" s="27"/>
      <c r="G519" s="3">
        <f t="shared" si="41"/>
        <v>0</v>
      </c>
      <c r="H519" s="29">
        <f t="shared" si="44"/>
        <v>0.8806630055867778</v>
      </c>
      <c r="I519" s="30">
        <f t="shared" si="42"/>
        <v>0</v>
      </c>
      <c r="J519" s="31">
        <f t="shared" si="45"/>
        <v>0.10000000000511708</v>
      </c>
    </row>
    <row r="520" spans="1:10" ht="13.5">
      <c r="A520" s="20">
        <v>37772</v>
      </c>
      <c r="B520" s="21">
        <f t="shared" si="43"/>
        <v>517.0833333333335</v>
      </c>
      <c r="C520" s="25">
        <f t="shared" si="40"/>
        <v>12000</v>
      </c>
      <c r="D520" s="26">
        <v>0.1</v>
      </c>
      <c r="F520" s="27"/>
      <c r="G520" s="3">
        <f t="shared" si="41"/>
        <v>0</v>
      </c>
      <c r="H520" s="29">
        <f t="shared" si="44"/>
        <v>0.8736960307450993</v>
      </c>
      <c r="I520" s="30">
        <f t="shared" si="42"/>
        <v>0</v>
      </c>
      <c r="J520" s="31">
        <f t="shared" si="45"/>
        <v>0.10000000000511708</v>
      </c>
    </row>
    <row r="521" spans="1:10" ht="13.5">
      <c r="A521" s="32">
        <v>37802</v>
      </c>
      <c r="B521" s="21">
        <f t="shared" si="43"/>
        <v>547.5000000000001</v>
      </c>
      <c r="C521" s="25">
        <f t="shared" si="40"/>
        <v>12000</v>
      </c>
      <c r="D521" s="26">
        <v>0.1</v>
      </c>
      <c r="F521" s="27"/>
      <c r="G521" s="3">
        <f t="shared" si="41"/>
        <v>0</v>
      </c>
      <c r="H521" s="29">
        <f t="shared" si="44"/>
        <v>0.8667841720353993</v>
      </c>
      <c r="I521" s="30">
        <f t="shared" si="42"/>
        <v>0</v>
      </c>
      <c r="J521" s="31">
        <f t="shared" si="45"/>
        <v>0.10000000000511708</v>
      </c>
    </row>
    <row r="522" spans="1:10" ht="13.5">
      <c r="A522" s="20">
        <v>37833</v>
      </c>
      <c r="B522" s="21">
        <f t="shared" si="43"/>
        <v>577.9166666666667</v>
      </c>
      <c r="C522" s="25">
        <f t="shared" si="40"/>
        <v>12000</v>
      </c>
      <c r="D522" s="26">
        <v>0.1</v>
      </c>
      <c r="F522" s="27"/>
      <c r="G522" s="3">
        <f t="shared" si="41"/>
        <v>0</v>
      </c>
      <c r="H522" s="29">
        <f t="shared" si="44"/>
        <v>0.8599269934308407</v>
      </c>
      <c r="I522" s="30">
        <f t="shared" si="42"/>
        <v>0</v>
      </c>
      <c r="J522" s="31">
        <f t="shared" si="45"/>
        <v>0.10000000000511708</v>
      </c>
    </row>
    <row r="523" spans="1:10" ht="13.5">
      <c r="A523" s="20">
        <v>37864</v>
      </c>
      <c r="B523" s="21">
        <f t="shared" si="43"/>
        <v>608.3333333333334</v>
      </c>
      <c r="C523" s="25">
        <f t="shared" si="40"/>
        <v>12000</v>
      </c>
      <c r="D523" s="26">
        <v>0.1</v>
      </c>
      <c r="F523" s="27"/>
      <c r="G523" s="3">
        <f t="shared" si="41"/>
        <v>0</v>
      </c>
      <c r="H523" s="29">
        <f t="shared" si="44"/>
        <v>0.8531240623540196</v>
      </c>
      <c r="I523" s="30">
        <f t="shared" si="42"/>
        <v>0</v>
      </c>
      <c r="J523" s="31">
        <f t="shared" si="45"/>
        <v>0.10000000000511708</v>
      </c>
    </row>
    <row r="524" spans="1:10" ht="13.5">
      <c r="A524" s="32">
        <v>37894</v>
      </c>
      <c r="B524" s="21">
        <f t="shared" si="43"/>
        <v>638.75</v>
      </c>
      <c r="C524" s="25">
        <f t="shared" si="40"/>
        <v>12000</v>
      </c>
      <c r="D524" s="26">
        <v>0.1</v>
      </c>
      <c r="F524" s="27"/>
      <c r="G524" s="3">
        <f t="shared" si="41"/>
        <v>0</v>
      </c>
      <c r="H524" s="29">
        <f t="shared" si="44"/>
        <v>0.846374949649676</v>
      </c>
      <c r="I524" s="30">
        <f t="shared" si="42"/>
        <v>0</v>
      </c>
      <c r="J524" s="31">
        <f t="shared" si="45"/>
        <v>0.10000000000511708</v>
      </c>
    </row>
    <row r="525" spans="1:10" ht="13.5">
      <c r="A525" s="20">
        <v>37925</v>
      </c>
      <c r="B525" s="21">
        <f t="shared" si="43"/>
        <v>669.1666666666666</v>
      </c>
      <c r="C525" s="25">
        <f t="shared" si="40"/>
        <v>12000</v>
      </c>
      <c r="D525" s="26">
        <v>0.1</v>
      </c>
      <c r="F525" s="27"/>
      <c r="G525" s="3">
        <f t="shared" si="41"/>
        <v>0</v>
      </c>
      <c r="H525" s="29">
        <f t="shared" si="44"/>
        <v>0.8396792295576216</v>
      </c>
      <c r="I525" s="30">
        <f t="shared" si="42"/>
        <v>0</v>
      </c>
      <c r="J525" s="31">
        <f t="shared" si="45"/>
        <v>0.10000000000511708</v>
      </c>
    </row>
    <row r="526" spans="1:10" ht="13.5">
      <c r="A526" s="20">
        <v>37955</v>
      </c>
      <c r="B526" s="21">
        <f t="shared" si="43"/>
        <v>699.5833333333333</v>
      </c>
      <c r="C526" s="25">
        <f t="shared" si="40"/>
        <v>12000</v>
      </c>
      <c r="D526" s="26">
        <v>0.1</v>
      </c>
      <c r="F526" s="27"/>
      <c r="G526" s="3">
        <f t="shared" si="41"/>
        <v>0</v>
      </c>
      <c r="H526" s="29">
        <f t="shared" si="44"/>
        <v>0.8330364796858815</v>
      </c>
      <c r="I526" s="30">
        <f t="shared" si="42"/>
        <v>0</v>
      </c>
      <c r="J526" s="31">
        <f t="shared" si="45"/>
        <v>0.10000000000511708</v>
      </c>
    </row>
    <row r="527" spans="1:10" ht="13.5">
      <c r="A527" s="32">
        <v>37986</v>
      </c>
      <c r="B527" s="33">
        <f t="shared" si="43"/>
        <v>729.9999999999999</v>
      </c>
      <c r="C527" s="25">
        <f t="shared" si="40"/>
        <v>12000</v>
      </c>
      <c r="D527" s="26">
        <v>0.1</v>
      </c>
      <c r="E527" s="3">
        <f>SUM(C515:C526)*D527/12</f>
        <v>1200</v>
      </c>
      <c r="F527" s="27"/>
      <c r="G527" s="3">
        <f t="shared" si="41"/>
        <v>1200</v>
      </c>
      <c r="H527" s="29">
        <f t="shared" si="44"/>
        <v>0.8264462809840464</v>
      </c>
      <c r="I527" s="30">
        <f t="shared" si="42"/>
        <v>991.7355371808557</v>
      </c>
      <c r="J527" s="31">
        <f t="shared" si="45"/>
        <v>0.10000000000511708</v>
      </c>
    </row>
    <row r="528" spans="1:10" ht="13.5">
      <c r="A528" s="20">
        <v>38017</v>
      </c>
      <c r="B528" s="21">
        <f t="shared" si="43"/>
        <v>760.4166666666665</v>
      </c>
      <c r="C528" s="25">
        <f t="shared" si="40"/>
        <v>12000</v>
      </c>
      <c r="D528" s="26">
        <v>0.1</v>
      </c>
      <c r="F528" s="27"/>
      <c r="G528" s="3">
        <f t="shared" si="41"/>
        <v>0</v>
      </c>
      <c r="H528" s="29">
        <f t="shared" si="44"/>
        <v>0.8199082177168397</v>
      </c>
      <c r="I528" s="30">
        <f t="shared" si="42"/>
        <v>0</v>
      </c>
      <c r="J528" s="31">
        <f t="shared" si="45"/>
        <v>0.10000000000511708</v>
      </c>
    </row>
    <row r="529" spans="1:10" ht="13.5">
      <c r="A529" s="20">
        <v>38046</v>
      </c>
      <c r="B529" s="21">
        <f t="shared" si="43"/>
        <v>790.8333333333331</v>
      </c>
      <c r="C529" s="25">
        <f t="shared" si="40"/>
        <v>12000</v>
      </c>
      <c r="D529" s="26">
        <v>0.1</v>
      </c>
      <c r="F529" s="27"/>
      <c r="G529" s="3">
        <f t="shared" si="41"/>
        <v>0</v>
      </c>
      <c r="H529" s="29">
        <f t="shared" si="44"/>
        <v>0.8134218774378897</v>
      </c>
      <c r="I529" s="30">
        <f t="shared" si="42"/>
        <v>0</v>
      </c>
      <c r="J529" s="31">
        <f t="shared" si="45"/>
        <v>0.10000000000511708</v>
      </c>
    </row>
    <row r="530" spans="1:10" ht="13.5">
      <c r="A530" s="32">
        <v>38077</v>
      </c>
      <c r="B530" s="21">
        <f t="shared" si="43"/>
        <v>821.2499999999998</v>
      </c>
      <c r="C530" s="25">
        <f t="shared" si="40"/>
        <v>12000</v>
      </c>
      <c r="D530" s="26">
        <v>0.1</v>
      </c>
      <c r="F530" s="27"/>
      <c r="G530" s="3">
        <f t="shared" si="41"/>
        <v>0</v>
      </c>
      <c r="H530" s="29">
        <f t="shared" si="44"/>
        <v>0.8069868509637109</v>
      </c>
      <c r="I530" s="30">
        <f t="shared" si="42"/>
        <v>0</v>
      </c>
      <c r="J530" s="31">
        <f t="shared" si="45"/>
        <v>0.10000000000511708</v>
      </c>
    </row>
    <row r="531" spans="1:10" ht="13.5">
      <c r="A531" s="20">
        <v>38107</v>
      </c>
      <c r="B531" s="21">
        <f t="shared" si="43"/>
        <v>851.6666666666664</v>
      </c>
      <c r="C531" s="25">
        <f t="shared" si="40"/>
        <v>12000</v>
      </c>
      <c r="D531" s="26">
        <v>0.1</v>
      </c>
      <c r="F531" s="27"/>
      <c r="G531" s="3">
        <f t="shared" si="41"/>
        <v>0</v>
      </c>
      <c r="H531" s="29">
        <f t="shared" si="44"/>
        <v>0.8006027323478919</v>
      </c>
      <c r="I531" s="30">
        <f t="shared" si="42"/>
        <v>0</v>
      </c>
      <c r="J531" s="31">
        <f t="shared" si="45"/>
        <v>0.10000000000511708</v>
      </c>
    </row>
    <row r="532" spans="1:10" ht="13.5">
      <c r="A532" s="20">
        <v>38138</v>
      </c>
      <c r="B532" s="21">
        <f t="shared" si="43"/>
        <v>882.083333333333</v>
      </c>
      <c r="C532" s="25">
        <f t="shared" si="40"/>
        <v>12000</v>
      </c>
      <c r="D532" s="26">
        <v>0.1</v>
      </c>
      <c r="F532" s="27"/>
      <c r="G532" s="3">
        <f t="shared" si="41"/>
        <v>0</v>
      </c>
      <c r="H532" s="29">
        <f t="shared" si="44"/>
        <v>0.7942691188554865</v>
      </c>
      <c r="I532" s="30">
        <f t="shared" si="42"/>
        <v>0</v>
      </c>
      <c r="J532" s="31">
        <f t="shared" si="45"/>
        <v>0.10000000000511708</v>
      </c>
    </row>
    <row r="533" spans="1:10" ht="13.5">
      <c r="A533" s="32">
        <v>38168</v>
      </c>
      <c r="B533" s="21">
        <f t="shared" si="43"/>
        <v>912.4999999999997</v>
      </c>
      <c r="C533" s="25">
        <f t="shared" si="40"/>
        <v>12000</v>
      </c>
      <c r="D533" s="26">
        <v>0.1</v>
      </c>
      <c r="F533" s="27"/>
      <c r="G533" s="3">
        <f t="shared" si="41"/>
        <v>0</v>
      </c>
      <c r="H533" s="29">
        <f t="shared" si="44"/>
        <v>0.7879856109376064</v>
      </c>
      <c r="I533" s="30">
        <f t="shared" si="42"/>
        <v>0</v>
      </c>
      <c r="J533" s="31">
        <f t="shared" si="45"/>
        <v>0.10000000000511708</v>
      </c>
    </row>
    <row r="534" spans="1:10" ht="13.5">
      <c r="A534" s="20">
        <v>38199</v>
      </c>
      <c r="B534" s="21">
        <f t="shared" si="43"/>
        <v>942.9166666666663</v>
      </c>
      <c r="C534" s="25">
        <f t="shared" si="40"/>
        <v>12000</v>
      </c>
      <c r="D534" s="26">
        <v>0.1</v>
      </c>
      <c r="F534" s="27"/>
      <c r="G534" s="3">
        <f t="shared" si="41"/>
        <v>0</v>
      </c>
      <c r="H534" s="29">
        <f t="shared" si="44"/>
        <v>0.7817518122062187</v>
      </c>
      <c r="I534" s="30">
        <f t="shared" si="42"/>
        <v>0</v>
      </c>
      <c r="J534" s="31">
        <f t="shared" si="45"/>
        <v>0.10000000000511708</v>
      </c>
    </row>
    <row r="535" spans="1:10" ht="13.5">
      <c r="A535" s="20">
        <v>38230</v>
      </c>
      <c r="B535" s="21">
        <f t="shared" si="43"/>
        <v>973.3333333333329</v>
      </c>
      <c r="C535" s="25">
        <f t="shared" si="40"/>
        <v>12000</v>
      </c>
      <c r="D535" s="26">
        <v>0.1</v>
      </c>
      <c r="F535" s="27"/>
      <c r="G535" s="3">
        <f t="shared" si="41"/>
        <v>0</v>
      </c>
      <c r="H535" s="29">
        <f t="shared" si="44"/>
        <v>0.7755673294091372</v>
      </c>
      <c r="I535" s="30">
        <f t="shared" si="42"/>
        <v>0</v>
      </c>
      <c r="J535" s="31">
        <f t="shared" si="45"/>
        <v>0.10000000000511708</v>
      </c>
    </row>
    <row r="536" spans="1:10" ht="13.5">
      <c r="A536" s="32">
        <v>38260</v>
      </c>
      <c r="B536" s="21">
        <f t="shared" si="43"/>
        <v>1003.7499999999995</v>
      </c>
      <c r="C536" s="25">
        <f t="shared" si="40"/>
        <v>12000</v>
      </c>
      <c r="D536" s="26">
        <v>0.1</v>
      </c>
      <c r="F536" s="27"/>
      <c r="G536" s="3">
        <f t="shared" si="41"/>
        <v>0</v>
      </c>
      <c r="H536" s="29">
        <f t="shared" si="44"/>
        <v>0.7694317724052172</v>
      </c>
      <c r="I536" s="30">
        <f t="shared" si="42"/>
        <v>0</v>
      </c>
      <c r="J536" s="31">
        <f t="shared" si="45"/>
        <v>0.10000000000511708</v>
      </c>
    </row>
    <row r="537" spans="1:10" ht="13.5">
      <c r="A537" s="20">
        <v>38291</v>
      </c>
      <c r="B537" s="21">
        <f t="shared" si="43"/>
        <v>1034.1666666666663</v>
      </c>
      <c r="C537" s="25">
        <f t="shared" si="40"/>
        <v>12000</v>
      </c>
      <c r="D537" s="26">
        <v>0.1</v>
      </c>
      <c r="F537" s="27"/>
      <c r="G537" s="3">
        <f t="shared" si="41"/>
        <v>0</v>
      </c>
      <c r="H537" s="29">
        <f t="shared" si="44"/>
        <v>0.7633447541397417</v>
      </c>
      <c r="I537" s="30">
        <f t="shared" si="42"/>
        <v>0</v>
      </c>
      <c r="J537" s="31">
        <f t="shared" si="45"/>
        <v>0.10000000000511708</v>
      </c>
    </row>
    <row r="538" spans="1:10" ht="13.5">
      <c r="A538" s="20">
        <v>38321</v>
      </c>
      <c r="B538" s="21">
        <f t="shared" si="43"/>
        <v>1064.583333333333</v>
      </c>
      <c r="C538" s="25">
        <f t="shared" si="40"/>
        <v>12000</v>
      </c>
      <c r="D538" s="26">
        <v>0.1</v>
      </c>
      <c r="F538" s="27"/>
      <c r="G538" s="3">
        <f t="shared" si="41"/>
        <v>0</v>
      </c>
      <c r="H538" s="29">
        <f t="shared" si="44"/>
        <v>0.7573058906200056</v>
      </c>
      <c r="I538" s="30">
        <f t="shared" si="42"/>
        <v>0</v>
      </c>
      <c r="J538" s="31">
        <f t="shared" si="45"/>
        <v>0.10000000000511708</v>
      </c>
    </row>
    <row r="539" spans="1:10" ht="13.5">
      <c r="A539" s="32">
        <v>38352</v>
      </c>
      <c r="B539" s="33">
        <f t="shared" si="43"/>
        <v>1094.9999999999998</v>
      </c>
      <c r="C539" s="25">
        <f t="shared" si="40"/>
        <v>12000</v>
      </c>
      <c r="D539" s="26">
        <v>0.1</v>
      </c>
      <c r="E539" s="3">
        <f>SUM(C527:C538)*D539/12</f>
        <v>1200</v>
      </c>
      <c r="F539" s="27"/>
      <c r="G539" s="3">
        <f t="shared" si="41"/>
        <v>1200</v>
      </c>
      <c r="H539" s="29">
        <f t="shared" si="44"/>
        <v>0.7513148008910926</v>
      </c>
      <c r="I539" s="30">
        <f t="shared" si="42"/>
        <v>901.5777610693111</v>
      </c>
      <c r="J539" s="31">
        <f t="shared" si="45"/>
        <v>0.10000000000511708</v>
      </c>
    </row>
    <row r="540" spans="1:10" ht="13.5">
      <c r="A540" s="20">
        <v>38383</v>
      </c>
      <c r="B540" s="21">
        <f t="shared" si="43"/>
        <v>1125.4166666666665</v>
      </c>
      <c r="C540" s="25">
        <f t="shared" si="40"/>
        <v>12000</v>
      </c>
      <c r="D540" s="26">
        <v>0.1</v>
      </c>
      <c r="F540" s="27"/>
      <c r="G540" s="3">
        <f t="shared" si="41"/>
        <v>0</v>
      </c>
      <c r="H540" s="29">
        <f t="shared" si="44"/>
        <v>0.7453711070118415</v>
      </c>
      <c r="I540" s="30">
        <f t="shared" si="42"/>
        <v>0</v>
      </c>
      <c r="J540" s="31">
        <f t="shared" si="45"/>
        <v>0.10000000000511708</v>
      </c>
    </row>
    <row r="541" spans="1:10" ht="13.5">
      <c r="A541" s="20">
        <v>38411</v>
      </c>
      <c r="B541" s="21">
        <f t="shared" si="43"/>
        <v>1155.8333333333333</v>
      </c>
      <c r="C541" s="25">
        <f t="shared" si="40"/>
        <v>12000</v>
      </c>
      <c r="D541" s="26">
        <v>0.1</v>
      </c>
      <c r="F541" s="27"/>
      <c r="G541" s="3">
        <f t="shared" si="41"/>
        <v>0</v>
      </c>
      <c r="H541" s="29">
        <f t="shared" si="44"/>
        <v>0.7394744340310052</v>
      </c>
      <c r="I541" s="30">
        <f t="shared" si="42"/>
        <v>0</v>
      </c>
      <c r="J541" s="31">
        <f t="shared" si="45"/>
        <v>0.10000000000511708</v>
      </c>
    </row>
    <row r="542" spans="1:10" ht="13.5">
      <c r="A542" s="32">
        <v>38442</v>
      </c>
      <c r="B542" s="21">
        <f t="shared" si="43"/>
        <v>1186.25</v>
      </c>
      <c r="C542" s="25">
        <f t="shared" si="40"/>
        <v>12000</v>
      </c>
      <c r="D542" s="26">
        <v>0.1</v>
      </c>
      <c r="F542" s="27"/>
      <c r="G542" s="3">
        <f t="shared" si="41"/>
        <v>0</v>
      </c>
      <c r="H542" s="29">
        <f t="shared" si="44"/>
        <v>0.7336244099635972</v>
      </c>
      <c r="I542" s="30">
        <f t="shared" si="42"/>
        <v>0</v>
      </c>
      <c r="J542" s="31">
        <f t="shared" si="45"/>
        <v>0.10000000000511708</v>
      </c>
    </row>
    <row r="543" spans="1:10" ht="13.5">
      <c r="A543" s="20">
        <v>38472</v>
      </c>
      <c r="B543" s="21">
        <f t="shared" si="43"/>
        <v>1216.6666666666667</v>
      </c>
      <c r="C543" s="25">
        <f t="shared" si="40"/>
        <v>12000</v>
      </c>
      <c r="D543" s="26">
        <v>0.1</v>
      </c>
      <c r="F543" s="27"/>
      <c r="G543" s="3">
        <f t="shared" si="41"/>
        <v>0</v>
      </c>
      <c r="H543" s="29">
        <f t="shared" si="44"/>
        <v>0.7278206657674251</v>
      </c>
      <c r="I543" s="30">
        <f t="shared" si="42"/>
        <v>0</v>
      </c>
      <c r="J543" s="31">
        <f t="shared" si="45"/>
        <v>0.10000000000511708</v>
      </c>
    </row>
    <row r="544" spans="1:10" ht="13.5">
      <c r="A544" s="20">
        <v>38503</v>
      </c>
      <c r="B544" s="21">
        <f t="shared" si="43"/>
        <v>1247.0833333333335</v>
      </c>
      <c r="C544" s="25">
        <f t="shared" si="40"/>
        <v>12000</v>
      </c>
      <c r="D544" s="26">
        <v>0.1</v>
      </c>
      <c r="F544" s="27"/>
      <c r="G544" s="3">
        <f t="shared" si="41"/>
        <v>0</v>
      </c>
      <c r="H544" s="29">
        <f t="shared" si="44"/>
        <v>0.7220628353198104</v>
      </c>
      <c r="I544" s="30">
        <f t="shared" si="42"/>
        <v>0</v>
      </c>
      <c r="J544" s="31">
        <f t="shared" si="45"/>
        <v>0.10000000000511708</v>
      </c>
    </row>
    <row r="545" spans="1:10" ht="13.5">
      <c r="A545" s="32">
        <v>38533</v>
      </c>
      <c r="B545" s="21">
        <f t="shared" si="43"/>
        <v>1277.5000000000002</v>
      </c>
      <c r="C545" s="25">
        <f t="shared" si="40"/>
        <v>12000</v>
      </c>
      <c r="D545" s="26">
        <v>0.1</v>
      </c>
      <c r="F545" s="27"/>
      <c r="G545" s="3">
        <f t="shared" si="41"/>
        <v>0</v>
      </c>
      <c r="H545" s="29">
        <f t="shared" si="44"/>
        <v>0.7163505553944916</v>
      </c>
      <c r="I545" s="30">
        <f t="shared" si="42"/>
        <v>0</v>
      </c>
      <c r="J545" s="31">
        <f t="shared" si="45"/>
        <v>0.10000000000511708</v>
      </c>
    </row>
    <row r="546" spans="1:10" ht="13.5">
      <c r="A546" s="20">
        <v>38564</v>
      </c>
      <c r="B546" s="21">
        <f t="shared" si="43"/>
        <v>1307.916666666667</v>
      </c>
      <c r="C546" s="25">
        <f t="shared" si="40"/>
        <v>12000</v>
      </c>
      <c r="D546" s="26">
        <v>0.1</v>
      </c>
      <c r="F546" s="27"/>
      <c r="G546" s="3">
        <f t="shared" si="41"/>
        <v>0</v>
      </c>
      <c r="H546" s="29">
        <f t="shared" si="44"/>
        <v>0.7106834656387108</v>
      </c>
      <c r="I546" s="30">
        <f t="shared" si="42"/>
        <v>0</v>
      </c>
      <c r="J546" s="31">
        <f t="shared" si="45"/>
        <v>0.10000000000511708</v>
      </c>
    </row>
    <row r="547" spans="1:10" ht="13.5">
      <c r="A547" s="20">
        <v>38595</v>
      </c>
      <c r="B547" s="21">
        <f t="shared" si="43"/>
        <v>1338.3333333333337</v>
      </c>
      <c r="C547" s="25">
        <f t="shared" si="40"/>
        <v>12000</v>
      </c>
      <c r="D547" s="26">
        <v>0.1</v>
      </c>
      <c r="F547" s="27"/>
      <c r="G547" s="3">
        <f t="shared" si="41"/>
        <v>0</v>
      </c>
      <c r="H547" s="29">
        <f t="shared" si="44"/>
        <v>0.7050612085504812</v>
      </c>
      <c r="I547" s="30">
        <f t="shared" si="42"/>
        <v>0</v>
      </c>
      <c r="J547" s="31">
        <f t="shared" si="45"/>
        <v>0.10000000000511708</v>
      </c>
    </row>
    <row r="548" spans="1:10" ht="13.5">
      <c r="A548" s="32">
        <v>38625</v>
      </c>
      <c r="B548" s="21">
        <f t="shared" si="43"/>
        <v>1368.7500000000005</v>
      </c>
      <c r="C548" s="25">
        <f t="shared" si="40"/>
        <v>12000</v>
      </c>
      <c r="D548" s="26">
        <v>0.1</v>
      </c>
      <c r="F548" s="27"/>
      <c r="G548" s="3">
        <f t="shared" si="41"/>
        <v>0</v>
      </c>
      <c r="H548" s="29">
        <f t="shared" si="44"/>
        <v>0.6994834294560341</v>
      </c>
      <c r="I548" s="30">
        <f t="shared" si="42"/>
        <v>0</v>
      </c>
      <c r="J548" s="31">
        <f t="shared" si="45"/>
        <v>0.10000000000511708</v>
      </c>
    </row>
    <row r="549" spans="1:10" ht="13.5">
      <c r="A549" s="20">
        <v>38656</v>
      </c>
      <c r="B549" s="21">
        <f t="shared" si="43"/>
        <v>1399.1666666666672</v>
      </c>
      <c r="C549" s="25">
        <f t="shared" si="40"/>
        <v>12000</v>
      </c>
      <c r="D549" s="26">
        <v>0.1</v>
      </c>
      <c r="F549" s="27"/>
      <c r="G549" s="3">
        <f t="shared" si="41"/>
        <v>0</v>
      </c>
      <c r="H549" s="29">
        <f t="shared" si="44"/>
        <v>0.6939497764874457</v>
      </c>
      <c r="I549" s="30">
        <f t="shared" si="42"/>
        <v>0</v>
      </c>
      <c r="J549" s="31">
        <f t="shared" si="45"/>
        <v>0.10000000000511708</v>
      </c>
    </row>
    <row r="550" spans="1:10" ht="13.5">
      <c r="A550" s="20">
        <v>38686</v>
      </c>
      <c r="B550" s="21">
        <f t="shared" si="43"/>
        <v>1429.583333333334</v>
      </c>
      <c r="C550" s="25">
        <f t="shared" si="40"/>
        <v>12000</v>
      </c>
      <c r="D550" s="26">
        <v>0.1</v>
      </c>
      <c r="F550" s="27"/>
      <c r="G550" s="3">
        <f t="shared" si="41"/>
        <v>0</v>
      </c>
      <c r="H550" s="29">
        <f t="shared" si="44"/>
        <v>0.6884599005604387</v>
      </c>
      <c r="I550" s="30">
        <f t="shared" si="42"/>
        <v>0</v>
      </c>
      <c r="J550" s="31">
        <f t="shared" si="45"/>
        <v>0.10000000000511708</v>
      </c>
    </row>
    <row r="551" spans="1:10" ht="13.5">
      <c r="A551" s="32">
        <v>38717</v>
      </c>
      <c r="B551" s="33">
        <f t="shared" si="43"/>
        <v>1460.0000000000007</v>
      </c>
      <c r="C551" s="25">
        <f t="shared" si="40"/>
        <v>12000</v>
      </c>
      <c r="D551" s="26">
        <v>0.1</v>
      </c>
      <c r="E551" s="3">
        <f>SUM(C539:C550)*D551/12</f>
        <v>1200</v>
      </c>
      <c r="F551" s="27"/>
      <c r="G551" s="3">
        <f t="shared" si="41"/>
        <v>1200</v>
      </c>
      <c r="H551" s="29">
        <f t="shared" si="44"/>
        <v>0.6830134553523612</v>
      </c>
      <c r="I551" s="30">
        <f t="shared" si="42"/>
        <v>819.6161464228335</v>
      </c>
      <c r="J551" s="31">
        <f t="shared" si="45"/>
        <v>0.10000000000511708</v>
      </c>
    </row>
    <row r="552" spans="1:10" ht="13.5">
      <c r="A552" s="20">
        <v>38748</v>
      </c>
      <c r="B552" s="21">
        <f t="shared" si="43"/>
        <v>1490.4166666666674</v>
      </c>
      <c r="C552" s="25">
        <f t="shared" si="40"/>
        <v>12000</v>
      </c>
      <c r="D552" s="26">
        <v>0.1</v>
      </c>
      <c r="F552" s="27"/>
      <c r="G552" s="3">
        <f t="shared" si="41"/>
        <v>0</v>
      </c>
      <c r="H552" s="29">
        <f t="shared" si="44"/>
        <v>0.6776100972803399</v>
      </c>
      <c r="I552" s="30">
        <f t="shared" si="42"/>
        <v>0</v>
      </c>
      <c r="J552" s="31">
        <f t="shared" si="45"/>
        <v>0.10000000000511708</v>
      </c>
    </row>
    <row r="553" spans="1:10" ht="13.5">
      <c r="A553" s="20">
        <v>38776</v>
      </c>
      <c r="B553" s="21">
        <f t="shared" si="43"/>
        <v>1520.8333333333342</v>
      </c>
      <c r="C553" s="25">
        <f t="shared" si="40"/>
        <v>12000</v>
      </c>
      <c r="D553" s="26">
        <v>0.1</v>
      </c>
      <c r="F553" s="27"/>
      <c r="G553" s="3">
        <f t="shared" si="41"/>
        <v>0</v>
      </c>
      <c r="H553" s="29">
        <f t="shared" si="44"/>
        <v>0.6722494854796046</v>
      </c>
      <c r="I553" s="30">
        <f t="shared" si="42"/>
        <v>0</v>
      </c>
      <c r="J553" s="31">
        <f t="shared" si="45"/>
        <v>0.10000000000511708</v>
      </c>
    </row>
    <row r="554" spans="1:10" ht="13.5">
      <c r="A554" s="32">
        <v>38807</v>
      </c>
      <c r="B554" s="21">
        <f t="shared" si="43"/>
        <v>1551.250000000001</v>
      </c>
      <c r="C554" s="25">
        <f t="shared" si="40"/>
        <v>12000</v>
      </c>
      <c r="D554" s="26">
        <v>0.1</v>
      </c>
      <c r="F554" s="27"/>
      <c r="G554" s="3">
        <f t="shared" si="41"/>
        <v>0</v>
      </c>
      <c r="H554" s="29">
        <f t="shared" si="44"/>
        <v>0.6669312817819857</v>
      </c>
      <c r="I554" s="30">
        <f t="shared" si="42"/>
        <v>0</v>
      </c>
      <c r="J554" s="31">
        <f t="shared" si="45"/>
        <v>0.10000000000511708</v>
      </c>
    </row>
    <row r="555" spans="1:10" ht="13.5">
      <c r="A555" s="20">
        <v>38837</v>
      </c>
      <c r="B555" s="21">
        <f t="shared" si="43"/>
        <v>1581.6666666666677</v>
      </c>
      <c r="C555" s="25">
        <f t="shared" si="40"/>
        <v>12000</v>
      </c>
      <c r="D555" s="26">
        <v>0.1</v>
      </c>
      <c r="F555" s="27"/>
      <c r="G555" s="3">
        <f t="shared" si="41"/>
        <v>0</v>
      </c>
      <c r="H555" s="29">
        <f t="shared" si="44"/>
        <v>0.6616551506945811</v>
      </c>
      <c r="I555" s="30">
        <f t="shared" si="42"/>
        <v>0</v>
      </c>
      <c r="J555" s="31">
        <f t="shared" si="45"/>
        <v>0.10000000000511708</v>
      </c>
    </row>
    <row r="556" spans="1:10" ht="13.5">
      <c r="A556" s="20">
        <v>38868</v>
      </c>
      <c r="B556" s="21">
        <f t="shared" si="43"/>
        <v>1612.0833333333344</v>
      </c>
      <c r="C556" s="25">
        <f t="shared" si="40"/>
        <v>12000</v>
      </c>
      <c r="D556" s="26">
        <v>0.1</v>
      </c>
      <c r="F556" s="27"/>
      <c r="G556" s="3">
        <f t="shared" si="41"/>
        <v>0</v>
      </c>
      <c r="H556" s="29">
        <f t="shared" si="44"/>
        <v>0.656420759378592</v>
      </c>
      <c r="I556" s="30">
        <f t="shared" si="42"/>
        <v>0</v>
      </c>
      <c r="J556" s="31">
        <f t="shared" si="45"/>
        <v>0.10000000000511708</v>
      </c>
    </row>
    <row r="557" spans="1:10" ht="13.5">
      <c r="A557" s="32">
        <v>38898</v>
      </c>
      <c r="B557" s="21">
        <f t="shared" si="43"/>
        <v>1642.5000000000011</v>
      </c>
      <c r="C557" s="25">
        <f t="shared" si="40"/>
        <v>12000</v>
      </c>
      <c r="D557" s="26">
        <v>0.1</v>
      </c>
      <c r="F557" s="27"/>
      <c r="G557" s="3">
        <f t="shared" si="41"/>
        <v>0</v>
      </c>
      <c r="H557" s="29">
        <f t="shared" si="44"/>
        <v>0.6512277776283264</v>
      </c>
      <c r="I557" s="30">
        <f t="shared" si="42"/>
        <v>0</v>
      </c>
      <c r="J557" s="31">
        <f t="shared" si="45"/>
        <v>0.10000000000511708</v>
      </c>
    </row>
    <row r="558" spans="1:10" ht="13.5">
      <c r="A558" s="20">
        <v>38929</v>
      </c>
      <c r="B558" s="21">
        <f t="shared" si="43"/>
        <v>1672.9166666666679</v>
      </c>
      <c r="C558" s="25">
        <f t="shared" si="40"/>
        <v>12000</v>
      </c>
      <c r="D558" s="26">
        <v>0.1</v>
      </c>
      <c r="F558" s="27"/>
      <c r="G558" s="3">
        <f t="shared" si="41"/>
        <v>0</v>
      </c>
      <c r="H558" s="29">
        <f t="shared" si="44"/>
        <v>0.6460758778503678</v>
      </c>
      <c r="I558" s="30">
        <f t="shared" si="42"/>
        <v>0</v>
      </c>
      <c r="J558" s="31">
        <f t="shared" si="45"/>
        <v>0.10000000000511708</v>
      </c>
    </row>
    <row r="559" spans="1:10" ht="13.5">
      <c r="A559" s="20">
        <v>38960</v>
      </c>
      <c r="B559" s="21">
        <f t="shared" si="43"/>
        <v>1703.3333333333346</v>
      </c>
      <c r="C559" s="25">
        <f t="shared" si="40"/>
        <v>12000</v>
      </c>
      <c r="D559" s="26">
        <v>0.1</v>
      </c>
      <c r="F559" s="27"/>
      <c r="G559" s="3">
        <f t="shared" si="41"/>
        <v>0</v>
      </c>
      <c r="H559" s="29">
        <f t="shared" si="44"/>
        <v>0.6409647350429101</v>
      </c>
      <c r="I559" s="30">
        <f t="shared" si="42"/>
        <v>0</v>
      </c>
      <c r="J559" s="31">
        <f t="shared" si="45"/>
        <v>0.10000000000511708</v>
      </c>
    </row>
    <row r="560" spans="1:10" ht="13.5">
      <c r="A560" s="32">
        <v>38990</v>
      </c>
      <c r="B560" s="21">
        <f t="shared" si="43"/>
        <v>1733.7500000000014</v>
      </c>
      <c r="C560" s="25">
        <f t="shared" si="40"/>
        <v>12000</v>
      </c>
      <c r="D560" s="26">
        <v>0.1</v>
      </c>
      <c r="F560" s="27"/>
      <c r="G560" s="3">
        <f t="shared" si="41"/>
        <v>0</v>
      </c>
      <c r="H560" s="29">
        <f t="shared" si="44"/>
        <v>0.6358940267752548</v>
      </c>
      <c r="I560" s="30">
        <f t="shared" si="42"/>
        <v>0</v>
      </c>
      <c r="J560" s="31">
        <f t="shared" si="45"/>
        <v>0.10000000000511708</v>
      </c>
    </row>
    <row r="561" spans="1:10" ht="13.5">
      <c r="A561" s="20">
        <v>39021</v>
      </c>
      <c r="B561" s="21">
        <f t="shared" si="43"/>
        <v>1764.166666666668</v>
      </c>
      <c r="C561" s="25">
        <f t="shared" si="40"/>
        <v>12000</v>
      </c>
      <c r="D561" s="26">
        <v>0.1</v>
      </c>
      <c r="F561" s="27"/>
      <c r="G561" s="3">
        <f t="shared" si="41"/>
        <v>0</v>
      </c>
      <c r="H561" s="29">
        <f t="shared" si="44"/>
        <v>0.6308634331674704</v>
      </c>
      <c r="I561" s="30">
        <f t="shared" si="42"/>
        <v>0</v>
      </c>
      <c r="J561" s="31">
        <f t="shared" si="45"/>
        <v>0.10000000000511708</v>
      </c>
    </row>
    <row r="562" spans="1:10" ht="13.5">
      <c r="A562" s="20">
        <v>39051</v>
      </c>
      <c r="B562" s="21">
        <f t="shared" si="43"/>
        <v>1794.5833333333348</v>
      </c>
      <c r="C562" s="25">
        <f t="shared" si="40"/>
        <v>12000</v>
      </c>
      <c r="D562" s="26">
        <v>0.1</v>
      </c>
      <c r="F562" s="27"/>
      <c r="G562" s="3">
        <f t="shared" si="41"/>
        <v>0</v>
      </c>
      <c r="H562" s="29">
        <f t="shared" si="44"/>
        <v>0.6258726368702144</v>
      </c>
      <c r="I562" s="30">
        <f t="shared" si="42"/>
        <v>0</v>
      </c>
      <c r="J562" s="31">
        <f t="shared" si="45"/>
        <v>0.10000000000511708</v>
      </c>
    </row>
    <row r="563" spans="1:10" ht="13.5">
      <c r="A563" s="32">
        <v>39082</v>
      </c>
      <c r="B563" s="33">
        <f t="shared" si="43"/>
        <v>1825.0000000000016</v>
      </c>
      <c r="C563" s="25">
        <f t="shared" si="40"/>
        <v>0</v>
      </c>
      <c r="D563" s="26">
        <v>0.1</v>
      </c>
      <c r="E563" s="3">
        <f>SUM(C551:C562)*D563/12</f>
        <v>1200</v>
      </c>
      <c r="F563" s="27">
        <v>12000</v>
      </c>
      <c r="G563" s="3">
        <f t="shared" si="41"/>
        <v>13200</v>
      </c>
      <c r="H563" s="29">
        <f t="shared" si="44"/>
        <v>0.6209213230447126</v>
      </c>
      <c r="I563" s="30">
        <f t="shared" si="42"/>
        <v>8196.161464190207</v>
      </c>
      <c r="J563" s="31">
        <f t="shared" si="45"/>
        <v>0.10000000000511708</v>
      </c>
    </row>
    <row r="565" spans="5:9" ht="13.5">
      <c r="E565" s="22">
        <f>SUM(E503:E563)</f>
        <v>6000</v>
      </c>
      <c r="F565" s="22">
        <f>SUM(F503:F563)</f>
        <v>12000</v>
      </c>
      <c r="G565" s="22">
        <f>SUM(G503:G563)</f>
        <v>6000</v>
      </c>
      <c r="H565" s="22"/>
      <c r="I565" s="22">
        <f>SUM(I503:I563)</f>
        <v>11999.999999767224</v>
      </c>
    </row>
  </sheetData>
  <sheetProtection/>
  <mergeCells count="7">
    <mergeCell ref="G12:H12"/>
    <mergeCell ref="G93:H93"/>
    <mergeCell ref="G416:H416"/>
    <mergeCell ref="G497:H497"/>
    <mergeCell ref="G174:H174"/>
    <mergeCell ref="G254:H254"/>
    <mergeCell ref="G335:H33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8" r:id="rId9"/>
  <rowBreaks count="5" manualBreakCount="5">
    <brk id="81" max="255" man="1"/>
    <brk id="161" max="9" man="1"/>
    <brk id="242" max="255" man="1"/>
    <brk id="323" max="255" man="1"/>
    <brk id="403" max="255" man="1"/>
  </rowBreaks>
  <legacyDrawing r:id="rId8"/>
  <oleObjects>
    <oleObject progId="Equation.3" shapeId="1837168" r:id="rId1"/>
    <oleObject progId="Equation.3" shapeId="1850566" r:id="rId2"/>
    <oleObject progId="Equation.3" shapeId="1934442" r:id="rId3"/>
    <oleObject progId="Equation.3" shapeId="278328" r:id="rId4"/>
    <oleObject progId="Equation.3" shapeId="612712" r:id="rId5"/>
    <oleObject progId="Equation.3" shapeId="640263" r:id="rId6"/>
    <oleObject progId="Equation.3" shapeId="707111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403"/>
  <sheetViews>
    <sheetView zoomScale="80" zoomScaleNormal="80" zoomScalePageLayoutView="0" workbookViewId="0" topLeftCell="A1">
      <selection activeCell="A7" sqref="A1:IV16384"/>
    </sheetView>
  </sheetViews>
  <sheetFormatPr defaultColWidth="9.140625" defaultRowHeight="12.75"/>
  <cols>
    <col min="1" max="1" width="14.7109375" style="3" customWidth="1"/>
    <col min="2" max="2" width="9.28125" style="3" customWidth="1"/>
    <col min="3" max="3" width="9.7109375" style="3" customWidth="1"/>
    <col min="4" max="4" width="9.57421875" style="3" customWidth="1"/>
    <col min="5" max="5" width="12.7109375" style="3" customWidth="1"/>
    <col min="6" max="6" width="15.421875" style="3" customWidth="1"/>
    <col min="7" max="7" width="8.8515625" style="3" customWidth="1"/>
    <col min="8" max="8" width="16.57421875" style="3" customWidth="1"/>
    <col min="9" max="9" width="12.421875" style="3" customWidth="1"/>
    <col min="10" max="16384" width="8.8515625" style="3" customWidth="1"/>
  </cols>
  <sheetData>
    <row r="1" spans="1:10" ht="13.5">
      <c r="A1" s="1" t="s">
        <v>45</v>
      </c>
      <c r="B1" s="36"/>
      <c r="C1" s="2"/>
      <c r="D1" s="2"/>
      <c r="E1" s="2"/>
      <c r="F1" s="2"/>
      <c r="G1" s="2"/>
      <c r="H1" s="2"/>
      <c r="I1" s="2"/>
      <c r="J1" s="2"/>
    </row>
    <row r="2" spans="1:2" s="13" customFormat="1" ht="13.5">
      <c r="A2" s="74"/>
      <c r="B2" s="75"/>
    </row>
    <row r="3" spans="1:10" ht="13.5">
      <c r="A3" s="5" t="s">
        <v>63</v>
      </c>
      <c r="B3" s="6"/>
      <c r="C3" s="6"/>
      <c r="D3" s="6"/>
      <c r="E3" s="6"/>
      <c r="F3" s="6"/>
      <c r="G3" s="6"/>
      <c r="I3" s="7"/>
      <c r="J3" s="8"/>
    </row>
    <row r="4" spans="1:10" ht="13.5">
      <c r="A4" s="5" t="s">
        <v>27</v>
      </c>
      <c r="B4" s="6"/>
      <c r="C4" s="6"/>
      <c r="D4" s="6"/>
      <c r="E4" s="6"/>
      <c r="F4" s="6"/>
      <c r="G4" s="6"/>
      <c r="I4" s="7"/>
      <c r="J4" s="8"/>
    </row>
    <row r="5" spans="1:10" ht="13.5">
      <c r="A5" s="5"/>
      <c r="B5" s="6"/>
      <c r="C5" s="6"/>
      <c r="D5" s="6"/>
      <c r="E5" s="6"/>
      <c r="F5" s="6"/>
      <c r="G5" s="6"/>
      <c r="I5" s="7"/>
      <c r="J5" s="8"/>
    </row>
    <row r="6" spans="1:5" ht="13.5">
      <c r="A6" s="38" t="s">
        <v>50</v>
      </c>
      <c r="B6" s="38"/>
      <c r="C6" s="38"/>
      <c r="D6" s="38">
        <v>10.3795</v>
      </c>
      <c r="E6" s="38" t="s">
        <v>12</v>
      </c>
    </row>
    <row r="7" spans="1:5" ht="13.5">
      <c r="A7" s="39" t="s">
        <v>92</v>
      </c>
      <c r="B7" s="45"/>
      <c r="C7" s="45"/>
      <c r="D7" s="45">
        <v>10.3813</v>
      </c>
      <c r="E7" s="39" t="s">
        <v>12</v>
      </c>
    </row>
    <row r="8" s="13" customFormat="1" ht="13.5"/>
    <row r="9" ht="13.5">
      <c r="A9" s="40" t="s">
        <v>28</v>
      </c>
    </row>
    <row r="10" ht="12.75"/>
    <row r="11" ht="12.75"/>
    <row r="12" spans="7:8" ht="12.75">
      <c r="G12" s="42">
        <f>-1+(1+0.1/4)^4</f>
        <v>0.10381289062499977</v>
      </c>
      <c r="H12" s="42"/>
    </row>
    <row r="13" ht="12.75"/>
    <row r="14" ht="12.75"/>
    <row r="15" ht="12.75"/>
    <row r="16" ht="13.5">
      <c r="A16" s="40" t="s">
        <v>29</v>
      </c>
    </row>
    <row r="17" spans="1:10" ht="27">
      <c r="A17" s="16"/>
      <c r="B17" s="17" t="s">
        <v>7</v>
      </c>
      <c r="C17" s="17" t="s">
        <v>30</v>
      </c>
      <c r="D17" s="17" t="s">
        <v>31</v>
      </c>
      <c r="E17" s="17" t="s">
        <v>32</v>
      </c>
      <c r="F17" s="17" t="s">
        <v>33</v>
      </c>
      <c r="G17" s="17" t="s">
        <v>0</v>
      </c>
      <c r="H17" s="17" t="s">
        <v>34</v>
      </c>
      <c r="I17" s="18" t="s">
        <v>36</v>
      </c>
      <c r="J17" s="19" t="s">
        <v>37</v>
      </c>
    </row>
    <row r="18" spans="1:10" ht="13.5">
      <c r="A18" s="20">
        <v>37257</v>
      </c>
      <c r="B18" s="21">
        <v>1</v>
      </c>
      <c r="C18" s="22">
        <v>12000</v>
      </c>
      <c r="D18" s="17"/>
      <c r="E18" s="17"/>
      <c r="F18" s="17"/>
      <c r="G18" s="35">
        <v>-12000</v>
      </c>
      <c r="H18" s="17"/>
      <c r="I18" s="18"/>
      <c r="J18" s="19"/>
    </row>
    <row r="19" spans="1:10" ht="13.5">
      <c r="A19" s="20">
        <v>37287</v>
      </c>
      <c r="B19" s="24">
        <f>365/12</f>
        <v>30.416666666666668</v>
      </c>
      <c r="C19" s="25">
        <f>C18-F19</f>
        <v>11800</v>
      </c>
      <c r="D19" s="26">
        <v>0.1</v>
      </c>
      <c r="F19" s="27">
        <v>200</v>
      </c>
      <c r="G19" s="3">
        <f>E19+F19</f>
        <v>200</v>
      </c>
      <c r="H19" s="29">
        <f>(1+J19)^(-(B19/365))</f>
        <v>0.9918042522675538</v>
      </c>
      <c r="I19" s="30">
        <f>G19*H19</f>
        <v>198.36085045351075</v>
      </c>
      <c r="J19" s="31">
        <v>0.10379496460730543</v>
      </c>
    </row>
    <row r="20" spans="1:10" ht="13.5">
      <c r="A20" s="20">
        <v>37315</v>
      </c>
      <c r="B20" s="21">
        <f>B19+$B$19</f>
        <v>60.833333333333336</v>
      </c>
      <c r="C20" s="25">
        <f aca="true" t="shared" si="0" ref="C20:C78">C19-F20</f>
        <v>11600</v>
      </c>
      <c r="D20" s="26">
        <v>0.1</v>
      </c>
      <c r="F20" s="27">
        <v>200</v>
      </c>
      <c r="G20" s="3">
        <f aca="true" t="shared" si="1" ref="G20:G78">E20+F20</f>
        <v>200</v>
      </c>
      <c r="H20" s="29">
        <f aca="true" t="shared" si="2" ref="H20:H78">(1+J20)^(-(B20/365))</f>
        <v>0.9836756748160013</v>
      </c>
      <c r="I20" s="30">
        <f aca="true" t="shared" si="3" ref="I20:I78">G20*H20</f>
        <v>196.73513496320027</v>
      </c>
      <c r="J20" s="31">
        <f>J19</f>
        <v>0.10379496460730543</v>
      </c>
    </row>
    <row r="21" spans="1:10" ht="13.5">
      <c r="A21" s="32">
        <v>37346</v>
      </c>
      <c r="B21" s="21">
        <f>B20+$B$19</f>
        <v>91.25</v>
      </c>
      <c r="C21" s="25">
        <f t="shared" si="0"/>
        <v>11400</v>
      </c>
      <c r="D21" s="26">
        <v>0.1</v>
      </c>
      <c r="E21" s="3">
        <f>(C18+C19+C20)*D21/12</f>
        <v>295</v>
      </c>
      <c r="F21" s="27">
        <v>200</v>
      </c>
      <c r="G21" s="3">
        <f t="shared" si="1"/>
        <v>495</v>
      </c>
      <c r="H21" s="29">
        <f t="shared" si="2"/>
        <v>0.9756137171346656</v>
      </c>
      <c r="I21" s="30">
        <f t="shared" si="3"/>
        <v>482.92878998165946</v>
      </c>
      <c r="J21" s="31">
        <f aca="true" t="shared" si="4" ref="J21:J78">J20</f>
        <v>0.10379496460730543</v>
      </c>
    </row>
    <row r="22" spans="1:10" ht="13.5">
      <c r="A22" s="20">
        <v>37376</v>
      </c>
      <c r="B22" s="21">
        <f aca="true" t="shared" si="5" ref="B22:B28">B21+$B$19</f>
        <v>121.66666666666667</v>
      </c>
      <c r="C22" s="25">
        <f t="shared" si="0"/>
        <v>11200</v>
      </c>
      <c r="D22" s="26">
        <v>0.1</v>
      </c>
      <c r="F22" s="27">
        <v>200</v>
      </c>
      <c r="G22" s="3">
        <f t="shared" si="1"/>
        <v>200</v>
      </c>
      <c r="H22" s="29">
        <f t="shared" si="2"/>
        <v>0.9676178332247156</v>
      </c>
      <c r="I22" s="30">
        <f t="shared" si="3"/>
        <v>193.52356664494312</v>
      </c>
      <c r="J22" s="31">
        <f t="shared" si="4"/>
        <v>0.10379496460730543</v>
      </c>
    </row>
    <row r="23" spans="1:10" ht="13.5">
      <c r="A23" s="20">
        <v>37407</v>
      </c>
      <c r="B23" s="21">
        <f t="shared" si="5"/>
        <v>152.08333333333334</v>
      </c>
      <c r="C23" s="25">
        <f t="shared" si="0"/>
        <v>11000</v>
      </c>
      <c r="D23" s="26">
        <v>0.1</v>
      </c>
      <c r="F23" s="27">
        <v>200</v>
      </c>
      <c r="G23" s="3">
        <f t="shared" si="1"/>
        <v>200</v>
      </c>
      <c r="H23" s="29">
        <f t="shared" si="2"/>
        <v>0.9596874815621896</v>
      </c>
      <c r="I23" s="30">
        <f t="shared" si="3"/>
        <v>191.93749631243793</v>
      </c>
      <c r="J23" s="31">
        <f t="shared" si="4"/>
        <v>0.10379496460730543</v>
      </c>
    </row>
    <row r="24" spans="1:10" ht="13.5">
      <c r="A24" s="32">
        <v>37437</v>
      </c>
      <c r="B24" s="21">
        <f t="shared" si="5"/>
        <v>182.5</v>
      </c>
      <c r="C24" s="25">
        <f t="shared" si="0"/>
        <v>10800</v>
      </c>
      <c r="D24" s="26">
        <v>0.1</v>
      </c>
      <c r="E24" s="3">
        <f>(C21+C22+C23)*D24/12</f>
        <v>280</v>
      </c>
      <c r="F24" s="27">
        <v>200</v>
      </c>
      <c r="G24" s="3">
        <f t="shared" si="1"/>
        <v>480</v>
      </c>
      <c r="H24" s="29">
        <f t="shared" si="2"/>
        <v>0.9518221250613191</v>
      </c>
      <c r="I24" s="30">
        <f t="shared" si="3"/>
        <v>456.8746200294332</v>
      </c>
      <c r="J24" s="31">
        <f t="shared" si="4"/>
        <v>0.10379496460730543</v>
      </c>
    </row>
    <row r="25" spans="1:10" ht="13.5">
      <c r="A25" s="20">
        <v>37468</v>
      </c>
      <c r="B25" s="21">
        <f t="shared" si="5"/>
        <v>212.91666666666666</v>
      </c>
      <c r="C25" s="25">
        <f t="shared" si="0"/>
        <v>10600</v>
      </c>
      <c r="D25" s="26">
        <v>0.1</v>
      </c>
      <c r="F25" s="27">
        <v>200</v>
      </c>
      <c r="G25" s="3">
        <f t="shared" si="1"/>
        <v>200</v>
      </c>
      <c r="H25" s="29">
        <f t="shared" si="2"/>
        <v>0.9440212310381557</v>
      </c>
      <c r="I25" s="30">
        <f t="shared" si="3"/>
        <v>188.80424620763114</v>
      </c>
      <c r="J25" s="31">
        <f t="shared" si="4"/>
        <v>0.10379496460730543</v>
      </c>
    </row>
    <row r="26" spans="1:10" ht="13.5">
      <c r="A26" s="20">
        <v>37499</v>
      </c>
      <c r="B26" s="21">
        <f t="shared" si="5"/>
        <v>243.33333333333331</v>
      </c>
      <c r="C26" s="25">
        <f t="shared" si="0"/>
        <v>10400</v>
      </c>
      <c r="D26" s="26">
        <v>0.1</v>
      </c>
      <c r="F26" s="27">
        <v>200</v>
      </c>
      <c r="G26" s="3">
        <f t="shared" si="1"/>
        <v>200</v>
      </c>
      <c r="H26" s="29">
        <f t="shared" si="2"/>
        <v>0.9362842711744936</v>
      </c>
      <c r="I26" s="30">
        <f t="shared" si="3"/>
        <v>187.25685423489873</v>
      </c>
      <c r="J26" s="31">
        <f t="shared" si="4"/>
        <v>0.10379496460730543</v>
      </c>
    </row>
    <row r="27" spans="1:10" ht="13.5">
      <c r="A27" s="32">
        <v>37529</v>
      </c>
      <c r="B27" s="21">
        <f t="shared" si="5"/>
        <v>273.75</v>
      </c>
      <c r="C27" s="25">
        <f t="shared" si="0"/>
        <v>10200</v>
      </c>
      <c r="D27" s="26">
        <v>0.1</v>
      </c>
      <c r="E27" s="3">
        <f>(C24+C25+C26)*D27/12</f>
        <v>265</v>
      </c>
      <c r="F27" s="27">
        <v>200</v>
      </c>
      <c r="G27" s="3">
        <f t="shared" si="1"/>
        <v>465</v>
      </c>
      <c r="H27" s="29">
        <f t="shared" si="2"/>
        <v>0.9286107214820902</v>
      </c>
      <c r="I27" s="30">
        <f t="shared" si="3"/>
        <v>431.80398548917196</v>
      </c>
      <c r="J27" s="31">
        <f t="shared" si="4"/>
        <v>0.10379496460730543</v>
      </c>
    </row>
    <row r="28" spans="1:10" ht="13.5">
      <c r="A28" s="20">
        <v>37560</v>
      </c>
      <c r="B28" s="21">
        <f t="shared" si="5"/>
        <v>304.1666666666667</v>
      </c>
      <c r="C28" s="25">
        <f t="shared" si="0"/>
        <v>10000</v>
      </c>
      <c r="D28" s="26">
        <v>0.1</v>
      </c>
      <c r="F28" s="27">
        <v>200</v>
      </c>
      <c r="G28" s="3">
        <f t="shared" si="1"/>
        <v>200</v>
      </c>
      <c r="H28" s="29">
        <f t="shared" si="2"/>
        <v>0.921000062267178</v>
      </c>
      <c r="I28" s="30">
        <f t="shared" si="3"/>
        <v>184.2000124534356</v>
      </c>
      <c r="J28" s="31">
        <f t="shared" si="4"/>
        <v>0.10379496460730543</v>
      </c>
    </row>
    <row r="29" spans="1:10" ht="13.5">
      <c r="A29" s="20">
        <v>37590</v>
      </c>
      <c r="B29" s="21">
        <f>B28+$B$19</f>
        <v>334.58333333333337</v>
      </c>
      <c r="C29" s="25">
        <f t="shared" si="0"/>
        <v>9800</v>
      </c>
      <c r="D29" s="26">
        <v>0.1</v>
      </c>
      <c r="F29" s="27">
        <v>200</v>
      </c>
      <c r="G29" s="3">
        <f t="shared" si="1"/>
        <v>200</v>
      </c>
      <c r="H29" s="29">
        <f t="shared" si="2"/>
        <v>0.913451778095269</v>
      </c>
      <c r="I29" s="30">
        <f t="shared" si="3"/>
        <v>182.6903556190538</v>
      </c>
      <c r="J29" s="31">
        <f t="shared" si="4"/>
        <v>0.10379496460730543</v>
      </c>
    </row>
    <row r="30" spans="1:10" ht="13.5">
      <c r="A30" s="32">
        <v>37621</v>
      </c>
      <c r="B30" s="33">
        <f>B29+$B$19</f>
        <v>365.00000000000006</v>
      </c>
      <c r="C30" s="25">
        <f t="shared" si="0"/>
        <v>9600</v>
      </c>
      <c r="D30" s="26">
        <v>0.1</v>
      </c>
      <c r="E30" s="3">
        <f>(C27+C28+C29)*D30/12</f>
        <v>250</v>
      </c>
      <c r="F30" s="27">
        <v>200</v>
      </c>
      <c r="G30" s="3">
        <f t="shared" si="1"/>
        <v>450</v>
      </c>
      <c r="H30" s="29">
        <f t="shared" si="2"/>
        <v>0.9059653577562456</v>
      </c>
      <c r="I30" s="30">
        <f t="shared" si="3"/>
        <v>407.68441099031054</v>
      </c>
      <c r="J30" s="31">
        <f t="shared" si="4"/>
        <v>0.10379496460730543</v>
      </c>
    </row>
    <row r="31" spans="1:10" ht="13.5">
      <c r="A31" s="20">
        <v>37652</v>
      </c>
      <c r="B31" s="21">
        <f aca="true" t="shared" si="6" ref="B31:B78">B30+$B$19</f>
        <v>395.41666666666674</v>
      </c>
      <c r="C31" s="25">
        <f t="shared" si="0"/>
        <v>9400</v>
      </c>
      <c r="D31" s="26">
        <v>0.1</v>
      </c>
      <c r="F31" s="27">
        <v>200</v>
      </c>
      <c r="G31" s="3">
        <f t="shared" si="1"/>
        <v>200</v>
      </c>
      <c r="H31" s="29">
        <f t="shared" si="2"/>
        <v>0.89854029422974</v>
      </c>
      <c r="I31" s="30">
        <f t="shared" si="3"/>
        <v>179.70805884594802</v>
      </c>
      <c r="J31" s="31">
        <f t="shared" si="4"/>
        <v>0.10379496460730543</v>
      </c>
    </row>
    <row r="32" spans="1:10" ht="13.5">
      <c r="A32" s="20">
        <v>37680</v>
      </c>
      <c r="B32" s="21">
        <f t="shared" si="6"/>
        <v>425.8333333333334</v>
      </c>
      <c r="C32" s="25">
        <f t="shared" si="0"/>
        <v>9200</v>
      </c>
      <c r="D32" s="26">
        <v>0.1</v>
      </c>
      <c r="F32" s="27">
        <v>200</v>
      </c>
      <c r="G32" s="3">
        <f t="shared" si="1"/>
        <v>200</v>
      </c>
      <c r="H32" s="29">
        <f t="shared" si="2"/>
        <v>0.891176084650795</v>
      </c>
      <c r="I32" s="30">
        <f t="shared" si="3"/>
        <v>178.235216930159</v>
      </c>
      <c r="J32" s="31">
        <f t="shared" si="4"/>
        <v>0.10379496460730543</v>
      </c>
    </row>
    <row r="33" spans="1:10" ht="13.5">
      <c r="A33" s="32">
        <v>37711</v>
      </c>
      <c r="B33" s="21">
        <f t="shared" si="6"/>
        <v>456.2500000000001</v>
      </c>
      <c r="C33" s="25">
        <f t="shared" si="0"/>
        <v>9000</v>
      </c>
      <c r="D33" s="26">
        <v>0.1</v>
      </c>
      <c r="E33" s="3">
        <f>(C30+C31+C32)*D33/12</f>
        <v>235</v>
      </c>
      <c r="F33" s="27">
        <v>200</v>
      </c>
      <c r="G33" s="3">
        <f t="shared" si="1"/>
        <v>435</v>
      </c>
      <c r="H33" s="29">
        <f t="shared" si="2"/>
        <v>0.8838722302758077</v>
      </c>
      <c r="I33" s="30">
        <f t="shared" si="3"/>
        <v>384.4844201699764</v>
      </c>
      <c r="J33" s="31">
        <f t="shared" si="4"/>
        <v>0.10379496460730543</v>
      </c>
    </row>
    <row r="34" spans="1:10" ht="13.5">
      <c r="A34" s="20">
        <v>37741</v>
      </c>
      <c r="B34" s="21">
        <f t="shared" si="6"/>
        <v>486.6666666666668</v>
      </c>
      <c r="C34" s="25">
        <f t="shared" si="0"/>
        <v>8800</v>
      </c>
      <c r="D34" s="26">
        <v>0.1</v>
      </c>
      <c r="F34" s="27">
        <v>200</v>
      </c>
      <c r="G34" s="3">
        <f t="shared" si="1"/>
        <v>200</v>
      </c>
      <c r="H34" s="29">
        <f t="shared" si="2"/>
        <v>0.8766282364487528</v>
      </c>
      <c r="I34" s="30">
        <f t="shared" si="3"/>
        <v>175.32564728975055</v>
      </c>
      <c r="J34" s="31">
        <f t="shared" si="4"/>
        <v>0.10379496460730543</v>
      </c>
    </row>
    <row r="35" spans="1:10" ht="13.5">
      <c r="A35" s="20">
        <v>37772</v>
      </c>
      <c r="B35" s="21">
        <f t="shared" si="6"/>
        <v>517.0833333333335</v>
      </c>
      <c r="C35" s="25">
        <f t="shared" si="0"/>
        <v>8600</v>
      </c>
      <c r="D35" s="26">
        <v>0.1</v>
      </c>
      <c r="F35" s="27">
        <v>200</v>
      </c>
      <c r="G35" s="3">
        <f t="shared" si="1"/>
        <v>200</v>
      </c>
      <c r="H35" s="29">
        <f t="shared" si="2"/>
        <v>0.8694436125676794</v>
      </c>
      <c r="I35" s="30">
        <f t="shared" si="3"/>
        <v>173.8887225135359</v>
      </c>
      <c r="J35" s="31">
        <f t="shared" si="4"/>
        <v>0.10379496460730543</v>
      </c>
    </row>
    <row r="36" spans="1:10" ht="13.5">
      <c r="A36" s="32">
        <v>37802</v>
      </c>
      <c r="B36" s="21">
        <f t="shared" si="6"/>
        <v>547.5000000000001</v>
      </c>
      <c r="C36" s="25">
        <f t="shared" si="0"/>
        <v>8400</v>
      </c>
      <c r="D36" s="26">
        <v>0.1</v>
      </c>
      <c r="E36" s="3">
        <f>(C33+C34+C35)*D36/12</f>
        <v>220</v>
      </c>
      <c r="F36" s="27">
        <v>200</v>
      </c>
      <c r="G36" s="3">
        <f t="shared" si="1"/>
        <v>420</v>
      </c>
      <c r="H36" s="29">
        <f t="shared" si="2"/>
        <v>0.862317872051488</v>
      </c>
      <c r="I36" s="30">
        <f t="shared" si="3"/>
        <v>362.173506261625</v>
      </c>
      <c r="J36" s="31">
        <f t="shared" si="4"/>
        <v>0.10379496460730543</v>
      </c>
    </row>
    <row r="37" spans="1:10" ht="13.5">
      <c r="A37" s="20">
        <v>37833</v>
      </c>
      <c r="B37" s="21">
        <f t="shared" si="6"/>
        <v>577.9166666666667</v>
      </c>
      <c r="C37" s="25">
        <f t="shared" si="0"/>
        <v>8200</v>
      </c>
      <c r="D37" s="26">
        <v>0.1</v>
      </c>
      <c r="F37" s="27">
        <v>200</v>
      </c>
      <c r="G37" s="3">
        <f t="shared" si="1"/>
        <v>200</v>
      </c>
      <c r="H37" s="29">
        <f t="shared" si="2"/>
        <v>0.8552505323069741</v>
      </c>
      <c r="I37" s="30">
        <f t="shared" si="3"/>
        <v>171.05010646139482</v>
      </c>
      <c r="J37" s="31">
        <f t="shared" si="4"/>
        <v>0.10379496460730543</v>
      </c>
    </row>
    <row r="38" spans="1:10" ht="13.5">
      <c r="A38" s="20">
        <v>37864</v>
      </c>
      <c r="B38" s="21">
        <f t="shared" si="6"/>
        <v>608.3333333333334</v>
      </c>
      <c r="C38" s="25">
        <f t="shared" si="0"/>
        <v>8000</v>
      </c>
      <c r="D38" s="26">
        <v>0.1</v>
      </c>
      <c r="F38" s="27">
        <v>200</v>
      </c>
      <c r="G38" s="3">
        <f t="shared" si="1"/>
        <v>200</v>
      </c>
      <c r="H38" s="29">
        <f t="shared" si="2"/>
        <v>0.8482411146961457</v>
      </c>
      <c r="I38" s="30">
        <f t="shared" si="3"/>
        <v>169.64822293922913</v>
      </c>
      <c r="J38" s="31">
        <f t="shared" si="4"/>
        <v>0.10379496460730543</v>
      </c>
    </row>
    <row r="39" spans="1:10" ht="13.5">
      <c r="A39" s="32">
        <v>37894</v>
      </c>
      <c r="B39" s="21">
        <f t="shared" si="6"/>
        <v>638.75</v>
      </c>
      <c r="C39" s="25">
        <f t="shared" si="0"/>
        <v>7800</v>
      </c>
      <c r="D39" s="26">
        <v>0.1</v>
      </c>
      <c r="E39" s="3">
        <f>(C36+C37+C38)*D39/12</f>
        <v>205</v>
      </c>
      <c r="F39" s="27">
        <v>200</v>
      </c>
      <c r="G39" s="3">
        <f t="shared" si="1"/>
        <v>405</v>
      </c>
      <c r="H39" s="29">
        <f t="shared" si="2"/>
        <v>0.8412891445038072</v>
      </c>
      <c r="I39" s="30">
        <f t="shared" si="3"/>
        <v>340.7221035240419</v>
      </c>
      <c r="J39" s="31">
        <f t="shared" si="4"/>
        <v>0.10379496460730543</v>
      </c>
    </row>
    <row r="40" spans="1:10" ht="13.5">
      <c r="A40" s="20">
        <v>37925</v>
      </c>
      <c r="B40" s="21">
        <f t="shared" si="6"/>
        <v>669.1666666666666</v>
      </c>
      <c r="C40" s="25">
        <f t="shared" si="0"/>
        <v>7600</v>
      </c>
      <c r="D40" s="26">
        <v>0.1</v>
      </c>
      <c r="F40" s="27">
        <v>200</v>
      </c>
      <c r="G40" s="3">
        <f t="shared" si="1"/>
        <v>200</v>
      </c>
      <c r="H40" s="29">
        <f t="shared" si="2"/>
        <v>0.8343941509054084</v>
      </c>
      <c r="I40" s="30">
        <f t="shared" si="3"/>
        <v>166.87883018108167</v>
      </c>
      <c r="J40" s="31">
        <f t="shared" si="4"/>
        <v>0.10379496460730543</v>
      </c>
    </row>
    <row r="41" spans="1:10" ht="13.5">
      <c r="A41" s="20">
        <v>37955</v>
      </c>
      <c r="B41" s="21">
        <f t="shared" si="6"/>
        <v>699.5833333333333</v>
      </c>
      <c r="C41" s="25">
        <f t="shared" si="0"/>
        <v>7400</v>
      </c>
      <c r="D41" s="26">
        <v>0.1</v>
      </c>
      <c r="F41" s="27">
        <v>200</v>
      </c>
      <c r="G41" s="3">
        <f t="shared" si="1"/>
        <v>200</v>
      </c>
      <c r="H41" s="29">
        <f t="shared" si="2"/>
        <v>0.827555666935159</v>
      </c>
      <c r="I41" s="30">
        <f t="shared" si="3"/>
        <v>165.5111333870318</v>
      </c>
      <c r="J41" s="31">
        <f t="shared" si="4"/>
        <v>0.10379496460730543</v>
      </c>
    </row>
    <row r="42" spans="1:10" ht="13.5">
      <c r="A42" s="32">
        <v>37986</v>
      </c>
      <c r="B42" s="33">
        <f t="shared" si="6"/>
        <v>729.9999999999999</v>
      </c>
      <c r="C42" s="25">
        <f t="shared" si="0"/>
        <v>7200</v>
      </c>
      <c r="D42" s="26">
        <v>0.1</v>
      </c>
      <c r="E42" s="3">
        <f>(C39+C40+C41)*D42/12</f>
        <v>190</v>
      </c>
      <c r="F42" s="27">
        <v>200</v>
      </c>
      <c r="G42" s="3">
        <f t="shared" si="1"/>
        <v>390</v>
      </c>
      <c r="H42" s="29">
        <f t="shared" si="2"/>
        <v>0.8207732294544021</v>
      </c>
      <c r="I42" s="30">
        <f t="shared" si="3"/>
        <v>320.10155948721683</v>
      </c>
      <c r="J42" s="31">
        <f t="shared" si="4"/>
        <v>0.10379496460730543</v>
      </c>
    </row>
    <row r="43" spans="1:10" ht="13.5">
      <c r="A43" s="20">
        <v>38017</v>
      </c>
      <c r="B43" s="21">
        <f t="shared" si="6"/>
        <v>760.4166666666665</v>
      </c>
      <c r="C43" s="25">
        <f t="shared" si="0"/>
        <v>7000</v>
      </c>
      <c r="D43" s="26">
        <v>0.1</v>
      </c>
      <c r="F43" s="27">
        <v>200</v>
      </c>
      <c r="G43" s="3">
        <f t="shared" si="1"/>
        <v>200</v>
      </c>
      <c r="H43" s="29">
        <f t="shared" si="2"/>
        <v>0.8140463791202486</v>
      </c>
      <c r="I43" s="30">
        <f t="shared" si="3"/>
        <v>162.8092758240497</v>
      </c>
      <c r="J43" s="31">
        <f t="shared" si="4"/>
        <v>0.10379496460730543</v>
      </c>
    </row>
    <row r="44" spans="1:10" ht="13.5">
      <c r="A44" s="20">
        <v>38046</v>
      </c>
      <c r="B44" s="21">
        <f t="shared" si="6"/>
        <v>790.8333333333331</v>
      </c>
      <c r="C44" s="25">
        <f t="shared" si="0"/>
        <v>6800</v>
      </c>
      <c r="D44" s="26">
        <v>0.1</v>
      </c>
      <c r="F44" s="27">
        <v>200</v>
      </c>
      <c r="G44" s="3">
        <f t="shared" si="1"/>
        <v>200</v>
      </c>
      <c r="H44" s="29">
        <f t="shared" si="2"/>
        <v>0.8073746603544678</v>
      </c>
      <c r="I44" s="30">
        <f t="shared" si="3"/>
        <v>161.47493207089357</v>
      </c>
      <c r="J44" s="31">
        <f t="shared" si="4"/>
        <v>0.10379496460730543</v>
      </c>
    </row>
    <row r="45" spans="1:10" ht="13.5">
      <c r="A45" s="32">
        <v>38077</v>
      </c>
      <c r="B45" s="21">
        <f t="shared" si="6"/>
        <v>821.2499999999998</v>
      </c>
      <c r="C45" s="25">
        <f t="shared" si="0"/>
        <v>6600</v>
      </c>
      <c r="D45" s="26">
        <v>0.1</v>
      </c>
      <c r="E45" s="3">
        <f>(C42+C43+C44)*D45/12</f>
        <v>175</v>
      </c>
      <c r="F45" s="27">
        <v>200</v>
      </c>
      <c r="G45" s="3">
        <f t="shared" si="1"/>
        <v>375</v>
      </c>
      <c r="H45" s="29">
        <f t="shared" si="2"/>
        <v>0.800757621312633</v>
      </c>
      <c r="I45" s="30">
        <f t="shared" si="3"/>
        <v>300.28410799223735</v>
      </c>
      <c r="J45" s="31">
        <f t="shared" si="4"/>
        <v>0.10379496460730543</v>
      </c>
    </row>
    <row r="46" spans="1:10" ht="13.5">
      <c r="A46" s="20">
        <v>38107</v>
      </c>
      <c r="B46" s="21">
        <f t="shared" si="6"/>
        <v>851.6666666666664</v>
      </c>
      <c r="C46" s="25">
        <f t="shared" si="0"/>
        <v>6400</v>
      </c>
      <c r="D46" s="26">
        <v>0.1</v>
      </c>
      <c r="F46" s="27">
        <v>200</v>
      </c>
      <c r="G46" s="3">
        <f t="shared" si="1"/>
        <v>200</v>
      </c>
      <c r="H46" s="29">
        <f t="shared" si="2"/>
        <v>0.794194813853521</v>
      </c>
      <c r="I46" s="30">
        <f t="shared" si="3"/>
        <v>158.8389627707042</v>
      </c>
      <c r="J46" s="31">
        <f t="shared" si="4"/>
        <v>0.10379496460730543</v>
      </c>
    </row>
    <row r="47" spans="1:10" ht="13.5">
      <c r="A47" s="20">
        <v>38138</v>
      </c>
      <c r="B47" s="21">
        <f t="shared" si="6"/>
        <v>882.083333333333</v>
      </c>
      <c r="C47" s="25">
        <f t="shared" si="0"/>
        <v>6200</v>
      </c>
      <c r="D47" s="26">
        <v>0.1</v>
      </c>
      <c r="F47" s="27">
        <v>200</v>
      </c>
      <c r="G47" s="3">
        <f t="shared" si="1"/>
        <v>200</v>
      </c>
      <c r="H47" s="29">
        <f t="shared" si="2"/>
        <v>0.7876857935087604</v>
      </c>
      <c r="I47" s="30">
        <f t="shared" si="3"/>
        <v>157.53715870175208</v>
      </c>
      <c r="J47" s="31">
        <f t="shared" si="4"/>
        <v>0.10379496460730543</v>
      </c>
    </row>
    <row r="48" spans="1:10" ht="13.5">
      <c r="A48" s="32">
        <v>38168</v>
      </c>
      <c r="B48" s="21">
        <f t="shared" si="6"/>
        <v>912.4999999999997</v>
      </c>
      <c r="C48" s="25">
        <f t="shared" si="0"/>
        <v>6000</v>
      </c>
      <c r="D48" s="26">
        <v>0.1</v>
      </c>
      <c r="E48" s="3">
        <f>(C45+C46+C47)*D48/12</f>
        <v>160</v>
      </c>
      <c r="F48" s="27">
        <v>200</v>
      </c>
      <c r="G48" s="3">
        <f t="shared" si="1"/>
        <v>360</v>
      </c>
      <c r="H48" s="29">
        <f t="shared" si="2"/>
        <v>0.7812301194527308</v>
      </c>
      <c r="I48" s="30">
        <f t="shared" si="3"/>
        <v>281.2428430029831</v>
      </c>
      <c r="J48" s="31">
        <f t="shared" si="4"/>
        <v>0.10379496460730543</v>
      </c>
    </row>
    <row r="49" spans="1:10" ht="13.5">
      <c r="A49" s="20">
        <v>38199</v>
      </c>
      <c r="B49" s="21">
        <f t="shared" si="6"/>
        <v>942.9166666666663</v>
      </c>
      <c r="C49" s="25">
        <f t="shared" si="0"/>
        <v>5800</v>
      </c>
      <c r="D49" s="26">
        <v>0.1</v>
      </c>
      <c r="F49" s="27">
        <v>200</v>
      </c>
      <c r="G49" s="3">
        <f t="shared" si="1"/>
        <v>200</v>
      </c>
      <c r="H49" s="29">
        <f t="shared" si="2"/>
        <v>0.7748273544727075</v>
      </c>
      <c r="I49" s="30">
        <f t="shared" si="3"/>
        <v>154.96547089454148</v>
      </c>
      <c r="J49" s="31">
        <f t="shared" si="4"/>
        <v>0.10379496460730543</v>
      </c>
    </row>
    <row r="50" spans="1:10" ht="13.5">
      <c r="A50" s="20">
        <v>38230</v>
      </c>
      <c r="B50" s="21">
        <f t="shared" si="6"/>
        <v>973.3333333333329</v>
      </c>
      <c r="C50" s="25">
        <f t="shared" si="0"/>
        <v>5600</v>
      </c>
      <c r="D50" s="26">
        <v>0.1</v>
      </c>
      <c r="F50" s="27">
        <v>200</v>
      </c>
      <c r="G50" s="3">
        <f t="shared" si="1"/>
        <v>200</v>
      </c>
      <c r="H50" s="29">
        <f t="shared" si="2"/>
        <v>0.7684770649392504</v>
      </c>
      <c r="I50" s="30">
        <f t="shared" si="3"/>
        <v>153.6954129878501</v>
      </c>
      <c r="J50" s="31">
        <f t="shared" si="4"/>
        <v>0.10379496460730543</v>
      </c>
    </row>
    <row r="51" spans="1:10" ht="13.5">
      <c r="A51" s="32">
        <v>38260</v>
      </c>
      <c r="B51" s="21">
        <f t="shared" si="6"/>
        <v>1003.7499999999995</v>
      </c>
      <c r="C51" s="25">
        <f t="shared" si="0"/>
        <v>5400</v>
      </c>
      <c r="D51" s="26">
        <v>0.1</v>
      </c>
      <c r="E51" s="3">
        <f>(C48+C49+C50)*D51/12</f>
        <v>145</v>
      </c>
      <c r="F51" s="27">
        <v>200</v>
      </c>
      <c r="G51" s="3">
        <f t="shared" si="1"/>
        <v>345</v>
      </c>
      <c r="H51" s="29">
        <f t="shared" si="2"/>
        <v>0.7621788207768375</v>
      </c>
      <c r="I51" s="30">
        <f t="shared" si="3"/>
        <v>262.95169316800894</v>
      </c>
      <c r="J51" s="31">
        <f t="shared" si="4"/>
        <v>0.10379496460730543</v>
      </c>
    </row>
    <row r="52" spans="1:10" ht="13.5">
      <c r="A52" s="20">
        <v>38291</v>
      </c>
      <c r="B52" s="21">
        <f t="shared" si="6"/>
        <v>1034.1666666666663</v>
      </c>
      <c r="C52" s="25">
        <f t="shared" si="0"/>
        <v>5200</v>
      </c>
      <c r="D52" s="26">
        <v>0.1</v>
      </c>
      <c r="F52" s="27">
        <v>200</v>
      </c>
      <c r="G52" s="3">
        <f t="shared" si="1"/>
        <v>200</v>
      </c>
      <c r="H52" s="29">
        <f t="shared" si="2"/>
        <v>0.7559321954347372</v>
      </c>
      <c r="I52" s="30">
        <f t="shared" si="3"/>
        <v>151.18643908694744</v>
      </c>
      <c r="J52" s="31">
        <f t="shared" si="4"/>
        <v>0.10379496460730543</v>
      </c>
    </row>
    <row r="53" spans="1:10" ht="13.5">
      <c r="A53" s="20">
        <v>38321</v>
      </c>
      <c r="B53" s="21">
        <f t="shared" si="6"/>
        <v>1064.583333333333</v>
      </c>
      <c r="C53" s="25">
        <f t="shared" si="0"/>
        <v>5000</v>
      </c>
      <c r="D53" s="26">
        <v>0.1</v>
      </c>
      <c r="F53" s="27">
        <v>200</v>
      </c>
      <c r="G53" s="3">
        <f t="shared" si="1"/>
        <v>200</v>
      </c>
      <c r="H53" s="29">
        <f t="shared" si="2"/>
        <v>0.7497367658581198</v>
      </c>
      <c r="I53" s="30">
        <f t="shared" si="3"/>
        <v>149.94735317162394</v>
      </c>
      <c r="J53" s="31">
        <f t="shared" si="4"/>
        <v>0.10379496460730543</v>
      </c>
    </row>
    <row r="54" spans="1:10" ht="13.5">
      <c r="A54" s="32">
        <v>38352</v>
      </c>
      <c r="B54" s="33">
        <f t="shared" si="6"/>
        <v>1094.9999999999998</v>
      </c>
      <c r="C54" s="25">
        <f t="shared" si="0"/>
        <v>4800</v>
      </c>
      <c r="D54" s="26">
        <v>0.1</v>
      </c>
      <c r="E54" s="3">
        <f>(C51+C52+C53)*D54/12</f>
        <v>130</v>
      </c>
      <c r="F54" s="27">
        <v>200</v>
      </c>
      <c r="G54" s="3">
        <f t="shared" si="1"/>
        <v>330</v>
      </c>
      <c r="H54" s="29">
        <f t="shared" si="2"/>
        <v>0.7435921124594065</v>
      </c>
      <c r="I54" s="30">
        <f t="shared" si="3"/>
        <v>245.38539711160414</v>
      </c>
      <c r="J54" s="31">
        <f t="shared" si="4"/>
        <v>0.10379496460730543</v>
      </c>
    </row>
    <row r="55" spans="1:10" ht="13.5">
      <c r="A55" s="20">
        <v>38383</v>
      </c>
      <c r="B55" s="21">
        <f t="shared" si="6"/>
        <v>1125.4166666666665</v>
      </c>
      <c r="C55" s="25">
        <f t="shared" si="0"/>
        <v>4600</v>
      </c>
      <c r="D55" s="26">
        <v>0.1</v>
      </c>
      <c r="F55" s="27">
        <v>200</v>
      </c>
      <c r="G55" s="3">
        <f t="shared" si="1"/>
        <v>200</v>
      </c>
      <c r="H55" s="29">
        <f t="shared" si="2"/>
        <v>0.7374978190898523</v>
      </c>
      <c r="I55" s="30">
        <f t="shared" si="3"/>
        <v>147.49956381797048</v>
      </c>
      <c r="J55" s="31">
        <f t="shared" si="4"/>
        <v>0.10379496460730543</v>
      </c>
    </row>
    <row r="56" spans="1:10" ht="13.5">
      <c r="A56" s="20">
        <v>38411</v>
      </c>
      <c r="B56" s="21">
        <f t="shared" si="6"/>
        <v>1155.8333333333333</v>
      </c>
      <c r="C56" s="25">
        <f t="shared" si="0"/>
        <v>4400</v>
      </c>
      <c r="D56" s="26">
        <v>0.1</v>
      </c>
      <c r="F56" s="27">
        <v>200</v>
      </c>
      <c r="G56" s="3">
        <f t="shared" si="1"/>
        <v>200</v>
      </c>
      <c r="H56" s="29">
        <f t="shared" si="2"/>
        <v>0.7314534730113625</v>
      </c>
      <c r="I56" s="30">
        <f t="shared" si="3"/>
        <v>146.2906946022725</v>
      </c>
      <c r="J56" s="31">
        <f t="shared" si="4"/>
        <v>0.10379496460730543</v>
      </c>
    </row>
    <row r="57" spans="1:10" ht="13.5">
      <c r="A57" s="32">
        <v>38442</v>
      </c>
      <c r="B57" s="21">
        <f t="shared" si="6"/>
        <v>1186.25</v>
      </c>
      <c r="C57" s="25">
        <f t="shared" si="0"/>
        <v>4200</v>
      </c>
      <c r="D57" s="26">
        <v>0.1</v>
      </c>
      <c r="E57" s="3">
        <f>(C54+C55+C56)*D57/12</f>
        <v>115</v>
      </c>
      <c r="F57" s="27">
        <v>200</v>
      </c>
      <c r="G57" s="3">
        <f t="shared" si="1"/>
        <v>315</v>
      </c>
      <c r="H57" s="29">
        <f t="shared" si="2"/>
        <v>0.7254586648685397</v>
      </c>
      <c r="I57" s="30">
        <f t="shared" si="3"/>
        <v>228.51947943359002</v>
      </c>
      <c r="J57" s="31">
        <f t="shared" si="4"/>
        <v>0.10379496460730543</v>
      </c>
    </row>
    <row r="58" spans="1:10" ht="13.5">
      <c r="A58" s="20">
        <v>38472</v>
      </c>
      <c r="B58" s="21">
        <f t="shared" si="6"/>
        <v>1216.6666666666667</v>
      </c>
      <c r="C58" s="25">
        <f t="shared" si="0"/>
        <v>4000</v>
      </c>
      <c r="D58" s="26">
        <v>0.1</v>
      </c>
      <c r="F58" s="27">
        <v>200</v>
      </c>
      <c r="G58" s="3">
        <f t="shared" si="1"/>
        <v>200</v>
      </c>
      <c r="H58" s="29">
        <f t="shared" si="2"/>
        <v>0.7195129886609599</v>
      </c>
      <c r="I58" s="30">
        <f t="shared" si="3"/>
        <v>143.902597732192</v>
      </c>
      <c r="J58" s="31">
        <f t="shared" si="4"/>
        <v>0.10379496460730543</v>
      </c>
    </row>
    <row r="59" spans="1:10" ht="13.5">
      <c r="A59" s="20">
        <v>38503</v>
      </c>
      <c r="B59" s="21">
        <f t="shared" si="6"/>
        <v>1247.0833333333335</v>
      </c>
      <c r="C59" s="25">
        <f t="shared" si="0"/>
        <v>3800</v>
      </c>
      <c r="D59" s="26">
        <v>0.1</v>
      </c>
      <c r="F59" s="27">
        <v>200</v>
      </c>
      <c r="G59" s="3">
        <f t="shared" si="1"/>
        <v>200</v>
      </c>
      <c r="H59" s="29">
        <f t="shared" si="2"/>
        <v>0.7136160417156763</v>
      </c>
      <c r="I59" s="30">
        <f t="shared" si="3"/>
        <v>142.72320834313524</v>
      </c>
      <c r="J59" s="31">
        <f t="shared" si="4"/>
        <v>0.10379496460730543</v>
      </c>
    </row>
    <row r="60" spans="1:10" ht="13.5">
      <c r="A60" s="32">
        <v>38533</v>
      </c>
      <c r="B60" s="21">
        <f t="shared" si="6"/>
        <v>1277.5000000000002</v>
      </c>
      <c r="C60" s="25">
        <f t="shared" si="0"/>
        <v>3600</v>
      </c>
      <c r="D60" s="26">
        <v>0.1</v>
      </c>
      <c r="E60" s="3">
        <f>(C57+C58+C59)*D60/12</f>
        <v>100</v>
      </c>
      <c r="F60" s="27">
        <v>200</v>
      </c>
      <c r="G60" s="3">
        <f t="shared" si="1"/>
        <v>300</v>
      </c>
      <c r="H60" s="29">
        <f t="shared" si="2"/>
        <v>0.7077674246599477</v>
      </c>
      <c r="I60" s="30">
        <f t="shared" si="3"/>
        <v>212.33022739798432</v>
      </c>
      <c r="J60" s="31">
        <f t="shared" si="4"/>
        <v>0.10379496460730543</v>
      </c>
    </row>
    <row r="61" spans="1:10" ht="13.5">
      <c r="A61" s="20">
        <v>38564</v>
      </c>
      <c r="B61" s="21">
        <f t="shared" si="6"/>
        <v>1307.916666666667</v>
      </c>
      <c r="C61" s="25">
        <f t="shared" si="0"/>
        <v>3400</v>
      </c>
      <c r="D61" s="26">
        <v>0.1</v>
      </c>
      <c r="F61" s="27">
        <v>200</v>
      </c>
      <c r="G61" s="3">
        <f t="shared" si="1"/>
        <v>200</v>
      </c>
      <c r="H61" s="29">
        <f t="shared" si="2"/>
        <v>0.7019667413941916</v>
      </c>
      <c r="I61" s="30">
        <f t="shared" si="3"/>
        <v>140.39334827883832</v>
      </c>
      <c r="J61" s="31">
        <f t="shared" si="4"/>
        <v>0.10379496460730543</v>
      </c>
    </row>
    <row r="62" spans="1:10" ht="13.5">
      <c r="A62" s="20">
        <v>38595</v>
      </c>
      <c r="B62" s="21">
        <f t="shared" si="6"/>
        <v>1338.3333333333337</v>
      </c>
      <c r="C62" s="25">
        <f t="shared" si="0"/>
        <v>3200</v>
      </c>
      <c r="D62" s="26">
        <v>0.1</v>
      </c>
      <c r="F62" s="27">
        <v>200</v>
      </c>
      <c r="G62" s="3">
        <f t="shared" si="1"/>
        <v>200</v>
      </c>
      <c r="H62" s="29">
        <f t="shared" si="2"/>
        <v>0.6962135990651573</v>
      </c>
      <c r="I62" s="30">
        <f t="shared" si="3"/>
        <v>139.24271981303147</v>
      </c>
      <c r="J62" s="31">
        <f t="shared" si="4"/>
        <v>0.10379496460730543</v>
      </c>
    </row>
    <row r="63" spans="1:10" ht="13.5">
      <c r="A63" s="32">
        <v>38625</v>
      </c>
      <c r="B63" s="21">
        <f t="shared" si="6"/>
        <v>1368.7500000000005</v>
      </c>
      <c r="C63" s="25">
        <f t="shared" si="0"/>
        <v>3000</v>
      </c>
      <c r="D63" s="26">
        <v>0.1</v>
      </c>
      <c r="E63" s="3">
        <f>(C60+C61+C62)*D63/12</f>
        <v>85</v>
      </c>
      <c r="F63" s="27">
        <v>200</v>
      </c>
      <c r="G63" s="3">
        <f t="shared" si="1"/>
        <v>285</v>
      </c>
      <c r="H63" s="29">
        <f t="shared" si="2"/>
        <v>0.6905076080393209</v>
      </c>
      <c r="I63" s="30">
        <f t="shared" si="3"/>
        <v>196.79466829120645</v>
      </c>
      <c r="J63" s="31">
        <f t="shared" si="4"/>
        <v>0.10379496460730543</v>
      </c>
    </row>
    <row r="64" spans="1:10" ht="13.5">
      <c r="A64" s="20">
        <v>38656</v>
      </c>
      <c r="B64" s="21">
        <f t="shared" si="6"/>
        <v>1399.1666666666672</v>
      </c>
      <c r="C64" s="25">
        <f t="shared" si="0"/>
        <v>2800</v>
      </c>
      <c r="D64" s="26">
        <v>0.1</v>
      </c>
      <c r="F64" s="27">
        <v>200</v>
      </c>
      <c r="G64" s="3">
        <f t="shared" si="1"/>
        <v>200</v>
      </c>
      <c r="H64" s="29">
        <f t="shared" si="2"/>
        <v>0.6848483818764957</v>
      </c>
      <c r="I64" s="30">
        <f t="shared" si="3"/>
        <v>136.96967637529914</v>
      </c>
      <c r="J64" s="31">
        <f t="shared" si="4"/>
        <v>0.10379496460730543</v>
      </c>
    </row>
    <row r="65" spans="1:10" ht="13.5">
      <c r="A65" s="20">
        <v>38686</v>
      </c>
      <c r="B65" s="21">
        <f t="shared" si="6"/>
        <v>1429.583333333334</v>
      </c>
      <c r="C65" s="25">
        <f t="shared" si="0"/>
        <v>2600</v>
      </c>
      <c r="D65" s="26">
        <v>0.1</v>
      </c>
      <c r="F65" s="27">
        <v>200</v>
      </c>
      <c r="G65" s="3">
        <f t="shared" si="1"/>
        <v>200</v>
      </c>
      <c r="H65" s="29">
        <f t="shared" si="2"/>
        <v>0.6792355373036619</v>
      </c>
      <c r="I65" s="30">
        <f t="shared" si="3"/>
        <v>135.8471074607324</v>
      </c>
      <c r="J65" s="31">
        <f t="shared" si="4"/>
        <v>0.10379496460730543</v>
      </c>
    </row>
    <row r="66" spans="1:10" ht="13.5">
      <c r="A66" s="32">
        <v>38717</v>
      </c>
      <c r="B66" s="33">
        <f t="shared" si="6"/>
        <v>1460.0000000000007</v>
      </c>
      <c r="C66" s="25">
        <f t="shared" si="0"/>
        <v>2400</v>
      </c>
      <c r="D66" s="26">
        <v>0.1</v>
      </c>
      <c r="E66" s="3">
        <f>(C63+C64+C65)*D66/12</f>
        <v>70</v>
      </c>
      <c r="F66" s="27">
        <v>200</v>
      </c>
      <c r="G66" s="3">
        <f t="shared" si="1"/>
        <v>270</v>
      </c>
      <c r="H66" s="29">
        <f t="shared" si="2"/>
        <v>0.6736686941890084</v>
      </c>
      <c r="I66" s="30">
        <f t="shared" si="3"/>
        <v>181.89054743103227</v>
      </c>
      <c r="J66" s="31">
        <f t="shared" si="4"/>
        <v>0.10379496460730543</v>
      </c>
    </row>
    <row r="67" spans="1:10" ht="13.5">
      <c r="A67" s="20">
        <v>38748</v>
      </c>
      <c r="B67" s="21">
        <f t="shared" si="6"/>
        <v>1490.4166666666674</v>
      </c>
      <c r="C67" s="25">
        <f t="shared" si="0"/>
        <v>2200</v>
      </c>
      <c r="D67" s="26">
        <v>0.1</v>
      </c>
      <c r="F67" s="27">
        <v>200</v>
      </c>
      <c r="G67" s="3">
        <f t="shared" si="1"/>
        <v>200</v>
      </c>
      <c r="H67" s="29">
        <f t="shared" si="2"/>
        <v>0.6681474755161888</v>
      </c>
      <c r="I67" s="30">
        <f t="shared" si="3"/>
        <v>133.62949510323776</v>
      </c>
      <c r="J67" s="31">
        <f t="shared" si="4"/>
        <v>0.10379496460730543</v>
      </c>
    </row>
    <row r="68" spans="1:10" ht="13.5">
      <c r="A68" s="20">
        <v>38776</v>
      </c>
      <c r="B68" s="21">
        <f t="shared" si="6"/>
        <v>1520.8333333333342</v>
      </c>
      <c r="C68" s="25">
        <f t="shared" si="0"/>
        <v>2000</v>
      </c>
      <c r="D68" s="26">
        <v>0.1</v>
      </c>
      <c r="F68" s="27">
        <v>200</v>
      </c>
      <c r="G68" s="3">
        <f t="shared" si="1"/>
        <v>200</v>
      </c>
      <c r="H68" s="29">
        <f t="shared" si="2"/>
        <v>0.6626715073587873</v>
      </c>
      <c r="I68" s="30">
        <f t="shared" si="3"/>
        <v>132.53430147175746</v>
      </c>
      <c r="J68" s="31">
        <f t="shared" si="4"/>
        <v>0.10379496460730543</v>
      </c>
    </row>
    <row r="69" spans="1:10" ht="13.5">
      <c r="A69" s="32">
        <v>38807</v>
      </c>
      <c r="B69" s="21">
        <f t="shared" si="6"/>
        <v>1551.250000000001</v>
      </c>
      <c r="C69" s="25">
        <f t="shared" si="0"/>
        <v>1800</v>
      </c>
      <c r="D69" s="26">
        <v>0.1</v>
      </c>
      <c r="E69" s="3">
        <f>(C66+C67+C68)*D69/12</f>
        <v>55</v>
      </c>
      <c r="F69" s="27">
        <v>200</v>
      </c>
      <c r="G69" s="3">
        <f t="shared" si="1"/>
        <v>255</v>
      </c>
      <c r="H69" s="29">
        <f t="shared" si="2"/>
        <v>0.6572404188549947</v>
      </c>
      <c r="I69" s="30">
        <f t="shared" si="3"/>
        <v>167.59630680802366</v>
      </c>
      <c r="J69" s="31">
        <f t="shared" si="4"/>
        <v>0.10379496460730543</v>
      </c>
    </row>
    <row r="70" spans="1:10" ht="13.5">
      <c r="A70" s="20">
        <v>38837</v>
      </c>
      <c r="B70" s="21">
        <f t="shared" si="6"/>
        <v>1581.6666666666677</v>
      </c>
      <c r="C70" s="25">
        <f t="shared" si="0"/>
        <v>1600</v>
      </c>
      <c r="D70" s="26">
        <v>0.1</v>
      </c>
      <c r="F70" s="27">
        <v>200</v>
      </c>
      <c r="G70" s="3">
        <f t="shared" si="1"/>
        <v>200</v>
      </c>
      <c r="H70" s="29">
        <f t="shared" si="2"/>
        <v>0.6518538421824919</v>
      </c>
      <c r="I70" s="30">
        <f t="shared" si="3"/>
        <v>130.37076843649837</v>
      </c>
      <c r="J70" s="31">
        <f t="shared" si="4"/>
        <v>0.10379496460730543</v>
      </c>
    </row>
    <row r="71" spans="1:10" ht="13.5">
      <c r="A71" s="20">
        <v>38868</v>
      </c>
      <c r="B71" s="21">
        <f t="shared" si="6"/>
        <v>1612.0833333333344</v>
      </c>
      <c r="C71" s="25">
        <f t="shared" si="0"/>
        <v>1400</v>
      </c>
      <c r="D71" s="26">
        <v>0.1</v>
      </c>
      <c r="F71" s="27">
        <v>200</v>
      </c>
      <c r="G71" s="3">
        <f t="shared" si="1"/>
        <v>200</v>
      </c>
      <c r="H71" s="29">
        <f t="shared" si="2"/>
        <v>0.6465114125335383</v>
      </c>
      <c r="I71" s="30">
        <f t="shared" si="3"/>
        <v>129.30228250670766</v>
      </c>
      <c r="J71" s="31">
        <f t="shared" si="4"/>
        <v>0.10379496460730543</v>
      </c>
    </row>
    <row r="72" spans="1:10" ht="13.5">
      <c r="A72" s="32">
        <v>38898</v>
      </c>
      <c r="B72" s="21">
        <f t="shared" si="6"/>
        <v>1642.5000000000011</v>
      </c>
      <c r="C72" s="25">
        <f t="shared" si="0"/>
        <v>1200</v>
      </c>
      <c r="D72" s="26">
        <v>0.1</v>
      </c>
      <c r="E72" s="3">
        <f>(C69+C70+C71)*D72/12</f>
        <v>40</v>
      </c>
      <c r="F72" s="27">
        <v>200</v>
      </c>
      <c r="G72" s="3">
        <f t="shared" si="1"/>
        <v>240</v>
      </c>
      <c r="H72" s="29">
        <f t="shared" si="2"/>
        <v>0.641212768090266</v>
      </c>
      <c r="I72" s="30">
        <f t="shared" si="3"/>
        <v>153.89106434166382</v>
      </c>
      <c r="J72" s="31">
        <f t="shared" si="4"/>
        <v>0.10379496460730543</v>
      </c>
    </row>
    <row r="73" spans="1:10" ht="13.5">
      <c r="A73" s="20">
        <v>38929</v>
      </c>
      <c r="B73" s="21">
        <f t="shared" si="6"/>
        <v>1672.9166666666679</v>
      </c>
      <c r="C73" s="25">
        <f t="shared" si="0"/>
        <v>1000</v>
      </c>
      <c r="D73" s="26">
        <v>0.1</v>
      </c>
      <c r="F73" s="27">
        <v>200</v>
      </c>
      <c r="G73" s="3">
        <f t="shared" si="1"/>
        <v>200</v>
      </c>
      <c r="H73" s="29">
        <f t="shared" si="2"/>
        <v>0.6359575500001745</v>
      </c>
      <c r="I73" s="30">
        <f t="shared" si="3"/>
        <v>127.1915100000349</v>
      </c>
      <c r="J73" s="31">
        <f t="shared" si="4"/>
        <v>0.10379496460730543</v>
      </c>
    </row>
    <row r="74" spans="1:10" ht="13.5">
      <c r="A74" s="20">
        <v>38960</v>
      </c>
      <c r="B74" s="21">
        <f t="shared" si="6"/>
        <v>1703.3333333333346</v>
      </c>
      <c r="C74" s="25">
        <f t="shared" si="0"/>
        <v>800</v>
      </c>
      <c r="D74" s="26">
        <v>0.1</v>
      </c>
      <c r="F74" s="27">
        <v>200</v>
      </c>
      <c r="G74" s="3">
        <f t="shared" si="1"/>
        <v>200</v>
      </c>
      <c r="H74" s="29">
        <f t="shared" si="2"/>
        <v>0.6307454023518285</v>
      </c>
      <c r="I74" s="30">
        <f t="shared" si="3"/>
        <v>126.1490804703657</v>
      </c>
      <c r="J74" s="31">
        <f t="shared" si="4"/>
        <v>0.10379496460730543</v>
      </c>
    </row>
    <row r="75" spans="1:10" ht="13.5">
      <c r="A75" s="32">
        <v>38990</v>
      </c>
      <c r="B75" s="21">
        <f t="shared" si="6"/>
        <v>1733.7500000000014</v>
      </c>
      <c r="C75" s="25">
        <f t="shared" si="0"/>
        <v>600</v>
      </c>
      <c r="D75" s="26">
        <v>0.1</v>
      </c>
      <c r="E75" s="3">
        <f>(C72+C73+C74)*D75/12</f>
        <v>25</v>
      </c>
      <c r="F75" s="27">
        <v>200</v>
      </c>
      <c r="G75" s="3">
        <f t="shared" si="1"/>
        <v>225</v>
      </c>
      <c r="H75" s="29">
        <f t="shared" si="2"/>
        <v>0.6255759721507526</v>
      </c>
      <c r="I75" s="30">
        <f t="shared" si="3"/>
        <v>140.75459373391934</v>
      </c>
      <c r="J75" s="31">
        <f t="shared" si="4"/>
        <v>0.10379496460730543</v>
      </c>
    </row>
    <row r="76" spans="1:10" ht="13.5">
      <c r="A76" s="20">
        <v>39021</v>
      </c>
      <c r="B76" s="21">
        <f t="shared" si="6"/>
        <v>1764.166666666668</v>
      </c>
      <c r="C76" s="25">
        <f t="shared" si="0"/>
        <v>400</v>
      </c>
      <c r="D76" s="26">
        <v>0.1</v>
      </c>
      <c r="F76" s="27">
        <v>200</v>
      </c>
      <c r="G76" s="3">
        <f t="shared" si="1"/>
        <v>200</v>
      </c>
      <c r="H76" s="29">
        <f t="shared" si="2"/>
        <v>0.6204489092955252</v>
      </c>
      <c r="I76" s="30">
        <f t="shared" si="3"/>
        <v>124.08978185910505</v>
      </c>
      <c r="J76" s="31">
        <f t="shared" si="4"/>
        <v>0.10379496460730543</v>
      </c>
    </row>
    <row r="77" spans="1:10" ht="13.5">
      <c r="A77" s="20">
        <v>39051</v>
      </c>
      <c r="B77" s="21">
        <f t="shared" si="6"/>
        <v>1794.5833333333348</v>
      </c>
      <c r="C77" s="25">
        <f t="shared" si="0"/>
        <v>200</v>
      </c>
      <c r="D77" s="26">
        <v>0.1</v>
      </c>
      <c r="F77" s="27">
        <v>200</v>
      </c>
      <c r="G77" s="3">
        <f t="shared" si="1"/>
        <v>200</v>
      </c>
      <c r="H77" s="29">
        <f t="shared" si="2"/>
        <v>0.6153638665540676</v>
      </c>
      <c r="I77" s="30">
        <f t="shared" si="3"/>
        <v>123.07277331081352</v>
      </c>
      <c r="J77" s="31">
        <f t="shared" si="4"/>
        <v>0.10379496460730543</v>
      </c>
    </row>
    <row r="78" spans="1:10" ht="13.5">
      <c r="A78" s="32">
        <v>39082</v>
      </c>
      <c r="B78" s="33">
        <f t="shared" si="6"/>
        <v>1825.0000000000016</v>
      </c>
      <c r="C78" s="25">
        <f t="shared" si="0"/>
        <v>0</v>
      </c>
      <c r="D78" s="26">
        <v>0.1</v>
      </c>
      <c r="E78" s="3">
        <f>(C75+C76+C77)*D78/12</f>
        <v>10</v>
      </c>
      <c r="F78" s="27">
        <v>200</v>
      </c>
      <c r="G78" s="3">
        <f t="shared" si="1"/>
        <v>210</v>
      </c>
      <c r="H78" s="29">
        <f t="shared" si="2"/>
        <v>0.6103204995401277</v>
      </c>
      <c r="I78" s="30">
        <f t="shared" si="3"/>
        <v>128.1673049034268</v>
      </c>
      <c r="J78" s="31">
        <f t="shared" si="4"/>
        <v>0.10379496460730543</v>
      </c>
    </row>
    <row r="80" spans="5:9" ht="13.5">
      <c r="E80" s="22">
        <f>SUM(E18:E78)</f>
        <v>3050</v>
      </c>
      <c r="F80" s="22">
        <f>SUM(F18:F78)</f>
        <v>12000</v>
      </c>
      <c r="G80" s="22">
        <f>SUM(G18:G78)</f>
        <v>3050</v>
      </c>
      <c r="H80" s="22"/>
      <c r="I80" s="22">
        <f>SUM(I18:I78)</f>
        <v>12000.000000076718</v>
      </c>
    </row>
    <row r="82" spans="1:10" ht="13.5" hidden="1">
      <c r="A82" s="46" t="s">
        <v>44</v>
      </c>
      <c r="B82" s="76"/>
      <c r="C82" s="47"/>
      <c r="D82" s="47"/>
      <c r="E82" s="47"/>
      <c r="F82" s="47"/>
      <c r="G82" s="47"/>
      <c r="H82" s="47"/>
      <c r="I82" s="47"/>
      <c r="J82" s="47"/>
    </row>
    <row r="83" spans="1:10" s="13" customFormat="1" ht="13.5" hidden="1">
      <c r="A83" s="46"/>
      <c r="B83" s="76"/>
      <c r="C83" s="47"/>
      <c r="D83" s="47"/>
      <c r="E83" s="47"/>
      <c r="F83" s="47"/>
      <c r="G83" s="47"/>
      <c r="H83" s="47"/>
      <c r="I83" s="47"/>
      <c r="J83" s="47"/>
    </row>
    <row r="84" spans="1:10" ht="13.5" hidden="1">
      <c r="A84" s="48" t="s">
        <v>117</v>
      </c>
      <c r="B84" s="49"/>
      <c r="C84" s="49"/>
      <c r="D84" s="49"/>
      <c r="E84" s="49"/>
      <c r="F84" s="49"/>
      <c r="G84" s="49"/>
      <c r="H84" s="47"/>
      <c r="I84" s="50"/>
      <c r="J84" s="51"/>
    </row>
    <row r="85" spans="1:10" ht="13.5" hidden="1">
      <c r="A85" s="48" t="s">
        <v>9</v>
      </c>
      <c r="B85" s="49"/>
      <c r="C85" s="49"/>
      <c r="D85" s="49"/>
      <c r="E85" s="49"/>
      <c r="F85" s="49"/>
      <c r="G85" s="49"/>
      <c r="H85" s="47"/>
      <c r="I85" s="50"/>
      <c r="J85" s="51"/>
    </row>
    <row r="86" spans="1:10" ht="13.5" hidden="1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ht="13.5" hidden="1">
      <c r="A87" s="47" t="s">
        <v>11</v>
      </c>
      <c r="B87" s="77">
        <v>10.3813</v>
      </c>
      <c r="C87" s="47" t="s">
        <v>12</v>
      </c>
      <c r="D87" s="47"/>
      <c r="E87" s="47"/>
      <c r="F87" s="47"/>
      <c r="G87" s="47"/>
      <c r="H87" s="47"/>
      <c r="I87" s="47"/>
      <c r="J87" s="47"/>
    </row>
    <row r="88" spans="1:10" ht="13.5" hidden="1">
      <c r="A88" s="47" t="s">
        <v>10</v>
      </c>
      <c r="B88" s="47">
        <v>10.3795</v>
      </c>
      <c r="C88" s="47" t="s">
        <v>12</v>
      </c>
      <c r="D88" s="47"/>
      <c r="E88" s="47"/>
      <c r="F88" s="47"/>
      <c r="G88" s="47"/>
      <c r="H88" s="47"/>
      <c r="I88" s="47"/>
      <c r="J88" s="47"/>
    </row>
    <row r="89" spans="1:10" s="13" customFormat="1" ht="13.5" hidden="1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ht="13.5" hidden="1">
      <c r="A90" s="46" t="s">
        <v>16</v>
      </c>
      <c r="B90" s="47"/>
      <c r="C90" s="47"/>
      <c r="D90" s="47"/>
      <c r="E90" s="47"/>
      <c r="F90" s="47"/>
      <c r="G90" s="47"/>
      <c r="H90" s="47"/>
      <c r="I90" s="47"/>
      <c r="J90" s="47"/>
    </row>
    <row r="91" spans="1:10" ht="13.5" hidden="1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13.5" hidden="1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ht="13.5" hidden="1">
      <c r="A93" s="47"/>
      <c r="B93" s="47"/>
      <c r="C93" s="47"/>
      <c r="D93" s="47"/>
      <c r="E93" s="47"/>
      <c r="F93" s="47"/>
      <c r="G93" s="78">
        <f>-1+(1+0.1/4)^4</f>
        <v>0.10381289062499977</v>
      </c>
      <c r="H93" s="78"/>
      <c r="I93" s="47"/>
      <c r="J93" s="47"/>
    </row>
    <row r="94" spans="1:10" ht="13.5" hidden="1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ht="13.5" hidden="1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3.5" hidden="1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ht="13.5" hidden="1">
      <c r="A97" s="46" t="s">
        <v>10</v>
      </c>
      <c r="B97" s="47"/>
      <c r="C97" s="47"/>
      <c r="D97" s="47"/>
      <c r="E97" s="47"/>
      <c r="F97" s="47"/>
      <c r="G97" s="47"/>
      <c r="H97" s="47"/>
      <c r="I97" s="47"/>
      <c r="J97" s="47"/>
    </row>
    <row r="98" spans="1:10" ht="27" hidden="1">
      <c r="A98" s="52"/>
      <c r="B98" s="53" t="s">
        <v>7</v>
      </c>
      <c r="C98" s="54" t="s">
        <v>5</v>
      </c>
      <c r="D98" s="54" t="s">
        <v>6</v>
      </c>
      <c r="E98" s="54" t="s">
        <v>4</v>
      </c>
      <c r="F98" s="54" t="s">
        <v>8</v>
      </c>
      <c r="G98" s="54" t="s">
        <v>0</v>
      </c>
      <c r="H98" s="54" t="s">
        <v>2</v>
      </c>
      <c r="I98" s="55" t="s">
        <v>1</v>
      </c>
      <c r="J98" s="56" t="s">
        <v>3</v>
      </c>
    </row>
    <row r="99" spans="1:10" ht="13.5" hidden="1">
      <c r="A99" s="57">
        <v>37257</v>
      </c>
      <c r="B99" s="58">
        <v>1</v>
      </c>
      <c r="C99" s="59">
        <v>12000</v>
      </c>
      <c r="D99" s="54"/>
      <c r="E99" s="54"/>
      <c r="F99" s="54"/>
      <c r="G99" s="60">
        <v>-12000</v>
      </c>
      <c r="H99" s="54"/>
      <c r="I99" s="55"/>
      <c r="J99" s="56"/>
    </row>
    <row r="100" spans="1:10" ht="13.5" hidden="1">
      <c r="A100" s="57">
        <v>37287</v>
      </c>
      <c r="B100" s="61">
        <f>365/12</f>
        <v>30.416666666666668</v>
      </c>
      <c r="C100" s="62">
        <f>C99-F100</f>
        <v>11800</v>
      </c>
      <c r="D100" s="63">
        <v>0.1</v>
      </c>
      <c r="E100" s="47"/>
      <c r="F100" s="53">
        <v>200</v>
      </c>
      <c r="G100" s="47">
        <f>E100+F100</f>
        <v>200</v>
      </c>
      <c r="H100" s="64">
        <f>(1+J100)^(-(B100/365))</f>
        <v>0.9918042522675538</v>
      </c>
      <c r="I100" s="65">
        <f>G100*H100</f>
        <v>198.36085045351075</v>
      </c>
      <c r="J100" s="66">
        <v>0.10379496460730543</v>
      </c>
    </row>
    <row r="101" spans="1:10" ht="13.5" hidden="1">
      <c r="A101" s="57">
        <v>37315</v>
      </c>
      <c r="B101" s="58">
        <f>B100+$B$19</f>
        <v>60.833333333333336</v>
      </c>
      <c r="C101" s="62">
        <f aca="true" t="shared" si="7" ref="C101:C159">C100-F101</f>
        <v>11600</v>
      </c>
      <c r="D101" s="63">
        <v>0.1</v>
      </c>
      <c r="E101" s="47"/>
      <c r="F101" s="53">
        <v>200</v>
      </c>
      <c r="G101" s="47">
        <f aca="true" t="shared" si="8" ref="G101:G159">E101+F101</f>
        <v>200</v>
      </c>
      <c r="H101" s="64">
        <f aca="true" t="shared" si="9" ref="H101:H159">(1+J101)^(-(B101/365))</f>
        <v>0.9836756748160013</v>
      </c>
      <c r="I101" s="65">
        <f aca="true" t="shared" si="10" ref="I101:I159">G101*H101</f>
        <v>196.73513496320027</v>
      </c>
      <c r="J101" s="66">
        <f>J100</f>
        <v>0.10379496460730543</v>
      </c>
    </row>
    <row r="102" spans="1:10" ht="13.5" hidden="1">
      <c r="A102" s="67">
        <v>37346</v>
      </c>
      <c r="B102" s="58">
        <f>B101+$B$19</f>
        <v>91.25</v>
      </c>
      <c r="C102" s="62">
        <f t="shared" si="7"/>
        <v>11400</v>
      </c>
      <c r="D102" s="63">
        <v>0.1</v>
      </c>
      <c r="E102" s="47">
        <f>(C99+C100+C101)*D102/12</f>
        <v>295</v>
      </c>
      <c r="F102" s="53">
        <v>200</v>
      </c>
      <c r="G102" s="47">
        <f t="shared" si="8"/>
        <v>495</v>
      </c>
      <c r="H102" s="64">
        <f t="shared" si="9"/>
        <v>0.9756137171346656</v>
      </c>
      <c r="I102" s="65">
        <f t="shared" si="10"/>
        <v>482.92878998165946</v>
      </c>
      <c r="J102" s="66">
        <f aca="true" t="shared" si="11" ref="J102:J159">J101</f>
        <v>0.10379496460730543</v>
      </c>
    </row>
    <row r="103" spans="1:10" ht="13.5" hidden="1">
      <c r="A103" s="57">
        <v>37376</v>
      </c>
      <c r="B103" s="58">
        <f aca="true" t="shared" si="12" ref="B103:B109">B102+$B$19</f>
        <v>121.66666666666667</v>
      </c>
      <c r="C103" s="62">
        <f t="shared" si="7"/>
        <v>11200</v>
      </c>
      <c r="D103" s="63">
        <v>0.1</v>
      </c>
      <c r="E103" s="47"/>
      <c r="F103" s="53">
        <v>200</v>
      </c>
      <c r="G103" s="47">
        <f t="shared" si="8"/>
        <v>200</v>
      </c>
      <c r="H103" s="64">
        <f t="shared" si="9"/>
        <v>0.9676178332247156</v>
      </c>
      <c r="I103" s="65">
        <f t="shared" si="10"/>
        <v>193.52356664494312</v>
      </c>
      <c r="J103" s="66">
        <f t="shared" si="11"/>
        <v>0.10379496460730543</v>
      </c>
    </row>
    <row r="104" spans="1:10" ht="13.5" hidden="1">
      <c r="A104" s="57">
        <v>37407</v>
      </c>
      <c r="B104" s="58">
        <f t="shared" si="12"/>
        <v>152.08333333333334</v>
      </c>
      <c r="C104" s="62">
        <f t="shared" si="7"/>
        <v>11000</v>
      </c>
      <c r="D104" s="63">
        <v>0.1</v>
      </c>
      <c r="E104" s="47"/>
      <c r="F104" s="53">
        <v>200</v>
      </c>
      <c r="G104" s="47">
        <f t="shared" si="8"/>
        <v>200</v>
      </c>
      <c r="H104" s="64">
        <f t="shared" si="9"/>
        <v>0.9596874815621896</v>
      </c>
      <c r="I104" s="65">
        <f t="shared" si="10"/>
        <v>191.93749631243793</v>
      </c>
      <c r="J104" s="66">
        <f t="shared" si="11"/>
        <v>0.10379496460730543</v>
      </c>
    </row>
    <row r="105" spans="1:10" ht="13.5" hidden="1">
      <c r="A105" s="67">
        <v>37437</v>
      </c>
      <c r="B105" s="58">
        <f t="shared" si="12"/>
        <v>182.5</v>
      </c>
      <c r="C105" s="62">
        <f t="shared" si="7"/>
        <v>10800</v>
      </c>
      <c r="D105" s="63">
        <v>0.1</v>
      </c>
      <c r="E105" s="47">
        <f>(C102+C103+C104)*D105/12</f>
        <v>280</v>
      </c>
      <c r="F105" s="53">
        <v>200</v>
      </c>
      <c r="G105" s="47">
        <f t="shared" si="8"/>
        <v>480</v>
      </c>
      <c r="H105" s="64">
        <f t="shared" si="9"/>
        <v>0.9518221250613191</v>
      </c>
      <c r="I105" s="65">
        <f t="shared" si="10"/>
        <v>456.8746200294332</v>
      </c>
      <c r="J105" s="66">
        <f t="shared" si="11"/>
        <v>0.10379496460730543</v>
      </c>
    </row>
    <row r="106" spans="1:10" ht="13.5" hidden="1">
      <c r="A106" s="57">
        <v>37468</v>
      </c>
      <c r="B106" s="58">
        <f t="shared" si="12"/>
        <v>212.91666666666666</v>
      </c>
      <c r="C106" s="62">
        <f t="shared" si="7"/>
        <v>10600</v>
      </c>
      <c r="D106" s="63">
        <v>0.1</v>
      </c>
      <c r="E106" s="47"/>
      <c r="F106" s="53">
        <v>200</v>
      </c>
      <c r="G106" s="47">
        <f t="shared" si="8"/>
        <v>200</v>
      </c>
      <c r="H106" s="64">
        <f t="shared" si="9"/>
        <v>0.9440212310381557</v>
      </c>
      <c r="I106" s="65">
        <f t="shared" si="10"/>
        <v>188.80424620763114</v>
      </c>
      <c r="J106" s="66">
        <f t="shared" si="11"/>
        <v>0.10379496460730543</v>
      </c>
    </row>
    <row r="107" spans="1:10" ht="13.5" hidden="1">
      <c r="A107" s="57">
        <v>37499</v>
      </c>
      <c r="B107" s="58">
        <f t="shared" si="12"/>
        <v>243.33333333333331</v>
      </c>
      <c r="C107" s="62">
        <f t="shared" si="7"/>
        <v>10400</v>
      </c>
      <c r="D107" s="63">
        <v>0.1</v>
      </c>
      <c r="E107" s="47"/>
      <c r="F107" s="53">
        <v>200</v>
      </c>
      <c r="G107" s="47">
        <f t="shared" si="8"/>
        <v>200</v>
      </c>
      <c r="H107" s="64">
        <f t="shared" si="9"/>
        <v>0.9362842711744936</v>
      </c>
      <c r="I107" s="65">
        <f t="shared" si="10"/>
        <v>187.25685423489873</v>
      </c>
      <c r="J107" s="66">
        <f t="shared" si="11"/>
        <v>0.10379496460730543</v>
      </c>
    </row>
    <row r="108" spans="1:10" ht="13.5" hidden="1">
      <c r="A108" s="67">
        <v>37529</v>
      </c>
      <c r="B108" s="58">
        <f t="shared" si="12"/>
        <v>273.75</v>
      </c>
      <c r="C108" s="62">
        <f t="shared" si="7"/>
        <v>10200</v>
      </c>
      <c r="D108" s="63">
        <v>0.1</v>
      </c>
      <c r="E108" s="47">
        <f>(C105+C106+C107)*D108/12</f>
        <v>265</v>
      </c>
      <c r="F108" s="53">
        <v>200</v>
      </c>
      <c r="G108" s="47">
        <f t="shared" si="8"/>
        <v>465</v>
      </c>
      <c r="H108" s="64">
        <f t="shared" si="9"/>
        <v>0.9286107214820902</v>
      </c>
      <c r="I108" s="65">
        <f t="shared" si="10"/>
        <v>431.80398548917196</v>
      </c>
      <c r="J108" s="66">
        <f t="shared" si="11"/>
        <v>0.10379496460730543</v>
      </c>
    </row>
    <row r="109" spans="1:10" ht="13.5" hidden="1">
      <c r="A109" s="57">
        <v>37560</v>
      </c>
      <c r="B109" s="58">
        <f t="shared" si="12"/>
        <v>304.1666666666667</v>
      </c>
      <c r="C109" s="62">
        <f t="shared" si="7"/>
        <v>10000</v>
      </c>
      <c r="D109" s="63">
        <v>0.1</v>
      </c>
      <c r="E109" s="47"/>
      <c r="F109" s="53">
        <v>200</v>
      </c>
      <c r="G109" s="47">
        <f t="shared" si="8"/>
        <v>200</v>
      </c>
      <c r="H109" s="64">
        <f t="shared" si="9"/>
        <v>0.921000062267178</v>
      </c>
      <c r="I109" s="65">
        <f t="shared" si="10"/>
        <v>184.2000124534356</v>
      </c>
      <c r="J109" s="66">
        <f t="shared" si="11"/>
        <v>0.10379496460730543</v>
      </c>
    </row>
    <row r="110" spans="1:10" ht="13.5" hidden="1">
      <c r="A110" s="57">
        <v>37590</v>
      </c>
      <c r="B110" s="58">
        <f>B109+$B$19</f>
        <v>334.58333333333337</v>
      </c>
      <c r="C110" s="62">
        <f t="shared" si="7"/>
        <v>9800</v>
      </c>
      <c r="D110" s="63">
        <v>0.1</v>
      </c>
      <c r="E110" s="47"/>
      <c r="F110" s="53">
        <v>200</v>
      </c>
      <c r="G110" s="47">
        <f t="shared" si="8"/>
        <v>200</v>
      </c>
      <c r="H110" s="64">
        <f t="shared" si="9"/>
        <v>0.913451778095269</v>
      </c>
      <c r="I110" s="65">
        <f t="shared" si="10"/>
        <v>182.6903556190538</v>
      </c>
      <c r="J110" s="66">
        <f t="shared" si="11"/>
        <v>0.10379496460730543</v>
      </c>
    </row>
    <row r="111" spans="1:10" ht="13.5" hidden="1">
      <c r="A111" s="67">
        <v>37621</v>
      </c>
      <c r="B111" s="68">
        <f>B110+$B$19</f>
        <v>365.00000000000006</v>
      </c>
      <c r="C111" s="62">
        <f t="shared" si="7"/>
        <v>9600</v>
      </c>
      <c r="D111" s="63">
        <v>0.1</v>
      </c>
      <c r="E111" s="47">
        <f>(C108+C109+C110)*D111/12</f>
        <v>250</v>
      </c>
      <c r="F111" s="53">
        <v>200</v>
      </c>
      <c r="G111" s="47">
        <f t="shared" si="8"/>
        <v>450</v>
      </c>
      <c r="H111" s="64">
        <f t="shared" si="9"/>
        <v>0.9059653577562456</v>
      </c>
      <c r="I111" s="65">
        <f t="shared" si="10"/>
        <v>407.68441099031054</v>
      </c>
      <c r="J111" s="66">
        <f t="shared" si="11"/>
        <v>0.10379496460730543</v>
      </c>
    </row>
    <row r="112" spans="1:10" ht="13.5" hidden="1">
      <c r="A112" s="57">
        <v>37652</v>
      </c>
      <c r="B112" s="58">
        <f aca="true" t="shared" si="13" ref="B112:B159">B111+$B$19</f>
        <v>395.41666666666674</v>
      </c>
      <c r="C112" s="62">
        <f t="shared" si="7"/>
        <v>9400</v>
      </c>
      <c r="D112" s="63">
        <v>0.1</v>
      </c>
      <c r="E112" s="47"/>
      <c r="F112" s="53">
        <v>200</v>
      </c>
      <c r="G112" s="47">
        <f t="shared" si="8"/>
        <v>200</v>
      </c>
      <c r="H112" s="64">
        <f t="shared" si="9"/>
        <v>0.89854029422974</v>
      </c>
      <c r="I112" s="65">
        <f t="shared" si="10"/>
        <v>179.70805884594802</v>
      </c>
      <c r="J112" s="66">
        <f t="shared" si="11"/>
        <v>0.10379496460730543</v>
      </c>
    </row>
    <row r="113" spans="1:10" ht="13.5" hidden="1">
      <c r="A113" s="57">
        <v>37680</v>
      </c>
      <c r="B113" s="58">
        <f t="shared" si="13"/>
        <v>425.8333333333334</v>
      </c>
      <c r="C113" s="62">
        <f t="shared" si="7"/>
        <v>9200</v>
      </c>
      <c r="D113" s="63">
        <v>0.1</v>
      </c>
      <c r="E113" s="47"/>
      <c r="F113" s="53">
        <v>200</v>
      </c>
      <c r="G113" s="47">
        <f t="shared" si="8"/>
        <v>200</v>
      </c>
      <c r="H113" s="64">
        <f t="shared" si="9"/>
        <v>0.891176084650795</v>
      </c>
      <c r="I113" s="65">
        <f t="shared" si="10"/>
        <v>178.235216930159</v>
      </c>
      <c r="J113" s="66">
        <f t="shared" si="11"/>
        <v>0.10379496460730543</v>
      </c>
    </row>
    <row r="114" spans="1:10" ht="13.5" hidden="1">
      <c r="A114" s="67">
        <v>37711</v>
      </c>
      <c r="B114" s="58">
        <f t="shared" si="13"/>
        <v>456.2500000000001</v>
      </c>
      <c r="C114" s="62">
        <f t="shared" si="7"/>
        <v>9000</v>
      </c>
      <c r="D114" s="63">
        <v>0.1</v>
      </c>
      <c r="E114" s="47">
        <f>(C111+C112+C113)*D114/12</f>
        <v>235</v>
      </c>
      <c r="F114" s="53">
        <v>200</v>
      </c>
      <c r="G114" s="47">
        <f t="shared" si="8"/>
        <v>435</v>
      </c>
      <c r="H114" s="64">
        <f t="shared" si="9"/>
        <v>0.8838722302758077</v>
      </c>
      <c r="I114" s="65">
        <f t="shared" si="10"/>
        <v>384.4844201699764</v>
      </c>
      <c r="J114" s="66">
        <f t="shared" si="11"/>
        <v>0.10379496460730543</v>
      </c>
    </row>
    <row r="115" spans="1:10" ht="13.5" hidden="1">
      <c r="A115" s="57">
        <v>37741</v>
      </c>
      <c r="B115" s="58">
        <f t="shared" si="13"/>
        <v>486.6666666666668</v>
      </c>
      <c r="C115" s="62">
        <f t="shared" si="7"/>
        <v>8800</v>
      </c>
      <c r="D115" s="63">
        <v>0.1</v>
      </c>
      <c r="E115" s="47"/>
      <c r="F115" s="53">
        <v>200</v>
      </c>
      <c r="G115" s="47">
        <f t="shared" si="8"/>
        <v>200</v>
      </c>
      <c r="H115" s="64">
        <f t="shared" si="9"/>
        <v>0.8766282364487528</v>
      </c>
      <c r="I115" s="65">
        <f t="shared" si="10"/>
        <v>175.32564728975055</v>
      </c>
      <c r="J115" s="66">
        <f t="shared" si="11"/>
        <v>0.10379496460730543</v>
      </c>
    </row>
    <row r="116" spans="1:10" ht="13.5" hidden="1">
      <c r="A116" s="57">
        <v>37772</v>
      </c>
      <c r="B116" s="58">
        <f t="shared" si="13"/>
        <v>517.0833333333335</v>
      </c>
      <c r="C116" s="62">
        <f t="shared" si="7"/>
        <v>8600</v>
      </c>
      <c r="D116" s="63">
        <v>0.1</v>
      </c>
      <c r="E116" s="47"/>
      <c r="F116" s="53">
        <v>200</v>
      </c>
      <c r="G116" s="47">
        <f t="shared" si="8"/>
        <v>200</v>
      </c>
      <c r="H116" s="64">
        <f t="shared" si="9"/>
        <v>0.8694436125676794</v>
      </c>
      <c r="I116" s="65">
        <f t="shared" si="10"/>
        <v>173.8887225135359</v>
      </c>
      <c r="J116" s="66">
        <f t="shared" si="11"/>
        <v>0.10379496460730543</v>
      </c>
    </row>
    <row r="117" spans="1:10" ht="13.5" hidden="1">
      <c r="A117" s="67">
        <v>37802</v>
      </c>
      <c r="B117" s="58">
        <f t="shared" si="13"/>
        <v>547.5000000000001</v>
      </c>
      <c r="C117" s="62">
        <f t="shared" si="7"/>
        <v>8400</v>
      </c>
      <c r="D117" s="63">
        <v>0.1</v>
      </c>
      <c r="E117" s="47">
        <f>(C114+C115+C116)*D117/12</f>
        <v>220</v>
      </c>
      <c r="F117" s="53">
        <v>200</v>
      </c>
      <c r="G117" s="47">
        <f t="shared" si="8"/>
        <v>420</v>
      </c>
      <c r="H117" s="64">
        <f t="shared" si="9"/>
        <v>0.862317872051488</v>
      </c>
      <c r="I117" s="65">
        <f t="shared" si="10"/>
        <v>362.173506261625</v>
      </c>
      <c r="J117" s="66">
        <f t="shared" si="11"/>
        <v>0.10379496460730543</v>
      </c>
    </row>
    <row r="118" spans="1:10" ht="13.5" hidden="1">
      <c r="A118" s="57">
        <v>37833</v>
      </c>
      <c r="B118" s="58">
        <f t="shared" si="13"/>
        <v>577.9166666666667</v>
      </c>
      <c r="C118" s="62">
        <f t="shared" si="7"/>
        <v>8200</v>
      </c>
      <c r="D118" s="63">
        <v>0.1</v>
      </c>
      <c r="E118" s="47"/>
      <c r="F118" s="53">
        <v>200</v>
      </c>
      <c r="G118" s="47">
        <f t="shared" si="8"/>
        <v>200</v>
      </c>
      <c r="H118" s="64">
        <f t="shared" si="9"/>
        <v>0.8552505323069741</v>
      </c>
      <c r="I118" s="65">
        <f t="shared" si="10"/>
        <v>171.05010646139482</v>
      </c>
      <c r="J118" s="66">
        <f t="shared" si="11"/>
        <v>0.10379496460730543</v>
      </c>
    </row>
    <row r="119" spans="1:10" ht="13.5" hidden="1">
      <c r="A119" s="57">
        <v>37864</v>
      </c>
      <c r="B119" s="58">
        <f t="shared" si="13"/>
        <v>608.3333333333334</v>
      </c>
      <c r="C119" s="62">
        <f t="shared" si="7"/>
        <v>8000</v>
      </c>
      <c r="D119" s="63">
        <v>0.1</v>
      </c>
      <c r="E119" s="47"/>
      <c r="F119" s="53">
        <v>200</v>
      </c>
      <c r="G119" s="47">
        <f t="shared" si="8"/>
        <v>200</v>
      </c>
      <c r="H119" s="64">
        <f t="shared" si="9"/>
        <v>0.8482411146961457</v>
      </c>
      <c r="I119" s="65">
        <f t="shared" si="10"/>
        <v>169.64822293922913</v>
      </c>
      <c r="J119" s="66">
        <f t="shared" si="11"/>
        <v>0.10379496460730543</v>
      </c>
    </row>
    <row r="120" spans="1:10" ht="13.5" hidden="1">
      <c r="A120" s="67">
        <v>37894</v>
      </c>
      <c r="B120" s="58">
        <f t="shared" si="13"/>
        <v>638.75</v>
      </c>
      <c r="C120" s="62">
        <f t="shared" si="7"/>
        <v>7800</v>
      </c>
      <c r="D120" s="63">
        <v>0.1</v>
      </c>
      <c r="E120" s="47">
        <f>(C117+C118+C119)*D120/12</f>
        <v>205</v>
      </c>
      <c r="F120" s="53">
        <v>200</v>
      </c>
      <c r="G120" s="47">
        <f t="shared" si="8"/>
        <v>405</v>
      </c>
      <c r="H120" s="64">
        <f t="shared" si="9"/>
        <v>0.8412891445038072</v>
      </c>
      <c r="I120" s="65">
        <f t="shared" si="10"/>
        <v>340.7221035240419</v>
      </c>
      <c r="J120" s="66">
        <f t="shared" si="11"/>
        <v>0.10379496460730543</v>
      </c>
    </row>
    <row r="121" spans="1:10" ht="13.5" hidden="1">
      <c r="A121" s="57">
        <v>37925</v>
      </c>
      <c r="B121" s="58">
        <f t="shared" si="13"/>
        <v>669.1666666666666</v>
      </c>
      <c r="C121" s="62">
        <f t="shared" si="7"/>
        <v>7600</v>
      </c>
      <c r="D121" s="63">
        <v>0.1</v>
      </c>
      <c r="E121" s="47"/>
      <c r="F121" s="53">
        <v>200</v>
      </c>
      <c r="G121" s="47">
        <f t="shared" si="8"/>
        <v>200</v>
      </c>
      <c r="H121" s="64">
        <f t="shared" si="9"/>
        <v>0.8343941509054084</v>
      </c>
      <c r="I121" s="65">
        <f t="shared" si="10"/>
        <v>166.87883018108167</v>
      </c>
      <c r="J121" s="66">
        <f t="shared" si="11"/>
        <v>0.10379496460730543</v>
      </c>
    </row>
    <row r="122" spans="1:10" ht="13.5" hidden="1">
      <c r="A122" s="57">
        <v>37955</v>
      </c>
      <c r="B122" s="58">
        <f t="shared" si="13"/>
        <v>699.5833333333333</v>
      </c>
      <c r="C122" s="62">
        <f t="shared" si="7"/>
        <v>7400</v>
      </c>
      <c r="D122" s="63">
        <v>0.1</v>
      </c>
      <c r="E122" s="47"/>
      <c r="F122" s="53">
        <v>200</v>
      </c>
      <c r="G122" s="47">
        <f t="shared" si="8"/>
        <v>200</v>
      </c>
      <c r="H122" s="64">
        <f t="shared" si="9"/>
        <v>0.827555666935159</v>
      </c>
      <c r="I122" s="65">
        <f t="shared" si="10"/>
        <v>165.5111333870318</v>
      </c>
      <c r="J122" s="66">
        <f t="shared" si="11"/>
        <v>0.10379496460730543</v>
      </c>
    </row>
    <row r="123" spans="1:10" ht="13.5" hidden="1">
      <c r="A123" s="67">
        <v>37986</v>
      </c>
      <c r="B123" s="68">
        <f t="shared" si="13"/>
        <v>729.9999999999999</v>
      </c>
      <c r="C123" s="62">
        <f t="shared" si="7"/>
        <v>7200</v>
      </c>
      <c r="D123" s="63">
        <v>0.1</v>
      </c>
      <c r="E123" s="47">
        <f>(C120+C121+C122)*D123/12</f>
        <v>190</v>
      </c>
      <c r="F123" s="53">
        <v>200</v>
      </c>
      <c r="G123" s="47">
        <f t="shared" si="8"/>
        <v>390</v>
      </c>
      <c r="H123" s="64">
        <f t="shared" si="9"/>
        <v>0.8207732294544021</v>
      </c>
      <c r="I123" s="65">
        <f t="shared" si="10"/>
        <v>320.10155948721683</v>
      </c>
      <c r="J123" s="66">
        <f t="shared" si="11"/>
        <v>0.10379496460730543</v>
      </c>
    </row>
    <row r="124" spans="1:10" ht="13.5" hidden="1">
      <c r="A124" s="57">
        <v>38017</v>
      </c>
      <c r="B124" s="58">
        <f t="shared" si="13"/>
        <v>760.4166666666665</v>
      </c>
      <c r="C124" s="62">
        <f t="shared" si="7"/>
        <v>7000</v>
      </c>
      <c r="D124" s="63">
        <v>0.1</v>
      </c>
      <c r="E124" s="47"/>
      <c r="F124" s="53">
        <v>200</v>
      </c>
      <c r="G124" s="47">
        <f t="shared" si="8"/>
        <v>200</v>
      </c>
      <c r="H124" s="64">
        <f t="shared" si="9"/>
        <v>0.8140463791202486</v>
      </c>
      <c r="I124" s="65">
        <f t="shared" si="10"/>
        <v>162.8092758240497</v>
      </c>
      <c r="J124" s="66">
        <f t="shared" si="11"/>
        <v>0.10379496460730543</v>
      </c>
    </row>
    <row r="125" spans="1:10" ht="13.5" hidden="1">
      <c r="A125" s="57">
        <v>38046</v>
      </c>
      <c r="B125" s="58">
        <f t="shared" si="13"/>
        <v>790.8333333333331</v>
      </c>
      <c r="C125" s="62">
        <f t="shared" si="7"/>
        <v>6800</v>
      </c>
      <c r="D125" s="63">
        <v>0.1</v>
      </c>
      <c r="E125" s="47"/>
      <c r="F125" s="53">
        <v>200</v>
      </c>
      <c r="G125" s="47">
        <f t="shared" si="8"/>
        <v>200</v>
      </c>
      <c r="H125" s="64">
        <f t="shared" si="9"/>
        <v>0.8073746603544678</v>
      </c>
      <c r="I125" s="65">
        <f t="shared" si="10"/>
        <v>161.47493207089357</v>
      </c>
      <c r="J125" s="66">
        <f t="shared" si="11"/>
        <v>0.10379496460730543</v>
      </c>
    </row>
    <row r="126" spans="1:10" ht="13.5" hidden="1">
      <c r="A126" s="67">
        <v>38077</v>
      </c>
      <c r="B126" s="58">
        <f t="shared" si="13"/>
        <v>821.2499999999998</v>
      </c>
      <c r="C126" s="62">
        <f t="shared" si="7"/>
        <v>6600</v>
      </c>
      <c r="D126" s="63">
        <v>0.1</v>
      </c>
      <c r="E126" s="47">
        <f>(C123+C124+C125)*D126/12</f>
        <v>175</v>
      </c>
      <c r="F126" s="53">
        <v>200</v>
      </c>
      <c r="G126" s="47">
        <f t="shared" si="8"/>
        <v>375</v>
      </c>
      <c r="H126" s="64">
        <f t="shared" si="9"/>
        <v>0.800757621312633</v>
      </c>
      <c r="I126" s="65">
        <f t="shared" si="10"/>
        <v>300.28410799223735</v>
      </c>
      <c r="J126" s="66">
        <f t="shared" si="11"/>
        <v>0.10379496460730543</v>
      </c>
    </row>
    <row r="127" spans="1:10" ht="13.5" hidden="1">
      <c r="A127" s="57">
        <v>38107</v>
      </c>
      <c r="B127" s="58">
        <f t="shared" si="13"/>
        <v>851.6666666666664</v>
      </c>
      <c r="C127" s="62">
        <f t="shared" si="7"/>
        <v>6400</v>
      </c>
      <c r="D127" s="63">
        <v>0.1</v>
      </c>
      <c r="E127" s="47"/>
      <c r="F127" s="53">
        <v>200</v>
      </c>
      <c r="G127" s="47">
        <f t="shared" si="8"/>
        <v>200</v>
      </c>
      <c r="H127" s="64">
        <f t="shared" si="9"/>
        <v>0.794194813853521</v>
      </c>
      <c r="I127" s="65">
        <f t="shared" si="10"/>
        <v>158.8389627707042</v>
      </c>
      <c r="J127" s="66">
        <f t="shared" si="11"/>
        <v>0.10379496460730543</v>
      </c>
    </row>
    <row r="128" spans="1:10" ht="13.5" hidden="1">
      <c r="A128" s="57">
        <v>38138</v>
      </c>
      <c r="B128" s="58">
        <f t="shared" si="13"/>
        <v>882.083333333333</v>
      </c>
      <c r="C128" s="62">
        <f t="shared" si="7"/>
        <v>6200</v>
      </c>
      <c r="D128" s="63">
        <v>0.1</v>
      </c>
      <c r="E128" s="47"/>
      <c r="F128" s="53">
        <v>200</v>
      </c>
      <c r="G128" s="47">
        <f t="shared" si="8"/>
        <v>200</v>
      </c>
      <c r="H128" s="64">
        <f t="shared" si="9"/>
        <v>0.7876857935087604</v>
      </c>
      <c r="I128" s="65">
        <f t="shared" si="10"/>
        <v>157.53715870175208</v>
      </c>
      <c r="J128" s="66">
        <f t="shared" si="11"/>
        <v>0.10379496460730543</v>
      </c>
    </row>
    <row r="129" spans="1:10" ht="13.5" hidden="1">
      <c r="A129" s="67">
        <v>38168</v>
      </c>
      <c r="B129" s="58">
        <f t="shared" si="13"/>
        <v>912.4999999999997</v>
      </c>
      <c r="C129" s="62">
        <f t="shared" si="7"/>
        <v>6000</v>
      </c>
      <c r="D129" s="63">
        <v>0.1</v>
      </c>
      <c r="E129" s="47">
        <f>(C126+C127+C128)*D129/12</f>
        <v>160</v>
      </c>
      <c r="F129" s="53">
        <v>200</v>
      </c>
      <c r="G129" s="47">
        <f t="shared" si="8"/>
        <v>360</v>
      </c>
      <c r="H129" s="64">
        <f t="shared" si="9"/>
        <v>0.7812301194527308</v>
      </c>
      <c r="I129" s="65">
        <f t="shared" si="10"/>
        <v>281.2428430029831</v>
      </c>
      <c r="J129" s="66">
        <f t="shared" si="11"/>
        <v>0.10379496460730543</v>
      </c>
    </row>
    <row r="130" spans="1:10" ht="13.5" hidden="1">
      <c r="A130" s="57">
        <v>38199</v>
      </c>
      <c r="B130" s="58">
        <f t="shared" si="13"/>
        <v>942.9166666666663</v>
      </c>
      <c r="C130" s="62">
        <f t="shared" si="7"/>
        <v>5800</v>
      </c>
      <c r="D130" s="63">
        <v>0.1</v>
      </c>
      <c r="E130" s="47"/>
      <c r="F130" s="53">
        <v>200</v>
      </c>
      <c r="G130" s="47">
        <f t="shared" si="8"/>
        <v>200</v>
      </c>
      <c r="H130" s="64">
        <f t="shared" si="9"/>
        <v>0.7748273544727075</v>
      </c>
      <c r="I130" s="65">
        <f t="shared" si="10"/>
        <v>154.96547089454148</v>
      </c>
      <c r="J130" s="66">
        <f t="shared" si="11"/>
        <v>0.10379496460730543</v>
      </c>
    </row>
    <row r="131" spans="1:10" ht="13.5" hidden="1">
      <c r="A131" s="57">
        <v>38230</v>
      </c>
      <c r="B131" s="58">
        <f t="shared" si="13"/>
        <v>973.3333333333329</v>
      </c>
      <c r="C131" s="62">
        <f t="shared" si="7"/>
        <v>5600</v>
      </c>
      <c r="D131" s="63">
        <v>0.1</v>
      </c>
      <c r="E131" s="47"/>
      <c r="F131" s="53">
        <v>200</v>
      </c>
      <c r="G131" s="47">
        <f t="shared" si="8"/>
        <v>200</v>
      </c>
      <c r="H131" s="64">
        <f t="shared" si="9"/>
        <v>0.7684770649392504</v>
      </c>
      <c r="I131" s="65">
        <f t="shared" si="10"/>
        <v>153.6954129878501</v>
      </c>
      <c r="J131" s="66">
        <f t="shared" si="11"/>
        <v>0.10379496460730543</v>
      </c>
    </row>
    <row r="132" spans="1:10" ht="13.5" hidden="1">
      <c r="A132" s="67">
        <v>38260</v>
      </c>
      <c r="B132" s="58">
        <f t="shared" si="13"/>
        <v>1003.7499999999995</v>
      </c>
      <c r="C132" s="62">
        <f t="shared" si="7"/>
        <v>5400</v>
      </c>
      <c r="D132" s="63">
        <v>0.1</v>
      </c>
      <c r="E132" s="47">
        <f>(C129+C130+C131)*D132/12</f>
        <v>145</v>
      </c>
      <c r="F132" s="53">
        <v>200</v>
      </c>
      <c r="G132" s="47">
        <f t="shared" si="8"/>
        <v>345</v>
      </c>
      <c r="H132" s="64">
        <f t="shared" si="9"/>
        <v>0.7621788207768375</v>
      </c>
      <c r="I132" s="65">
        <f t="shared" si="10"/>
        <v>262.95169316800894</v>
      </c>
      <c r="J132" s="66">
        <f t="shared" si="11"/>
        <v>0.10379496460730543</v>
      </c>
    </row>
    <row r="133" spans="1:10" ht="13.5" hidden="1">
      <c r="A133" s="57">
        <v>38291</v>
      </c>
      <c r="B133" s="58">
        <f t="shared" si="13"/>
        <v>1034.1666666666663</v>
      </c>
      <c r="C133" s="62">
        <f t="shared" si="7"/>
        <v>5200</v>
      </c>
      <c r="D133" s="63">
        <v>0.1</v>
      </c>
      <c r="E133" s="47"/>
      <c r="F133" s="53">
        <v>200</v>
      </c>
      <c r="G133" s="47">
        <f t="shared" si="8"/>
        <v>200</v>
      </c>
      <c r="H133" s="64">
        <f t="shared" si="9"/>
        <v>0.7559321954347372</v>
      </c>
      <c r="I133" s="65">
        <f t="shared" si="10"/>
        <v>151.18643908694744</v>
      </c>
      <c r="J133" s="66">
        <f t="shared" si="11"/>
        <v>0.10379496460730543</v>
      </c>
    </row>
    <row r="134" spans="1:10" ht="13.5" hidden="1">
      <c r="A134" s="57">
        <v>38321</v>
      </c>
      <c r="B134" s="58">
        <f t="shared" si="13"/>
        <v>1064.583333333333</v>
      </c>
      <c r="C134" s="62">
        <f t="shared" si="7"/>
        <v>5000</v>
      </c>
      <c r="D134" s="63">
        <v>0.1</v>
      </c>
      <c r="E134" s="47"/>
      <c r="F134" s="53">
        <v>200</v>
      </c>
      <c r="G134" s="47">
        <f t="shared" si="8"/>
        <v>200</v>
      </c>
      <c r="H134" s="64">
        <f t="shared" si="9"/>
        <v>0.7497367658581198</v>
      </c>
      <c r="I134" s="65">
        <f t="shared" si="10"/>
        <v>149.94735317162394</v>
      </c>
      <c r="J134" s="66">
        <f t="shared" si="11"/>
        <v>0.10379496460730543</v>
      </c>
    </row>
    <row r="135" spans="1:10" ht="13.5" hidden="1">
      <c r="A135" s="67">
        <v>38352</v>
      </c>
      <c r="B135" s="68">
        <f t="shared" si="13"/>
        <v>1094.9999999999998</v>
      </c>
      <c r="C135" s="62">
        <f t="shared" si="7"/>
        <v>4800</v>
      </c>
      <c r="D135" s="63">
        <v>0.1</v>
      </c>
      <c r="E135" s="47">
        <f>(C132+C133+C134)*D135/12</f>
        <v>130</v>
      </c>
      <c r="F135" s="53">
        <v>200</v>
      </c>
      <c r="G135" s="47">
        <f t="shared" si="8"/>
        <v>330</v>
      </c>
      <c r="H135" s="64">
        <f t="shared" si="9"/>
        <v>0.7435921124594065</v>
      </c>
      <c r="I135" s="65">
        <f t="shared" si="10"/>
        <v>245.38539711160414</v>
      </c>
      <c r="J135" s="66">
        <f t="shared" si="11"/>
        <v>0.10379496460730543</v>
      </c>
    </row>
    <row r="136" spans="1:10" ht="13.5" hidden="1">
      <c r="A136" s="57">
        <v>38383</v>
      </c>
      <c r="B136" s="58">
        <f t="shared" si="13"/>
        <v>1125.4166666666665</v>
      </c>
      <c r="C136" s="62">
        <f t="shared" si="7"/>
        <v>4600</v>
      </c>
      <c r="D136" s="63">
        <v>0.1</v>
      </c>
      <c r="E136" s="47"/>
      <c r="F136" s="53">
        <v>200</v>
      </c>
      <c r="G136" s="47">
        <f t="shared" si="8"/>
        <v>200</v>
      </c>
      <c r="H136" s="64">
        <f t="shared" si="9"/>
        <v>0.7374978190898523</v>
      </c>
      <c r="I136" s="65">
        <f t="shared" si="10"/>
        <v>147.49956381797048</v>
      </c>
      <c r="J136" s="66">
        <f t="shared" si="11"/>
        <v>0.10379496460730543</v>
      </c>
    </row>
    <row r="137" spans="1:10" ht="13.5" hidden="1">
      <c r="A137" s="57">
        <v>38411</v>
      </c>
      <c r="B137" s="58">
        <f t="shared" si="13"/>
        <v>1155.8333333333333</v>
      </c>
      <c r="C137" s="62">
        <f t="shared" si="7"/>
        <v>4400</v>
      </c>
      <c r="D137" s="63">
        <v>0.1</v>
      </c>
      <c r="E137" s="47"/>
      <c r="F137" s="53">
        <v>200</v>
      </c>
      <c r="G137" s="47">
        <f t="shared" si="8"/>
        <v>200</v>
      </c>
      <c r="H137" s="64">
        <f t="shared" si="9"/>
        <v>0.7314534730113625</v>
      </c>
      <c r="I137" s="65">
        <f t="shared" si="10"/>
        <v>146.2906946022725</v>
      </c>
      <c r="J137" s="66">
        <f t="shared" si="11"/>
        <v>0.10379496460730543</v>
      </c>
    </row>
    <row r="138" spans="1:10" ht="13.5" hidden="1">
      <c r="A138" s="67">
        <v>38442</v>
      </c>
      <c r="B138" s="58">
        <f t="shared" si="13"/>
        <v>1186.25</v>
      </c>
      <c r="C138" s="62">
        <f t="shared" si="7"/>
        <v>4200</v>
      </c>
      <c r="D138" s="63">
        <v>0.1</v>
      </c>
      <c r="E138" s="47">
        <f>(C135+C136+C137)*D138/12</f>
        <v>115</v>
      </c>
      <c r="F138" s="53">
        <v>200</v>
      </c>
      <c r="G138" s="47">
        <f t="shared" si="8"/>
        <v>315</v>
      </c>
      <c r="H138" s="64">
        <f t="shared" si="9"/>
        <v>0.7254586648685397</v>
      </c>
      <c r="I138" s="65">
        <f t="shared" si="10"/>
        <v>228.51947943359002</v>
      </c>
      <c r="J138" s="66">
        <f t="shared" si="11"/>
        <v>0.10379496460730543</v>
      </c>
    </row>
    <row r="139" spans="1:10" ht="13.5" hidden="1">
      <c r="A139" s="57">
        <v>38472</v>
      </c>
      <c r="B139" s="58">
        <f t="shared" si="13"/>
        <v>1216.6666666666667</v>
      </c>
      <c r="C139" s="62">
        <f t="shared" si="7"/>
        <v>4000</v>
      </c>
      <c r="D139" s="63">
        <v>0.1</v>
      </c>
      <c r="E139" s="47"/>
      <c r="F139" s="53">
        <v>200</v>
      </c>
      <c r="G139" s="47">
        <f t="shared" si="8"/>
        <v>200</v>
      </c>
      <c r="H139" s="64">
        <f t="shared" si="9"/>
        <v>0.7195129886609599</v>
      </c>
      <c r="I139" s="65">
        <f t="shared" si="10"/>
        <v>143.902597732192</v>
      </c>
      <c r="J139" s="66">
        <f t="shared" si="11"/>
        <v>0.10379496460730543</v>
      </c>
    </row>
    <row r="140" spans="1:10" ht="13.5" hidden="1">
      <c r="A140" s="57">
        <v>38503</v>
      </c>
      <c r="B140" s="58">
        <f t="shared" si="13"/>
        <v>1247.0833333333335</v>
      </c>
      <c r="C140" s="62">
        <f t="shared" si="7"/>
        <v>3800</v>
      </c>
      <c r="D140" s="63">
        <v>0.1</v>
      </c>
      <c r="E140" s="47"/>
      <c r="F140" s="53">
        <v>200</v>
      </c>
      <c r="G140" s="47">
        <f t="shared" si="8"/>
        <v>200</v>
      </c>
      <c r="H140" s="64">
        <f t="shared" si="9"/>
        <v>0.7136160417156763</v>
      </c>
      <c r="I140" s="65">
        <f t="shared" si="10"/>
        <v>142.72320834313524</v>
      </c>
      <c r="J140" s="66">
        <f t="shared" si="11"/>
        <v>0.10379496460730543</v>
      </c>
    </row>
    <row r="141" spans="1:10" ht="13.5" hidden="1">
      <c r="A141" s="67">
        <v>38533</v>
      </c>
      <c r="B141" s="58">
        <f t="shared" si="13"/>
        <v>1277.5000000000002</v>
      </c>
      <c r="C141" s="62">
        <f t="shared" si="7"/>
        <v>3600</v>
      </c>
      <c r="D141" s="63">
        <v>0.1</v>
      </c>
      <c r="E141" s="47">
        <f>(C138+C139+C140)*D141/12</f>
        <v>100</v>
      </c>
      <c r="F141" s="53">
        <v>200</v>
      </c>
      <c r="G141" s="47">
        <f t="shared" si="8"/>
        <v>300</v>
      </c>
      <c r="H141" s="64">
        <f t="shared" si="9"/>
        <v>0.7077674246599477</v>
      </c>
      <c r="I141" s="65">
        <f t="shared" si="10"/>
        <v>212.33022739798432</v>
      </c>
      <c r="J141" s="66">
        <f t="shared" si="11"/>
        <v>0.10379496460730543</v>
      </c>
    </row>
    <row r="142" spans="1:10" ht="13.5" hidden="1">
      <c r="A142" s="57">
        <v>38564</v>
      </c>
      <c r="B142" s="58">
        <f t="shared" si="13"/>
        <v>1307.916666666667</v>
      </c>
      <c r="C142" s="62">
        <f t="shared" si="7"/>
        <v>3400</v>
      </c>
      <c r="D142" s="63">
        <v>0.1</v>
      </c>
      <c r="E142" s="47"/>
      <c r="F142" s="53">
        <v>200</v>
      </c>
      <c r="G142" s="47">
        <f t="shared" si="8"/>
        <v>200</v>
      </c>
      <c r="H142" s="64">
        <f t="shared" si="9"/>
        <v>0.7019667413941916</v>
      </c>
      <c r="I142" s="65">
        <f t="shared" si="10"/>
        <v>140.39334827883832</v>
      </c>
      <c r="J142" s="66">
        <f t="shared" si="11"/>
        <v>0.10379496460730543</v>
      </c>
    </row>
    <row r="143" spans="1:10" ht="13.5" hidden="1">
      <c r="A143" s="57">
        <v>38595</v>
      </c>
      <c r="B143" s="58">
        <f t="shared" si="13"/>
        <v>1338.3333333333337</v>
      </c>
      <c r="C143" s="62">
        <f t="shared" si="7"/>
        <v>3200</v>
      </c>
      <c r="D143" s="63">
        <v>0.1</v>
      </c>
      <c r="E143" s="47"/>
      <c r="F143" s="53">
        <v>200</v>
      </c>
      <c r="G143" s="47">
        <f t="shared" si="8"/>
        <v>200</v>
      </c>
      <c r="H143" s="64">
        <f t="shared" si="9"/>
        <v>0.6962135990651573</v>
      </c>
      <c r="I143" s="65">
        <f t="shared" si="10"/>
        <v>139.24271981303147</v>
      </c>
      <c r="J143" s="66">
        <f t="shared" si="11"/>
        <v>0.10379496460730543</v>
      </c>
    </row>
    <row r="144" spans="1:10" ht="13.5" hidden="1">
      <c r="A144" s="67">
        <v>38625</v>
      </c>
      <c r="B144" s="58">
        <f t="shared" si="13"/>
        <v>1368.7500000000005</v>
      </c>
      <c r="C144" s="62">
        <f t="shared" si="7"/>
        <v>3000</v>
      </c>
      <c r="D144" s="63">
        <v>0.1</v>
      </c>
      <c r="E144" s="47">
        <f>(C141+C142+C143)*D144/12</f>
        <v>85</v>
      </c>
      <c r="F144" s="53">
        <v>200</v>
      </c>
      <c r="G144" s="47">
        <f t="shared" si="8"/>
        <v>285</v>
      </c>
      <c r="H144" s="64">
        <f t="shared" si="9"/>
        <v>0.6905076080393209</v>
      </c>
      <c r="I144" s="65">
        <f t="shared" si="10"/>
        <v>196.79466829120645</v>
      </c>
      <c r="J144" s="66">
        <f t="shared" si="11"/>
        <v>0.10379496460730543</v>
      </c>
    </row>
    <row r="145" spans="1:10" ht="13.5" hidden="1">
      <c r="A145" s="57">
        <v>38656</v>
      </c>
      <c r="B145" s="58">
        <f t="shared" si="13"/>
        <v>1399.1666666666672</v>
      </c>
      <c r="C145" s="62">
        <f t="shared" si="7"/>
        <v>2800</v>
      </c>
      <c r="D145" s="63">
        <v>0.1</v>
      </c>
      <c r="E145" s="47"/>
      <c r="F145" s="53">
        <v>200</v>
      </c>
      <c r="G145" s="47">
        <f t="shared" si="8"/>
        <v>200</v>
      </c>
      <c r="H145" s="64">
        <f t="shared" si="9"/>
        <v>0.6848483818764957</v>
      </c>
      <c r="I145" s="65">
        <f t="shared" si="10"/>
        <v>136.96967637529914</v>
      </c>
      <c r="J145" s="66">
        <f t="shared" si="11"/>
        <v>0.10379496460730543</v>
      </c>
    </row>
    <row r="146" spans="1:10" ht="13.5" hidden="1">
      <c r="A146" s="57">
        <v>38686</v>
      </c>
      <c r="B146" s="58">
        <f t="shared" si="13"/>
        <v>1429.583333333334</v>
      </c>
      <c r="C146" s="62">
        <f t="shared" si="7"/>
        <v>2600</v>
      </c>
      <c r="D146" s="63">
        <v>0.1</v>
      </c>
      <c r="E146" s="47"/>
      <c r="F146" s="53">
        <v>200</v>
      </c>
      <c r="G146" s="47">
        <f t="shared" si="8"/>
        <v>200</v>
      </c>
      <c r="H146" s="64">
        <f t="shared" si="9"/>
        <v>0.6792355373036619</v>
      </c>
      <c r="I146" s="65">
        <f t="shared" si="10"/>
        <v>135.8471074607324</v>
      </c>
      <c r="J146" s="66">
        <f t="shared" si="11"/>
        <v>0.10379496460730543</v>
      </c>
    </row>
    <row r="147" spans="1:10" ht="13.5" hidden="1">
      <c r="A147" s="67">
        <v>38717</v>
      </c>
      <c r="B147" s="68">
        <f t="shared" si="13"/>
        <v>1460.0000000000007</v>
      </c>
      <c r="C147" s="62">
        <f t="shared" si="7"/>
        <v>2400</v>
      </c>
      <c r="D147" s="63">
        <v>0.1</v>
      </c>
      <c r="E147" s="47">
        <f>(C144+C145+C146)*D147/12</f>
        <v>70</v>
      </c>
      <c r="F147" s="53">
        <v>200</v>
      </c>
      <c r="G147" s="47">
        <f t="shared" si="8"/>
        <v>270</v>
      </c>
      <c r="H147" s="64">
        <f t="shared" si="9"/>
        <v>0.6736686941890084</v>
      </c>
      <c r="I147" s="65">
        <f t="shared" si="10"/>
        <v>181.89054743103227</v>
      </c>
      <c r="J147" s="66">
        <f t="shared" si="11"/>
        <v>0.10379496460730543</v>
      </c>
    </row>
    <row r="148" spans="1:10" ht="13.5" hidden="1">
      <c r="A148" s="57">
        <v>38748</v>
      </c>
      <c r="B148" s="58">
        <f t="shared" si="13"/>
        <v>1490.4166666666674</v>
      </c>
      <c r="C148" s="62">
        <f t="shared" si="7"/>
        <v>2200</v>
      </c>
      <c r="D148" s="63">
        <v>0.1</v>
      </c>
      <c r="E148" s="47"/>
      <c r="F148" s="53">
        <v>200</v>
      </c>
      <c r="G148" s="47">
        <f t="shared" si="8"/>
        <v>200</v>
      </c>
      <c r="H148" s="64">
        <f t="shared" si="9"/>
        <v>0.6681474755161888</v>
      </c>
      <c r="I148" s="65">
        <f t="shared" si="10"/>
        <v>133.62949510323776</v>
      </c>
      <c r="J148" s="66">
        <f t="shared" si="11"/>
        <v>0.10379496460730543</v>
      </c>
    </row>
    <row r="149" spans="1:10" ht="13.5" hidden="1">
      <c r="A149" s="57">
        <v>38776</v>
      </c>
      <c r="B149" s="58">
        <f t="shared" si="13"/>
        <v>1520.8333333333342</v>
      </c>
      <c r="C149" s="62">
        <f t="shared" si="7"/>
        <v>2000</v>
      </c>
      <c r="D149" s="63">
        <v>0.1</v>
      </c>
      <c r="E149" s="47"/>
      <c r="F149" s="53">
        <v>200</v>
      </c>
      <c r="G149" s="47">
        <f t="shared" si="8"/>
        <v>200</v>
      </c>
      <c r="H149" s="64">
        <f t="shared" si="9"/>
        <v>0.6626715073587873</v>
      </c>
      <c r="I149" s="65">
        <f t="shared" si="10"/>
        <v>132.53430147175746</v>
      </c>
      <c r="J149" s="66">
        <f t="shared" si="11"/>
        <v>0.10379496460730543</v>
      </c>
    </row>
    <row r="150" spans="1:10" ht="13.5" hidden="1">
      <c r="A150" s="67">
        <v>38807</v>
      </c>
      <c r="B150" s="58">
        <f t="shared" si="13"/>
        <v>1551.250000000001</v>
      </c>
      <c r="C150" s="62">
        <f t="shared" si="7"/>
        <v>1800</v>
      </c>
      <c r="D150" s="63">
        <v>0.1</v>
      </c>
      <c r="E150" s="47">
        <f>(C147+C148+C149)*D150/12</f>
        <v>55</v>
      </c>
      <c r="F150" s="53">
        <v>200</v>
      </c>
      <c r="G150" s="47">
        <f t="shared" si="8"/>
        <v>255</v>
      </c>
      <c r="H150" s="64">
        <f t="shared" si="9"/>
        <v>0.6572404188549947</v>
      </c>
      <c r="I150" s="65">
        <f t="shared" si="10"/>
        <v>167.59630680802366</v>
      </c>
      <c r="J150" s="66">
        <f t="shared" si="11"/>
        <v>0.10379496460730543</v>
      </c>
    </row>
    <row r="151" spans="1:10" ht="13.5" hidden="1">
      <c r="A151" s="57">
        <v>38837</v>
      </c>
      <c r="B151" s="58">
        <f t="shared" si="13"/>
        <v>1581.6666666666677</v>
      </c>
      <c r="C151" s="62">
        <f t="shared" si="7"/>
        <v>1600</v>
      </c>
      <c r="D151" s="63">
        <v>0.1</v>
      </c>
      <c r="E151" s="47"/>
      <c r="F151" s="53">
        <v>200</v>
      </c>
      <c r="G151" s="47">
        <f t="shared" si="8"/>
        <v>200</v>
      </c>
      <c r="H151" s="64">
        <f t="shared" si="9"/>
        <v>0.6518538421824919</v>
      </c>
      <c r="I151" s="65">
        <f t="shared" si="10"/>
        <v>130.37076843649837</v>
      </c>
      <c r="J151" s="66">
        <f t="shared" si="11"/>
        <v>0.10379496460730543</v>
      </c>
    </row>
    <row r="152" spans="1:10" ht="13.5" hidden="1">
      <c r="A152" s="57">
        <v>38868</v>
      </c>
      <c r="B152" s="58">
        <f t="shared" si="13"/>
        <v>1612.0833333333344</v>
      </c>
      <c r="C152" s="62">
        <f t="shared" si="7"/>
        <v>1400</v>
      </c>
      <c r="D152" s="63">
        <v>0.1</v>
      </c>
      <c r="E152" s="47"/>
      <c r="F152" s="53">
        <v>200</v>
      </c>
      <c r="G152" s="47">
        <f t="shared" si="8"/>
        <v>200</v>
      </c>
      <c r="H152" s="64">
        <f t="shared" si="9"/>
        <v>0.6465114125335383</v>
      </c>
      <c r="I152" s="65">
        <f t="shared" si="10"/>
        <v>129.30228250670766</v>
      </c>
      <c r="J152" s="66">
        <f t="shared" si="11"/>
        <v>0.10379496460730543</v>
      </c>
    </row>
    <row r="153" spans="1:10" ht="13.5" hidden="1">
      <c r="A153" s="67">
        <v>38898</v>
      </c>
      <c r="B153" s="58">
        <f t="shared" si="13"/>
        <v>1642.5000000000011</v>
      </c>
      <c r="C153" s="62">
        <f t="shared" si="7"/>
        <v>1200</v>
      </c>
      <c r="D153" s="63">
        <v>0.1</v>
      </c>
      <c r="E153" s="47">
        <f>(C150+C151+C152)*D153/12</f>
        <v>40</v>
      </c>
      <c r="F153" s="53">
        <v>200</v>
      </c>
      <c r="G153" s="47">
        <f t="shared" si="8"/>
        <v>240</v>
      </c>
      <c r="H153" s="64">
        <f t="shared" si="9"/>
        <v>0.641212768090266</v>
      </c>
      <c r="I153" s="65">
        <f t="shared" si="10"/>
        <v>153.89106434166382</v>
      </c>
      <c r="J153" s="66">
        <f t="shared" si="11"/>
        <v>0.10379496460730543</v>
      </c>
    </row>
    <row r="154" spans="1:10" ht="13.5" hidden="1">
      <c r="A154" s="57">
        <v>38929</v>
      </c>
      <c r="B154" s="58">
        <f t="shared" si="13"/>
        <v>1672.9166666666679</v>
      </c>
      <c r="C154" s="62">
        <f t="shared" si="7"/>
        <v>1000</v>
      </c>
      <c r="D154" s="63">
        <v>0.1</v>
      </c>
      <c r="E154" s="47"/>
      <c r="F154" s="53">
        <v>200</v>
      </c>
      <c r="G154" s="47">
        <f t="shared" si="8"/>
        <v>200</v>
      </c>
      <c r="H154" s="64">
        <f t="shared" si="9"/>
        <v>0.6359575500001745</v>
      </c>
      <c r="I154" s="65">
        <f t="shared" si="10"/>
        <v>127.1915100000349</v>
      </c>
      <c r="J154" s="66">
        <f t="shared" si="11"/>
        <v>0.10379496460730543</v>
      </c>
    </row>
    <row r="155" spans="1:10" ht="13.5" hidden="1">
      <c r="A155" s="57">
        <v>38960</v>
      </c>
      <c r="B155" s="58">
        <f t="shared" si="13"/>
        <v>1703.3333333333346</v>
      </c>
      <c r="C155" s="62">
        <f t="shared" si="7"/>
        <v>800</v>
      </c>
      <c r="D155" s="63">
        <v>0.1</v>
      </c>
      <c r="E155" s="47"/>
      <c r="F155" s="53">
        <v>200</v>
      </c>
      <c r="G155" s="47">
        <f t="shared" si="8"/>
        <v>200</v>
      </c>
      <c r="H155" s="64">
        <f t="shared" si="9"/>
        <v>0.6307454023518285</v>
      </c>
      <c r="I155" s="65">
        <f t="shared" si="10"/>
        <v>126.1490804703657</v>
      </c>
      <c r="J155" s="66">
        <f t="shared" si="11"/>
        <v>0.10379496460730543</v>
      </c>
    </row>
    <row r="156" spans="1:10" ht="13.5" hidden="1">
      <c r="A156" s="67">
        <v>38990</v>
      </c>
      <c r="B156" s="58">
        <f t="shared" si="13"/>
        <v>1733.7500000000014</v>
      </c>
      <c r="C156" s="62">
        <f t="shared" si="7"/>
        <v>600</v>
      </c>
      <c r="D156" s="63">
        <v>0.1</v>
      </c>
      <c r="E156" s="47">
        <f>(C153+C154+C155)*D156/12</f>
        <v>25</v>
      </c>
      <c r="F156" s="53">
        <v>200</v>
      </c>
      <c r="G156" s="47">
        <f t="shared" si="8"/>
        <v>225</v>
      </c>
      <c r="H156" s="64">
        <f t="shared" si="9"/>
        <v>0.6255759721507526</v>
      </c>
      <c r="I156" s="65">
        <f t="shared" si="10"/>
        <v>140.75459373391934</v>
      </c>
      <c r="J156" s="66">
        <f t="shared" si="11"/>
        <v>0.10379496460730543</v>
      </c>
    </row>
    <row r="157" spans="1:10" ht="13.5" hidden="1">
      <c r="A157" s="57">
        <v>39021</v>
      </c>
      <c r="B157" s="58">
        <f t="shared" si="13"/>
        <v>1764.166666666668</v>
      </c>
      <c r="C157" s="62">
        <f t="shared" si="7"/>
        <v>400</v>
      </c>
      <c r="D157" s="63">
        <v>0.1</v>
      </c>
      <c r="E157" s="47"/>
      <c r="F157" s="53">
        <v>200</v>
      </c>
      <c r="G157" s="47">
        <f t="shared" si="8"/>
        <v>200</v>
      </c>
      <c r="H157" s="64">
        <f t="shared" si="9"/>
        <v>0.6204489092955252</v>
      </c>
      <c r="I157" s="65">
        <f t="shared" si="10"/>
        <v>124.08978185910505</v>
      </c>
      <c r="J157" s="66">
        <f t="shared" si="11"/>
        <v>0.10379496460730543</v>
      </c>
    </row>
    <row r="158" spans="1:10" ht="13.5" hidden="1">
      <c r="A158" s="57">
        <v>39051</v>
      </c>
      <c r="B158" s="58">
        <f t="shared" si="13"/>
        <v>1794.5833333333348</v>
      </c>
      <c r="C158" s="62">
        <f t="shared" si="7"/>
        <v>200</v>
      </c>
      <c r="D158" s="63">
        <v>0.1</v>
      </c>
      <c r="E158" s="47"/>
      <c r="F158" s="53">
        <v>200</v>
      </c>
      <c r="G158" s="47">
        <f t="shared" si="8"/>
        <v>200</v>
      </c>
      <c r="H158" s="64">
        <f t="shared" si="9"/>
        <v>0.6153638665540676</v>
      </c>
      <c r="I158" s="65">
        <f t="shared" si="10"/>
        <v>123.07277331081352</v>
      </c>
      <c r="J158" s="66">
        <f t="shared" si="11"/>
        <v>0.10379496460730543</v>
      </c>
    </row>
    <row r="159" spans="1:10" ht="13.5" hidden="1">
      <c r="A159" s="67">
        <v>39082</v>
      </c>
      <c r="B159" s="68">
        <f t="shared" si="13"/>
        <v>1825.0000000000016</v>
      </c>
      <c r="C159" s="62">
        <f t="shared" si="7"/>
        <v>0</v>
      </c>
      <c r="D159" s="63">
        <v>0.1</v>
      </c>
      <c r="E159" s="47">
        <f>(C156+C157+C158)*D159/12</f>
        <v>10</v>
      </c>
      <c r="F159" s="53">
        <v>200</v>
      </c>
      <c r="G159" s="47">
        <f t="shared" si="8"/>
        <v>210</v>
      </c>
      <c r="H159" s="64">
        <f t="shared" si="9"/>
        <v>0.6103204995401277</v>
      </c>
      <c r="I159" s="65">
        <f t="shared" si="10"/>
        <v>128.1673049034268</v>
      </c>
      <c r="J159" s="66">
        <f t="shared" si="11"/>
        <v>0.10379496460730543</v>
      </c>
    </row>
    <row r="160" spans="1:10" ht="13.5" hidden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</row>
    <row r="161" spans="1:10" ht="13.5" hidden="1">
      <c r="A161" s="47"/>
      <c r="B161" s="47"/>
      <c r="C161" s="47"/>
      <c r="D161" s="47"/>
      <c r="E161" s="59">
        <f>SUM(E99:E159)</f>
        <v>3050</v>
      </c>
      <c r="F161" s="59">
        <f>SUM(F99:F159)</f>
        <v>12000</v>
      </c>
      <c r="G161" s="59">
        <f>SUM(G99:G159)</f>
        <v>3050</v>
      </c>
      <c r="H161" s="59"/>
      <c r="I161" s="59">
        <f>SUM(I99:I159)</f>
        <v>12000.000000076718</v>
      </c>
      <c r="J161" s="47"/>
    </row>
    <row r="162" spans="1:10" ht="13.5">
      <c r="A162" s="1" t="s">
        <v>46</v>
      </c>
      <c r="B162" s="2"/>
      <c r="C162" s="2"/>
      <c r="D162" s="2"/>
      <c r="E162" s="2"/>
      <c r="F162" s="2"/>
      <c r="G162" s="2"/>
      <c r="H162" s="2"/>
      <c r="I162" s="2"/>
      <c r="J162" s="2"/>
    </row>
    <row r="163" s="13" customFormat="1" ht="6" customHeight="1">
      <c r="A163" s="74"/>
    </row>
    <row r="164" spans="1:10" s="13" customFormat="1" ht="12" customHeight="1">
      <c r="A164" s="43" t="s">
        <v>64</v>
      </c>
      <c r="B164" s="69"/>
      <c r="C164" s="69"/>
      <c r="D164" s="69"/>
      <c r="E164" s="69"/>
      <c r="F164" s="69"/>
      <c r="G164" s="69"/>
      <c r="I164" s="70"/>
      <c r="J164" s="71"/>
    </row>
    <row r="165" spans="1:10" ht="13.5">
      <c r="A165" s="5" t="s">
        <v>27</v>
      </c>
      <c r="B165" s="6"/>
      <c r="C165" s="6"/>
      <c r="D165" s="6"/>
      <c r="E165" s="6"/>
      <c r="F165" s="6"/>
      <c r="G165" s="6"/>
      <c r="I165" s="7"/>
      <c r="J165" s="8"/>
    </row>
    <row r="166" spans="1:10" ht="6" customHeight="1">
      <c r="A166" s="5"/>
      <c r="B166" s="6"/>
      <c r="C166" s="6"/>
      <c r="D166" s="6"/>
      <c r="E166" s="6"/>
      <c r="F166" s="6"/>
      <c r="G166" s="6"/>
      <c r="I166" s="7"/>
      <c r="J166" s="8"/>
    </row>
    <row r="167" spans="1:5" ht="13.5">
      <c r="A167" s="38" t="s">
        <v>50</v>
      </c>
      <c r="B167" s="38"/>
      <c r="C167" s="38"/>
      <c r="D167" s="38">
        <v>10.3796</v>
      </c>
      <c r="E167" s="38" t="s">
        <v>12</v>
      </c>
    </row>
    <row r="168" spans="1:5" ht="13.5">
      <c r="A168" s="39" t="s">
        <v>92</v>
      </c>
      <c r="B168" s="45"/>
      <c r="C168" s="39"/>
      <c r="D168" s="45">
        <v>10.3813</v>
      </c>
      <c r="E168" s="39" t="s">
        <v>12</v>
      </c>
    </row>
    <row r="169" ht="6" customHeight="1"/>
    <row r="170" ht="13.5">
      <c r="A170" s="40" t="s">
        <v>28</v>
      </c>
    </row>
    <row r="171" ht="12.75"/>
    <row r="172" ht="12.75"/>
    <row r="173" spans="7:8" ht="12.75">
      <c r="G173" s="42">
        <f>-1+(1+0.1/4)^4</f>
        <v>0.10381289062499977</v>
      </c>
      <c r="H173" s="42"/>
    </row>
    <row r="174" ht="12.75"/>
    <row r="175" ht="12.75"/>
    <row r="177" ht="13.5">
      <c r="A177" s="40" t="s">
        <v>29</v>
      </c>
    </row>
    <row r="178" spans="1:10" ht="54" customHeight="1">
      <c r="A178" s="16"/>
      <c r="B178" s="17" t="s">
        <v>7</v>
      </c>
      <c r="C178" s="17" t="s">
        <v>30</v>
      </c>
      <c r="D178" s="17" t="s">
        <v>31</v>
      </c>
      <c r="E178" s="17" t="s">
        <v>32</v>
      </c>
      <c r="F178" s="17" t="s">
        <v>33</v>
      </c>
      <c r="G178" s="17" t="s">
        <v>0</v>
      </c>
      <c r="H178" s="17" t="s">
        <v>34</v>
      </c>
      <c r="I178" s="18" t="s">
        <v>36</v>
      </c>
      <c r="J178" s="19" t="s">
        <v>37</v>
      </c>
    </row>
    <row r="179" spans="1:10" ht="13.5">
      <c r="A179" s="20">
        <v>37257</v>
      </c>
      <c r="B179" s="21">
        <v>1</v>
      </c>
      <c r="C179" s="22">
        <v>12000</v>
      </c>
      <c r="D179" s="17"/>
      <c r="E179" s="17"/>
      <c r="F179" s="17"/>
      <c r="G179" s="35">
        <v>-12000</v>
      </c>
      <c r="H179" s="17"/>
      <c r="I179" s="18"/>
      <c r="J179" s="19"/>
    </row>
    <row r="180" spans="1:10" ht="13.5">
      <c r="A180" s="20">
        <v>37287</v>
      </c>
      <c r="B180" s="24">
        <f>365/12</f>
        <v>30.416666666666668</v>
      </c>
      <c r="C180" s="25">
        <f>C179-F180</f>
        <v>11850</v>
      </c>
      <c r="D180" s="26">
        <v>0.1</v>
      </c>
      <c r="F180" s="27">
        <v>150</v>
      </c>
      <c r="G180" s="3">
        <f>E180+F180</f>
        <v>150</v>
      </c>
      <c r="H180" s="29">
        <f>(1+J180)^(-(B180/365))</f>
        <v>0.991804180779356</v>
      </c>
      <c r="I180" s="30">
        <f>G180*H180</f>
        <v>148.7706271169034</v>
      </c>
      <c r="J180" s="31">
        <v>0.10379591933218509</v>
      </c>
    </row>
    <row r="181" spans="1:10" ht="13.5">
      <c r="A181" s="20">
        <v>37315</v>
      </c>
      <c r="B181" s="21">
        <f>B180+$B$19</f>
        <v>60.833333333333336</v>
      </c>
      <c r="C181" s="25">
        <f aca="true" t="shared" si="14" ref="C181:C239">C180-F181</f>
        <v>11400</v>
      </c>
      <c r="D181" s="26">
        <v>0.1</v>
      </c>
      <c r="F181" s="27">
        <v>450</v>
      </c>
      <c r="G181" s="3">
        <f aca="true" t="shared" si="15" ref="G181:G239">E181+F181</f>
        <v>450</v>
      </c>
      <c r="H181" s="29">
        <f aca="true" t="shared" si="16" ref="H181:H239">(1+J181)^(-(B181/365))</f>
        <v>0.9836755330114096</v>
      </c>
      <c r="I181" s="30">
        <f aca="true" t="shared" si="17" ref="I181:I239">G181*H181</f>
        <v>442.65398985513434</v>
      </c>
      <c r="J181" s="31">
        <f>J180</f>
        <v>0.10379591933218509</v>
      </c>
    </row>
    <row r="182" spans="1:10" ht="13.5">
      <c r="A182" s="32">
        <v>37346</v>
      </c>
      <c r="B182" s="21">
        <f>B181+$B$19</f>
        <v>91.25</v>
      </c>
      <c r="C182" s="25">
        <f t="shared" si="14"/>
        <v>11100</v>
      </c>
      <c r="D182" s="26">
        <v>0.1</v>
      </c>
      <c r="E182" s="3">
        <f>(C179+C180+C181)*D182/12</f>
        <v>293.75</v>
      </c>
      <c r="F182" s="27">
        <v>300</v>
      </c>
      <c r="G182" s="3">
        <f t="shared" si="15"/>
        <v>593.75</v>
      </c>
      <c r="H182" s="29">
        <f t="shared" si="16"/>
        <v>0.9756135061710774</v>
      </c>
      <c r="I182" s="30">
        <f t="shared" si="17"/>
        <v>579.2705192890772</v>
      </c>
      <c r="J182" s="31">
        <f aca="true" t="shared" si="18" ref="J182:J239">J181</f>
        <v>0.10379591933218509</v>
      </c>
    </row>
    <row r="183" spans="1:10" ht="13.5">
      <c r="A183" s="20">
        <v>37376</v>
      </c>
      <c r="B183" s="21">
        <f aca="true" t="shared" si="19" ref="B183:B189">B182+$B$19</f>
        <v>121.66666666666667</v>
      </c>
      <c r="C183" s="25">
        <f t="shared" si="14"/>
        <v>10950</v>
      </c>
      <c r="D183" s="26">
        <v>0.1</v>
      </c>
      <c r="F183" s="27">
        <v>150</v>
      </c>
      <c r="G183" s="3">
        <f t="shared" si="15"/>
        <v>150</v>
      </c>
      <c r="H183" s="29">
        <f t="shared" si="16"/>
        <v>0.9676175542452806</v>
      </c>
      <c r="I183" s="30">
        <f t="shared" si="17"/>
        <v>145.14263313679209</v>
      </c>
      <c r="J183" s="31">
        <f t="shared" si="18"/>
        <v>0.10379591933218509</v>
      </c>
    </row>
    <row r="184" spans="1:10" ht="13.5">
      <c r="A184" s="20">
        <v>37407</v>
      </c>
      <c r="B184" s="21">
        <f t="shared" si="19"/>
        <v>152.08333333333334</v>
      </c>
      <c r="C184" s="25">
        <f t="shared" si="14"/>
        <v>10950</v>
      </c>
      <c r="D184" s="26">
        <v>0.1</v>
      </c>
      <c r="F184" s="27"/>
      <c r="G184" s="3">
        <f t="shared" si="15"/>
        <v>0</v>
      </c>
      <c r="H184" s="29">
        <f t="shared" si="16"/>
        <v>0.9596871356959646</v>
      </c>
      <c r="I184" s="30">
        <f t="shared" si="17"/>
        <v>0</v>
      </c>
      <c r="J184" s="31">
        <f t="shared" si="18"/>
        <v>0.10379591933218509</v>
      </c>
    </row>
    <row r="185" spans="1:10" ht="13.5">
      <c r="A185" s="32">
        <v>37437</v>
      </c>
      <c r="B185" s="21">
        <f t="shared" si="19"/>
        <v>182.5</v>
      </c>
      <c r="C185" s="25">
        <f t="shared" si="14"/>
        <v>10200</v>
      </c>
      <c r="D185" s="26">
        <v>0.1</v>
      </c>
      <c r="E185" s="3">
        <f>(C182+C183+C184)*D185/12</f>
        <v>275</v>
      </c>
      <c r="F185" s="27">
        <v>750</v>
      </c>
      <c r="G185" s="3">
        <f t="shared" si="15"/>
        <v>1025</v>
      </c>
      <c r="H185" s="29">
        <f t="shared" si="16"/>
        <v>0.951821713423423</v>
      </c>
      <c r="I185" s="30">
        <f t="shared" si="17"/>
        <v>975.6172562590086</v>
      </c>
      <c r="J185" s="31">
        <f t="shared" si="18"/>
        <v>0.10379591933218509</v>
      </c>
    </row>
    <row r="186" spans="1:10" ht="13.5">
      <c r="A186" s="20">
        <v>37468</v>
      </c>
      <c r="B186" s="21">
        <f t="shared" si="19"/>
        <v>212.91666666666666</v>
      </c>
      <c r="C186" s="25">
        <f t="shared" si="14"/>
        <v>9900</v>
      </c>
      <c r="D186" s="26">
        <v>0.1</v>
      </c>
      <c r="F186" s="27">
        <v>300</v>
      </c>
      <c r="G186" s="3">
        <f t="shared" si="15"/>
        <v>300</v>
      </c>
      <c r="H186" s="29">
        <f t="shared" si="16"/>
        <v>0.944020754729921</v>
      </c>
      <c r="I186" s="30">
        <f t="shared" si="17"/>
        <v>283.2062264189763</v>
      </c>
      <c r="J186" s="31">
        <f t="shared" si="18"/>
        <v>0.10379591933218509</v>
      </c>
    </row>
    <row r="187" spans="1:10" ht="13.5">
      <c r="A187" s="20">
        <v>37499</v>
      </c>
      <c r="B187" s="21">
        <f t="shared" si="19"/>
        <v>243.33333333333331</v>
      </c>
      <c r="C187" s="25">
        <f t="shared" si="14"/>
        <v>9600</v>
      </c>
      <c r="D187" s="26">
        <v>0.1</v>
      </c>
      <c r="F187" s="27">
        <v>300</v>
      </c>
      <c r="G187" s="3">
        <f t="shared" si="15"/>
        <v>300</v>
      </c>
      <c r="H187" s="29">
        <f t="shared" si="16"/>
        <v>0.9362837312836187</v>
      </c>
      <c r="I187" s="30">
        <f t="shared" si="17"/>
        <v>280.8851193850856</v>
      </c>
      <c r="J187" s="31">
        <f t="shared" si="18"/>
        <v>0.10379591933218509</v>
      </c>
    </row>
    <row r="188" spans="1:10" ht="13.5">
      <c r="A188" s="32">
        <v>37529</v>
      </c>
      <c r="B188" s="21">
        <f t="shared" si="19"/>
        <v>273.75</v>
      </c>
      <c r="C188" s="25">
        <f t="shared" si="14"/>
        <v>9300</v>
      </c>
      <c r="D188" s="26">
        <v>0.1</v>
      </c>
      <c r="E188" s="3">
        <f>(C185+C186+C187)*D188/12</f>
        <v>247.5</v>
      </c>
      <c r="F188" s="27">
        <v>300</v>
      </c>
      <c r="G188" s="3">
        <f t="shared" si="15"/>
        <v>547.5</v>
      </c>
      <c r="H188" s="29">
        <f t="shared" si="16"/>
        <v>0.9286101190827882</v>
      </c>
      <c r="I188" s="30">
        <f t="shared" si="17"/>
        <v>508.4140401978266</v>
      </c>
      <c r="J188" s="31">
        <f t="shared" si="18"/>
        <v>0.10379591933218509</v>
      </c>
    </row>
    <row r="189" spans="1:10" ht="13.5">
      <c r="A189" s="20">
        <v>37560</v>
      </c>
      <c r="B189" s="21">
        <f t="shared" si="19"/>
        <v>304.1666666666667</v>
      </c>
      <c r="C189" s="25">
        <f t="shared" si="14"/>
        <v>9150</v>
      </c>
      <c r="D189" s="26">
        <v>0.1</v>
      </c>
      <c r="F189" s="27">
        <v>150</v>
      </c>
      <c r="G189" s="3">
        <f t="shared" si="15"/>
        <v>150</v>
      </c>
      <c r="H189" s="29">
        <f t="shared" si="16"/>
        <v>0.920999398420325</v>
      </c>
      <c r="I189" s="30">
        <f t="shared" si="17"/>
        <v>138.14990976304875</v>
      </c>
      <c r="J189" s="31">
        <f t="shared" si="18"/>
        <v>0.10379591933218509</v>
      </c>
    </row>
    <row r="190" spans="1:10" ht="13.5">
      <c r="A190" s="20">
        <v>37590</v>
      </c>
      <c r="B190" s="21">
        <f>B189+$B$19</f>
        <v>334.58333333333337</v>
      </c>
      <c r="C190" s="25">
        <f t="shared" si="14"/>
        <v>8700</v>
      </c>
      <c r="D190" s="26">
        <v>0.1</v>
      </c>
      <c r="F190" s="27">
        <v>450</v>
      </c>
      <c r="G190" s="3">
        <f t="shared" si="15"/>
        <v>450</v>
      </c>
      <c r="H190" s="29">
        <f t="shared" si="16"/>
        <v>0.9134510538485502</v>
      </c>
      <c r="I190" s="30">
        <f t="shared" si="17"/>
        <v>411.0529742318476</v>
      </c>
      <c r="J190" s="31">
        <f t="shared" si="18"/>
        <v>0.10379591933218509</v>
      </c>
    </row>
    <row r="191" spans="1:10" ht="13.5">
      <c r="A191" s="32">
        <v>37621</v>
      </c>
      <c r="B191" s="33">
        <f>B190+$B$19</f>
        <v>365.00000000000006</v>
      </c>
      <c r="C191" s="25">
        <f t="shared" si="14"/>
        <v>8400</v>
      </c>
      <c r="D191" s="26">
        <v>0.1</v>
      </c>
      <c r="E191" s="3">
        <f>(C188+C189+C190)*D191/12</f>
        <v>226.25</v>
      </c>
      <c r="F191" s="27">
        <v>300</v>
      </c>
      <c r="G191" s="3">
        <f t="shared" si="15"/>
        <v>526.25</v>
      </c>
      <c r="H191" s="29">
        <f t="shared" si="16"/>
        <v>0.9059645741443008</v>
      </c>
      <c r="I191" s="30">
        <f t="shared" si="17"/>
        <v>476.76385714343826</v>
      </c>
      <c r="J191" s="31">
        <f t="shared" si="18"/>
        <v>0.10379591933218509</v>
      </c>
    </row>
    <row r="192" spans="1:10" ht="13.5">
      <c r="A192" s="20">
        <v>37652</v>
      </c>
      <c r="B192" s="21">
        <f aca="true" t="shared" si="20" ref="B192:B239">B191+$B$19</f>
        <v>395.41666666666674</v>
      </c>
      <c r="C192" s="25">
        <f t="shared" si="14"/>
        <v>8300</v>
      </c>
      <c r="D192" s="26">
        <v>0.1</v>
      </c>
      <c r="F192" s="27">
        <v>100</v>
      </c>
      <c r="G192" s="3">
        <f t="shared" si="15"/>
        <v>100</v>
      </c>
      <c r="H192" s="29">
        <f t="shared" si="16"/>
        <v>0.8985394522743063</v>
      </c>
      <c r="I192" s="30">
        <f t="shared" si="17"/>
        <v>89.85394522743063</v>
      </c>
      <c r="J192" s="31">
        <f t="shared" si="18"/>
        <v>0.10379591933218509</v>
      </c>
    </row>
    <row r="193" spans="1:10" ht="13.5">
      <c r="A193" s="20">
        <v>37680</v>
      </c>
      <c r="B193" s="21">
        <f t="shared" si="20"/>
        <v>425.8333333333334</v>
      </c>
      <c r="C193" s="25">
        <f t="shared" si="14"/>
        <v>8200</v>
      </c>
      <c r="D193" s="26">
        <v>0.1</v>
      </c>
      <c r="F193" s="27">
        <v>100</v>
      </c>
      <c r="G193" s="3">
        <f t="shared" si="15"/>
        <v>100</v>
      </c>
      <c r="H193" s="29">
        <f t="shared" si="16"/>
        <v>0.8911751853608496</v>
      </c>
      <c r="I193" s="30">
        <f t="shared" si="17"/>
        <v>89.11751853608496</v>
      </c>
      <c r="J193" s="31">
        <f t="shared" si="18"/>
        <v>0.10379591933218509</v>
      </c>
    </row>
    <row r="194" spans="1:10" ht="13.5">
      <c r="A194" s="32">
        <v>37711</v>
      </c>
      <c r="B194" s="21">
        <f t="shared" si="20"/>
        <v>456.2500000000001</v>
      </c>
      <c r="C194" s="25">
        <f t="shared" si="14"/>
        <v>7650</v>
      </c>
      <c r="D194" s="26">
        <v>0.1</v>
      </c>
      <c r="E194" s="3">
        <f>(C191+C192+C193)*D194/12</f>
        <v>207.5</v>
      </c>
      <c r="F194" s="27">
        <v>550</v>
      </c>
      <c r="G194" s="3">
        <f t="shared" si="15"/>
        <v>757.5</v>
      </c>
      <c r="H194" s="29">
        <f t="shared" si="16"/>
        <v>0.8838712746477083</v>
      </c>
      <c r="I194" s="30">
        <f t="shared" si="17"/>
        <v>669.532490545639</v>
      </c>
      <c r="J194" s="31">
        <f t="shared" si="18"/>
        <v>0.10379591933218509</v>
      </c>
    </row>
    <row r="195" spans="1:10" ht="13.5">
      <c r="A195" s="20">
        <v>37741</v>
      </c>
      <c r="B195" s="21">
        <f t="shared" si="20"/>
        <v>486.6666666666668</v>
      </c>
      <c r="C195" s="25">
        <f t="shared" si="14"/>
        <v>7550</v>
      </c>
      <c r="D195" s="26">
        <v>0.1</v>
      </c>
      <c r="F195" s="27">
        <v>100</v>
      </c>
      <c r="G195" s="3">
        <f t="shared" si="15"/>
        <v>100</v>
      </c>
      <c r="H195" s="29">
        <f t="shared" si="16"/>
        <v>0.8766272254663755</v>
      </c>
      <c r="I195" s="30">
        <f t="shared" si="17"/>
        <v>87.66272254663755</v>
      </c>
      <c r="J195" s="31">
        <f t="shared" si="18"/>
        <v>0.10379591933218509</v>
      </c>
    </row>
    <row r="196" spans="1:10" ht="13.5">
      <c r="A196" s="20">
        <v>37772</v>
      </c>
      <c r="B196" s="21">
        <f t="shared" si="20"/>
        <v>517.0833333333335</v>
      </c>
      <c r="C196" s="25">
        <f t="shared" si="14"/>
        <v>7300</v>
      </c>
      <c r="D196" s="26">
        <v>0.1</v>
      </c>
      <c r="F196" s="27">
        <v>250</v>
      </c>
      <c r="G196" s="3">
        <f t="shared" si="15"/>
        <v>250</v>
      </c>
      <c r="H196" s="29">
        <f t="shared" si="16"/>
        <v>0.8694425472025583</v>
      </c>
      <c r="I196" s="30">
        <f t="shared" si="17"/>
        <v>217.36063680063958</v>
      </c>
      <c r="J196" s="31">
        <f t="shared" si="18"/>
        <v>0.10379591933218509</v>
      </c>
    </row>
    <row r="197" spans="1:10" ht="13.5">
      <c r="A197" s="32">
        <v>37802</v>
      </c>
      <c r="B197" s="21">
        <f t="shared" si="20"/>
        <v>547.5000000000001</v>
      </c>
      <c r="C197" s="25">
        <f t="shared" si="14"/>
        <v>6950</v>
      </c>
      <c r="D197" s="26">
        <v>0.1</v>
      </c>
      <c r="E197" s="3">
        <f>(C194+C195+C196)*D197/12</f>
        <v>187.5</v>
      </c>
      <c r="F197" s="27">
        <v>350</v>
      </c>
      <c r="G197" s="3">
        <f t="shared" si="15"/>
        <v>537.5</v>
      </c>
      <c r="H197" s="29">
        <f t="shared" si="16"/>
        <v>0.86231675326295</v>
      </c>
      <c r="I197" s="30">
        <f t="shared" si="17"/>
        <v>463.4952548788356</v>
      </c>
      <c r="J197" s="31">
        <f t="shared" si="18"/>
        <v>0.10379591933218509</v>
      </c>
    </row>
    <row r="198" spans="1:10" ht="13.5">
      <c r="A198" s="20">
        <v>37833</v>
      </c>
      <c r="B198" s="21">
        <f t="shared" si="20"/>
        <v>577.9166666666667</v>
      </c>
      <c r="C198" s="25">
        <f t="shared" si="14"/>
        <v>6830</v>
      </c>
      <c r="D198" s="26">
        <v>0.1</v>
      </c>
      <c r="F198" s="27">
        <v>120</v>
      </c>
      <c r="G198" s="3">
        <f t="shared" si="15"/>
        <v>120</v>
      </c>
      <c r="H198" s="29">
        <f t="shared" si="16"/>
        <v>0.8552493610422742</v>
      </c>
      <c r="I198" s="30">
        <f t="shared" si="17"/>
        <v>102.62992332507291</v>
      </c>
      <c r="J198" s="31">
        <f t="shared" si="18"/>
        <v>0.10379591933218509</v>
      </c>
    </row>
    <row r="199" spans="1:10" ht="13.5">
      <c r="A199" s="20">
        <v>37864</v>
      </c>
      <c r="B199" s="21">
        <f t="shared" si="20"/>
        <v>608.3333333333334</v>
      </c>
      <c r="C199" s="25">
        <f t="shared" si="14"/>
        <v>6440</v>
      </c>
      <c r="D199" s="26">
        <v>0.1</v>
      </c>
      <c r="F199" s="27">
        <v>390</v>
      </c>
      <c r="G199" s="3">
        <f t="shared" si="15"/>
        <v>390</v>
      </c>
      <c r="H199" s="29">
        <f t="shared" si="16"/>
        <v>0.8482398918906005</v>
      </c>
      <c r="I199" s="30">
        <f t="shared" si="17"/>
        <v>330.8135578373342</v>
      </c>
      <c r="J199" s="31">
        <f t="shared" si="18"/>
        <v>0.10379591933218509</v>
      </c>
    </row>
    <row r="200" spans="1:10" ht="13.5">
      <c r="A200" s="32">
        <v>37894</v>
      </c>
      <c r="B200" s="21">
        <f t="shared" si="20"/>
        <v>638.75</v>
      </c>
      <c r="C200" s="25">
        <f t="shared" si="14"/>
        <v>6250</v>
      </c>
      <c r="D200" s="26">
        <v>0.1</v>
      </c>
      <c r="E200" s="3">
        <f>(C197+C198+C199)*D200/12</f>
        <v>168.5</v>
      </c>
      <c r="F200" s="27">
        <v>190</v>
      </c>
      <c r="G200" s="3">
        <f t="shared" si="15"/>
        <v>358.5</v>
      </c>
      <c r="H200" s="29">
        <f t="shared" si="16"/>
        <v>0.8412878710809266</v>
      </c>
      <c r="I200" s="30">
        <f t="shared" si="17"/>
        <v>301.6017017825122</v>
      </c>
      <c r="J200" s="31">
        <f t="shared" si="18"/>
        <v>0.10379591933218509</v>
      </c>
    </row>
    <row r="201" spans="1:10" ht="13.5">
      <c r="A201" s="20">
        <v>37925</v>
      </c>
      <c r="B201" s="21">
        <f t="shared" si="20"/>
        <v>669.1666666666666</v>
      </c>
      <c r="C201" s="25">
        <f t="shared" si="14"/>
        <v>6070</v>
      </c>
      <c r="D201" s="26">
        <v>0.1</v>
      </c>
      <c r="F201" s="27">
        <v>180</v>
      </c>
      <c r="G201" s="3">
        <f t="shared" si="15"/>
        <v>180</v>
      </c>
      <c r="H201" s="29">
        <f t="shared" si="16"/>
        <v>0.8343928277770268</v>
      </c>
      <c r="I201" s="30">
        <f t="shared" si="17"/>
        <v>150.19070899986482</v>
      </c>
      <c r="J201" s="31">
        <f t="shared" si="18"/>
        <v>0.10379591933218509</v>
      </c>
    </row>
    <row r="202" spans="1:10" ht="13.5">
      <c r="A202" s="20">
        <v>37955</v>
      </c>
      <c r="B202" s="21">
        <f t="shared" si="20"/>
        <v>699.5833333333333</v>
      </c>
      <c r="C202" s="25">
        <f t="shared" si="14"/>
        <v>5920</v>
      </c>
      <c r="D202" s="26">
        <v>0.1</v>
      </c>
      <c r="F202" s="27">
        <v>150</v>
      </c>
      <c r="G202" s="3">
        <f t="shared" si="15"/>
        <v>150</v>
      </c>
      <c r="H202" s="29">
        <f t="shared" si="16"/>
        <v>0.8275542950015644</v>
      </c>
      <c r="I202" s="30">
        <f t="shared" si="17"/>
        <v>124.13314425023466</v>
      </c>
      <c r="J202" s="31">
        <f t="shared" si="18"/>
        <v>0.10379591933218509</v>
      </c>
    </row>
    <row r="203" spans="1:10" ht="13.5">
      <c r="A203" s="32">
        <v>37986</v>
      </c>
      <c r="B203" s="33">
        <f t="shared" si="20"/>
        <v>729.9999999999999</v>
      </c>
      <c r="C203" s="25">
        <f t="shared" si="14"/>
        <v>5400</v>
      </c>
      <c r="D203" s="26">
        <v>0.1</v>
      </c>
      <c r="E203" s="3">
        <f>(C200+C201+C202)*D203/12</f>
        <v>152</v>
      </c>
      <c r="F203" s="27">
        <v>520</v>
      </c>
      <c r="G203" s="3">
        <f t="shared" si="15"/>
        <v>672</v>
      </c>
      <c r="H203" s="29">
        <f t="shared" si="16"/>
        <v>0.8207718096044642</v>
      </c>
      <c r="I203" s="30">
        <f t="shared" si="17"/>
        <v>551.5586560541999</v>
      </c>
      <c r="J203" s="31">
        <f t="shared" si="18"/>
        <v>0.10379591933218509</v>
      </c>
    </row>
    <row r="204" spans="1:10" ht="13.5">
      <c r="A204" s="20">
        <v>38017</v>
      </c>
      <c r="B204" s="21">
        <f t="shared" si="20"/>
        <v>760.4166666666665</v>
      </c>
      <c r="C204" s="25">
        <f t="shared" si="14"/>
        <v>5300</v>
      </c>
      <c r="D204" s="26">
        <v>0.1</v>
      </c>
      <c r="F204" s="27">
        <v>100</v>
      </c>
      <c r="G204" s="3">
        <f t="shared" si="15"/>
        <v>100</v>
      </c>
      <c r="H204" s="29">
        <f t="shared" si="16"/>
        <v>0.8140449122315452</v>
      </c>
      <c r="I204" s="30">
        <f t="shared" si="17"/>
        <v>81.40449122315452</v>
      </c>
      <c r="J204" s="31">
        <f t="shared" si="18"/>
        <v>0.10379591933218509</v>
      </c>
    </row>
    <row r="205" spans="1:10" ht="13.5">
      <c r="A205" s="20">
        <v>38046</v>
      </c>
      <c r="B205" s="21">
        <f t="shared" si="20"/>
        <v>790.8333333333331</v>
      </c>
      <c r="C205" s="25">
        <f t="shared" si="14"/>
        <v>5200</v>
      </c>
      <c r="D205" s="26">
        <v>0.1</v>
      </c>
      <c r="F205" s="27">
        <v>100</v>
      </c>
      <c r="G205" s="3">
        <f t="shared" si="15"/>
        <v>100</v>
      </c>
      <c r="H205" s="29">
        <f t="shared" si="16"/>
        <v>0.8073731472934105</v>
      </c>
      <c r="I205" s="30">
        <f t="shared" si="17"/>
        <v>80.73731472934105</v>
      </c>
      <c r="J205" s="31">
        <f t="shared" si="18"/>
        <v>0.10379591933218509</v>
      </c>
    </row>
    <row r="206" spans="1:10" ht="13.5">
      <c r="A206" s="32">
        <v>38077</v>
      </c>
      <c r="B206" s="21">
        <f t="shared" si="20"/>
        <v>821.2499999999998</v>
      </c>
      <c r="C206" s="25">
        <f t="shared" si="14"/>
        <v>4800</v>
      </c>
      <c r="D206" s="26">
        <v>0.1</v>
      </c>
      <c r="E206" s="3">
        <f>(C203+C204+C205)*D206/12</f>
        <v>132.5</v>
      </c>
      <c r="F206" s="27">
        <v>400</v>
      </c>
      <c r="G206" s="3">
        <f t="shared" si="15"/>
        <v>532.5</v>
      </c>
      <c r="H206" s="29">
        <f t="shared" si="16"/>
        <v>0.8007560629345913</v>
      </c>
      <c r="I206" s="30">
        <f t="shared" si="17"/>
        <v>426.4026035126699</v>
      </c>
      <c r="J206" s="31">
        <f t="shared" si="18"/>
        <v>0.10379591933218509</v>
      </c>
    </row>
    <row r="207" spans="1:10" ht="13.5">
      <c r="A207" s="20">
        <v>38107</v>
      </c>
      <c r="B207" s="21">
        <f t="shared" si="20"/>
        <v>851.6666666666664</v>
      </c>
      <c r="C207" s="25">
        <f t="shared" si="14"/>
        <v>4800</v>
      </c>
      <c r="D207" s="26">
        <v>0.1</v>
      </c>
      <c r="F207" s="27"/>
      <c r="G207" s="3">
        <f t="shared" si="15"/>
        <v>0</v>
      </c>
      <c r="H207" s="29">
        <f t="shared" si="16"/>
        <v>0.7941932110029448</v>
      </c>
      <c r="I207" s="30">
        <f t="shared" si="17"/>
        <v>0</v>
      </c>
      <c r="J207" s="31">
        <f t="shared" si="18"/>
        <v>0.10379591933218509</v>
      </c>
    </row>
    <row r="208" spans="1:10" ht="13.5">
      <c r="A208" s="20">
        <v>38138</v>
      </c>
      <c r="B208" s="21">
        <f t="shared" si="20"/>
        <v>882.083333333333</v>
      </c>
      <c r="C208" s="25">
        <f t="shared" si="14"/>
        <v>4500</v>
      </c>
      <c r="D208" s="26">
        <v>0.1</v>
      </c>
      <c r="F208" s="27">
        <v>300</v>
      </c>
      <c r="G208" s="3">
        <f t="shared" si="15"/>
        <v>300</v>
      </c>
      <c r="H208" s="29">
        <f t="shared" si="16"/>
        <v>0.787684147019302</v>
      </c>
      <c r="I208" s="30">
        <f t="shared" si="17"/>
        <v>236.3052441057906</v>
      </c>
      <c r="J208" s="31">
        <f t="shared" si="18"/>
        <v>0.10379591933218509</v>
      </c>
    </row>
    <row r="209" spans="1:10" ht="13.5">
      <c r="A209" s="32">
        <v>38168</v>
      </c>
      <c r="B209" s="21">
        <f t="shared" si="20"/>
        <v>912.4999999999997</v>
      </c>
      <c r="C209" s="25">
        <f t="shared" si="14"/>
        <v>4200</v>
      </c>
      <c r="D209" s="26">
        <v>0.1</v>
      </c>
      <c r="E209" s="3">
        <f>(C206+C207+C208)*D209/12</f>
        <v>117.5</v>
      </c>
      <c r="F209" s="27">
        <v>300</v>
      </c>
      <c r="G209" s="3">
        <f t="shared" si="15"/>
        <v>417.5</v>
      </c>
      <c r="H209" s="29">
        <f t="shared" si="16"/>
        <v>0.7812284301473646</v>
      </c>
      <c r="I209" s="30">
        <f t="shared" si="17"/>
        <v>326.1628695865247</v>
      </c>
      <c r="J209" s="31">
        <f t="shared" si="18"/>
        <v>0.10379591933218509</v>
      </c>
    </row>
    <row r="210" spans="1:10" ht="13.5">
      <c r="A210" s="20">
        <v>38199</v>
      </c>
      <c r="B210" s="21">
        <f t="shared" si="20"/>
        <v>942.9166666666663</v>
      </c>
      <c r="C210" s="25">
        <f t="shared" si="14"/>
        <v>4200</v>
      </c>
      <c r="D210" s="26">
        <v>0.1</v>
      </c>
      <c r="F210" s="27"/>
      <c r="G210" s="3">
        <f t="shared" si="15"/>
        <v>0</v>
      </c>
      <c r="H210" s="29">
        <f t="shared" si="16"/>
        <v>0.7748256231638494</v>
      </c>
      <c r="I210" s="30">
        <f t="shared" si="17"/>
        <v>0</v>
      </c>
      <c r="J210" s="31">
        <f t="shared" si="18"/>
        <v>0.10379591933218509</v>
      </c>
    </row>
    <row r="211" spans="1:10" ht="13.5">
      <c r="A211" s="20">
        <v>38230</v>
      </c>
      <c r="B211" s="21">
        <f t="shared" si="20"/>
        <v>973.3333333333329</v>
      </c>
      <c r="C211" s="25">
        <f t="shared" si="14"/>
        <v>4200</v>
      </c>
      <c r="D211" s="26">
        <v>0.1</v>
      </c>
      <c r="F211" s="27"/>
      <c r="G211" s="3">
        <f t="shared" si="15"/>
        <v>0</v>
      </c>
      <c r="H211" s="29">
        <f t="shared" si="16"/>
        <v>0.7684752924288757</v>
      </c>
      <c r="I211" s="30">
        <f t="shared" si="17"/>
        <v>0</v>
      </c>
      <c r="J211" s="31">
        <f t="shared" si="18"/>
        <v>0.10379591933218509</v>
      </c>
    </row>
    <row r="212" spans="1:10" ht="13.5">
      <c r="A212" s="32">
        <v>38260</v>
      </c>
      <c r="B212" s="21">
        <f t="shared" si="20"/>
        <v>1003.7499999999995</v>
      </c>
      <c r="C212" s="25">
        <f t="shared" si="14"/>
        <v>3600</v>
      </c>
      <c r="D212" s="26">
        <v>0.1</v>
      </c>
      <c r="E212" s="3">
        <f>(C209+C210+C211)*D212/12</f>
        <v>105</v>
      </c>
      <c r="F212" s="27">
        <v>600</v>
      </c>
      <c r="G212" s="3">
        <f t="shared" si="15"/>
        <v>705</v>
      </c>
      <c r="H212" s="29">
        <f t="shared" si="16"/>
        <v>0.762177007856597</v>
      </c>
      <c r="I212" s="30">
        <f t="shared" si="17"/>
        <v>537.334790538901</v>
      </c>
      <c r="J212" s="31">
        <f t="shared" si="18"/>
        <v>0.10379591933218509</v>
      </c>
    </row>
    <row r="213" spans="1:10" ht="13.5">
      <c r="A213" s="20">
        <v>38291</v>
      </c>
      <c r="B213" s="21">
        <f t="shared" si="20"/>
        <v>1034.1666666666663</v>
      </c>
      <c r="C213" s="25">
        <f t="shared" si="14"/>
        <v>3360</v>
      </c>
      <c r="D213" s="26">
        <v>0.1</v>
      </c>
      <c r="F213" s="27">
        <v>240</v>
      </c>
      <c r="G213" s="3">
        <f t="shared" si="15"/>
        <v>240</v>
      </c>
      <c r="H213" s="29">
        <f t="shared" si="16"/>
        <v>0.755930342886073</v>
      </c>
      <c r="I213" s="30">
        <f t="shared" si="17"/>
        <v>181.42328229265752</v>
      </c>
      <c r="J213" s="31">
        <f t="shared" si="18"/>
        <v>0.10379591933218509</v>
      </c>
    </row>
    <row r="214" spans="1:10" ht="13.5">
      <c r="A214" s="20">
        <v>38321</v>
      </c>
      <c r="B214" s="21">
        <f t="shared" si="20"/>
        <v>1064.583333333333</v>
      </c>
      <c r="C214" s="25">
        <f t="shared" si="14"/>
        <v>3240</v>
      </c>
      <c r="D214" s="26">
        <v>0.1</v>
      </c>
      <c r="F214" s="27">
        <v>120</v>
      </c>
      <c r="G214" s="3">
        <f t="shared" si="15"/>
        <v>120</v>
      </c>
      <c r="H214" s="29">
        <f t="shared" si="16"/>
        <v>0.7497348744523794</v>
      </c>
      <c r="I214" s="30">
        <f t="shared" si="17"/>
        <v>89.96818493428553</v>
      </c>
      <c r="J214" s="31">
        <f t="shared" si="18"/>
        <v>0.10379591933218509</v>
      </c>
    </row>
    <row r="215" spans="1:10" ht="13.5">
      <c r="A215" s="32">
        <v>38352</v>
      </c>
      <c r="B215" s="33">
        <f t="shared" si="20"/>
        <v>1094.9999999999998</v>
      </c>
      <c r="C215" s="25">
        <f t="shared" si="14"/>
        <v>3000</v>
      </c>
      <c r="D215" s="26">
        <v>0.1</v>
      </c>
      <c r="E215" s="3">
        <f>(C212+C213+C214)*D215/12</f>
        <v>85</v>
      </c>
      <c r="F215" s="27">
        <v>240</v>
      </c>
      <c r="G215" s="3">
        <f t="shared" si="15"/>
        <v>325</v>
      </c>
      <c r="H215" s="29">
        <f t="shared" si="16"/>
        <v>0.7435901829579555</v>
      </c>
      <c r="I215" s="30">
        <f t="shared" si="17"/>
        <v>241.66680946133556</v>
      </c>
      <c r="J215" s="31">
        <f t="shared" si="18"/>
        <v>0.10379591933218509</v>
      </c>
    </row>
    <row r="216" spans="1:10" ht="13.5">
      <c r="A216" s="20">
        <v>38383</v>
      </c>
      <c r="B216" s="21">
        <f t="shared" si="20"/>
        <v>1125.4166666666665</v>
      </c>
      <c r="C216" s="25">
        <f t="shared" si="14"/>
        <v>2925</v>
      </c>
      <c r="D216" s="26">
        <v>0.1</v>
      </c>
      <c r="F216" s="27">
        <v>75</v>
      </c>
      <c r="G216" s="3">
        <f t="shared" si="15"/>
        <v>75</v>
      </c>
      <c r="H216" s="29">
        <f t="shared" si="16"/>
        <v>0.7374958522441865</v>
      </c>
      <c r="I216" s="30">
        <f t="shared" si="17"/>
        <v>55.312188918313986</v>
      </c>
      <c r="J216" s="31">
        <f t="shared" si="18"/>
        <v>0.10379591933218509</v>
      </c>
    </row>
    <row r="217" spans="1:10" ht="13.5">
      <c r="A217" s="20">
        <v>38411</v>
      </c>
      <c r="B217" s="21">
        <f t="shared" si="20"/>
        <v>1155.8333333333333</v>
      </c>
      <c r="C217" s="25">
        <f t="shared" si="14"/>
        <v>2850</v>
      </c>
      <c r="D217" s="26">
        <v>0.1</v>
      </c>
      <c r="F217" s="27">
        <v>75</v>
      </c>
      <c r="G217" s="3">
        <f t="shared" si="15"/>
        <v>75</v>
      </c>
      <c r="H217" s="29">
        <f t="shared" si="16"/>
        <v>0.7314514695632184</v>
      </c>
      <c r="I217" s="30">
        <f t="shared" si="17"/>
        <v>54.85886021724138</v>
      </c>
      <c r="J217" s="31">
        <f t="shared" si="18"/>
        <v>0.10379591933218509</v>
      </c>
    </row>
    <row r="218" spans="1:10" ht="13.5">
      <c r="A218" s="32">
        <v>38442</v>
      </c>
      <c r="B218" s="21">
        <f t="shared" si="20"/>
        <v>1186.25</v>
      </c>
      <c r="C218" s="25">
        <f t="shared" si="14"/>
        <v>2550</v>
      </c>
      <c r="D218" s="26">
        <v>0.1</v>
      </c>
      <c r="E218" s="3">
        <f>(C215+C216+C217)*D218/12</f>
        <v>73.125</v>
      </c>
      <c r="F218" s="27">
        <v>300</v>
      </c>
      <c r="G218" s="3">
        <f t="shared" si="15"/>
        <v>373.125</v>
      </c>
      <c r="H218" s="29">
        <f t="shared" si="16"/>
        <v>0.7254566255500039</v>
      </c>
      <c r="I218" s="30">
        <f t="shared" si="17"/>
        <v>270.6860034083452</v>
      </c>
      <c r="J218" s="31">
        <f t="shared" si="18"/>
        <v>0.10379591933218509</v>
      </c>
    </row>
    <row r="219" spans="1:10" ht="13.5">
      <c r="A219" s="20">
        <v>38472</v>
      </c>
      <c r="B219" s="21">
        <f t="shared" si="20"/>
        <v>1216.6666666666667</v>
      </c>
      <c r="C219" s="25">
        <f t="shared" si="14"/>
        <v>2550</v>
      </c>
      <c r="D219" s="26">
        <v>0.1</v>
      </c>
      <c r="F219" s="27"/>
      <c r="G219" s="3">
        <f t="shared" si="15"/>
        <v>0</v>
      </c>
      <c r="H219" s="29">
        <f t="shared" si="16"/>
        <v>0.7195109141945776</v>
      </c>
      <c r="I219" s="30">
        <f t="shared" si="17"/>
        <v>0</v>
      </c>
      <c r="J219" s="31">
        <f t="shared" si="18"/>
        <v>0.10379591933218509</v>
      </c>
    </row>
    <row r="220" spans="1:10" ht="13.5">
      <c r="A220" s="20">
        <v>38503</v>
      </c>
      <c r="B220" s="21">
        <f t="shared" si="20"/>
        <v>1247.0833333333335</v>
      </c>
      <c r="C220" s="25">
        <f t="shared" si="14"/>
        <v>2250</v>
      </c>
      <c r="D220" s="26">
        <v>0.1</v>
      </c>
      <c r="F220" s="27">
        <v>300</v>
      </c>
      <c r="G220" s="3">
        <f t="shared" si="15"/>
        <v>300</v>
      </c>
      <c r="H220" s="29">
        <f t="shared" si="16"/>
        <v>0.7136139328145586</v>
      </c>
      <c r="I220" s="30">
        <f t="shared" si="17"/>
        <v>214.08417984436758</v>
      </c>
      <c r="J220" s="31">
        <f t="shared" si="18"/>
        <v>0.10379591933218509</v>
      </c>
    </row>
    <row r="221" spans="1:10" ht="13.5">
      <c r="A221" s="32">
        <v>38533</v>
      </c>
      <c r="B221" s="21">
        <f t="shared" si="20"/>
        <v>1277.5000000000002</v>
      </c>
      <c r="C221" s="25">
        <f t="shared" si="14"/>
        <v>2100</v>
      </c>
      <c r="D221" s="26">
        <v>0.1</v>
      </c>
      <c r="E221" s="3">
        <f>(C218+C219+C220)*D221/12</f>
        <v>61.25</v>
      </c>
      <c r="F221" s="27">
        <v>150</v>
      </c>
      <c r="G221" s="3">
        <f t="shared" si="15"/>
        <v>211.25</v>
      </c>
      <c r="H221" s="29">
        <f t="shared" si="16"/>
        <v>0.7077652820278777</v>
      </c>
      <c r="I221" s="30">
        <f t="shared" si="17"/>
        <v>149.51541582838917</v>
      </c>
      <c r="J221" s="31">
        <f t="shared" si="18"/>
        <v>0.10379591933218509</v>
      </c>
    </row>
    <row r="222" spans="1:10" ht="13.5">
      <c r="A222" s="20">
        <v>38564</v>
      </c>
      <c r="B222" s="21">
        <f t="shared" si="20"/>
        <v>1307.916666666667</v>
      </c>
      <c r="C222" s="25">
        <f t="shared" si="14"/>
        <v>1950</v>
      </c>
      <c r="D222" s="26">
        <v>0.1</v>
      </c>
      <c r="F222" s="27">
        <v>150</v>
      </c>
      <c r="G222" s="3">
        <f t="shared" si="15"/>
        <v>150</v>
      </c>
      <c r="H222" s="29">
        <f t="shared" si="16"/>
        <v>0.7019645657257291</v>
      </c>
      <c r="I222" s="30">
        <f t="shared" si="17"/>
        <v>105.29468485885936</v>
      </c>
      <c r="J222" s="31">
        <f t="shared" si="18"/>
        <v>0.10379591933218509</v>
      </c>
    </row>
    <row r="223" spans="1:10" ht="13.5">
      <c r="A223" s="20">
        <v>38595</v>
      </c>
      <c r="B223" s="21">
        <f t="shared" si="20"/>
        <v>1338.3333333333337</v>
      </c>
      <c r="C223" s="25">
        <f t="shared" si="14"/>
        <v>1800</v>
      </c>
      <c r="D223" s="26">
        <v>0.1</v>
      </c>
      <c r="F223" s="27">
        <v>150</v>
      </c>
      <c r="G223" s="3">
        <f t="shared" si="15"/>
        <v>150</v>
      </c>
      <c r="H223" s="29">
        <f t="shared" si="16"/>
        <v>0.6962113910457431</v>
      </c>
      <c r="I223" s="30">
        <f t="shared" si="17"/>
        <v>104.43170865686147</v>
      </c>
      <c r="J223" s="31">
        <f t="shared" si="18"/>
        <v>0.10379591933218509</v>
      </c>
    </row>
    <row r="224" spans="1:10" ht="13.5">
      <c r="A224" s="32">
        <v>38625</v>
      </c>
      <c r="B224" s="21">
        <f t="shared" si="20"/>
        <v>1368.7500000000005</v>
      </c>
      <c r="C224" s="25">
        <f t="shared" si="14"/>
        <v>1650</v>
      </c>
      <c r="D224" s="26">
        <v>0.1</v>
      </c>
      <c r="E224" s="3">
        <f>(C221+C222+C223)*D224/12</f>
        <v>48.75</v>
      </c>
      <c r="F224" s="27">
        <v>150</v>
      </c>
      <c r="G224" s="3">
        <f t="shared" si="15"/>
        <v>198.75</v>
      </c>
      <c r="H224" s="29">
        <f t="shared" si="16"/>
        <v>0.6905053683453791</v>
      </c>
      <c r="I224" s="30">
        <f t="shared" si="17"/>
        <v>137.23794195864411</v>
      </c>
      <c r="J224" s="31">
        <f t="shared" si="18"/>
        <v>0.10379591933218509</v>
      </c>
    </row>
    <row r="225" spans="1:10" ht="13.5">
      <c r="A225" s="20">
        <v>38656</v>
      </c>
      <c r="B225" s="21">
        <f t="shared" si="20"/>
        <v>1399.1666666666672</v>
      </c>
      <c r="C225" s="25">
        <f t="shared" si="14"/>
        <v>1470</v>
      </c>
      <c r="D225" s="26">
        <v>0.1</v>
      </c>
      <c r="F225" s="27">
        <v>180</v>
      </c>
      <c r="G225" s="3">
        <f t="shared" si="15"/>
        <v>180</v>
      </c>
      <c r="H225" s="29">
        <f t="shared" si="16"/>
        <v>0.6848461111755363</v>
      </c>
      <c r="I225" s="30">
        <f t="shared" si="17"/>
        <v>123.27230001159653</v>
      </c>
      <c r="J225" s="31">
        <f t="shared" si="18"/>
        <v>0.10379591933218509</v>
      </c>
    </row>
    <row r="226" spans="1:10" ht="13.5">
      <c r="A226" s="20">
        <v>38686</v>
      </c>
      <c r="B226" s="21">
        <f t="shared" si="20"/>
        <v>1429.583333333334</v>
      </c>
      <c r="C226" s="25">
        <f t="shared" si="14"/>
        <v>1350</v>
      </c>
      <c r="D226" s="26">
        <v>0.1</v>
      </c>
      <c r="F226" s="27">
        <v>120</v>
      </c>
      <c r="G226" s="3">
        <f t="shared" si="15"/>
        <v>120</v>
      </c>
      <c r="H226" s="29">
        <f t="shared" si="16"/>
        <v>0.6792332362543806</v>
      </c>
      <c r="I226" s="30">
        <f t="shared" si="17"/>
        <v>81.50798835052566</v>
      </c>
      <c r="J226" s="31">
        <f t="shared" si="18"/>
        <v>0.10379591933218509</v>
      </c>
    </row>
    <row r="227" spans="1:10" ht="13.5">
      <c r="A227" s="32">
        <v>38717</v>
      </c>
      <c r="B227" s="33">
        <f t="shared" si="20"/>
        <v>1460.0000000000007</v>
      </c>
      <c r="C227" s="25">
        <f t="shared" si="14"/>
        <v>1200</v>
      </c>
      <c r="D227" s="26">
        <v>0.1</v>
      </c>
      <c r="E227" s="3">
        <f>(C224+C225+C226)*D227/12</f>
        <v>37.25</v>
      </c>
      <c r="F227" s="27">
        <v>150</v>
      </c>
      <c r="G227" s="3">
        <f t="shared" si="15"/>
        <v>187.25</v>
      </c>
      <c r="H227" s="29">
        <f t="shared" si="16"/>
        <v>0.6736663634413866</v>
      </c>
      <c r="I227" s="30">
        <f t="shared" si="17"/>
        <v>126.14402655439964</v>
      </c>
      <c r="J227" s="31">
        <f t="shared" si="18"/>
        <v>0.10379591933218509</v>
      </c>
    </row>
    <row r="228" spans="1:10" ht="13.5">
      <c r="A228" s="20">
        <v>38748</v>
      </c>
      <c r="B228" s="21">
        <f t="shared" si="20"/>
        <v>1490.4166666666674</v>
      </c>
      <c r="C228" s="25">
        <f t="shared" si="14"/>
        <v>1140</v>
      </c>
      <c r="D228" s="26">
        <v>0.1</v>
      </c>
      <c r="F228" s="27">
        <v>60</v>
      </c>
      <c r="G228" s="3">
        <f t="shared" si="15"/>
        <v>60</v>
      </c>
      <c r="H228" s="29">
        <f t="shared" si="16"/>
        <v>0.6681451157115924</v>
      </c>
      <c r="I228" s="30">
        <f t="shared" si="17"/>
        <v>40.088706942695545</v>
      </c>
      <c r="J228" s="31">
        <f t="shared" si="18"/>
        <v>0.10379591933218509</v>
      </c>
    </row>
    <row r="229" spans="1:10" ht="13.5">
      <c r="A229" s="20">
        <v>38776</v>
      </c>
      <c r="B229" s="21">
        <f t="shared" si="20"/>
        <v>1520.8333333333342</v>
      </c>
      <c r="C229" s="25">
        <f t="shared" si="14"/>
        <v>1020</v>
      </c>
      <c r="D229" s="26">
        <v>0.1</v>
      </c>
      <c r="F229" s="27">
        <v>120</v>
      </c>
      <c r="G229" s="3">
        <f t="shared" si="15"/>
        <v>120</v>
      </c>
      <c r="H229" s="29">
        <f t="shared" si="16"/>
        <v>0.6626691191300639</v>
      </c>
      <c r="I229" s="30">
        <f t="shared" si="17"/>
        <v>79.52029429560767</v>
      </c>
      <c r="J229" s="31">
        <f t="shared" si="18"/>
        <v>0.10379591933218509</v>
      </c>
    </row>
    <row r="230" spans="1:10" ht="13.5">
      <c r="A230" s="32">
        <v>38807</v>
      </c>
      <c r="B230" s="21">
        <f t="shared" si="20"/>
        <v>1551.250000000001</v>
      </c>
      <c r="C230" s="25">
        <f t="shared" si="14"/>
        <v>900</v>
      </c>
      <c r="D230" s="26">
        <v>0.1</v>
      </c>
      <c r="E230" s="3">
        <f>(C227+C228+C229)*D230/12</f>
        <v>28</v>
      </c>
      <c r="F230" s="27">
        <v>120</v>
      </c>
      <c r="G230" s="3">
        <f t="shared" si="15"/>
        <v>148</v>
      </c>
      <c r="H230" s="29">
        <f t="shared" si="16"/>
        <v>0.6572380028265705</v>
      </c>
      <c r="I230" s="30">
        <f t="shared" si="17"/>
        <v>97.27122441833244</v>
      </c>
      <c r="J230" s="31">
        <f t="shared" si="18"/>
        <v>0.10379591933218509</v>
      </c>
    </row>
    <row r="231" spans="1:10" ht="13.5">
      <c r="A231" s="20">
        <v>38837</v>
      </c>
      <c r="B231" s="21">
        <f t="shared" si="20"/>
        <v>1581.6666666666677</v>
      </c>
      <c r="C231" s="25">
        <f t="shared" si="14"/>
        <v>800</v>
      </c>
      <c r="D231" s="26">
        <v>0.1</v>
      </c>
      <c r="F231" s="27">
        <v>100</v>
      </c>
      <c r="G231" s="3">
        <f t="shared" si="15"/>
        <v>100</v>
      </c>
      <c r="H231" s="29">
        <f t="shared" si="16"/>
        <v>0.6518513989704668</v>
      </c>
      <c r="I231" s="30">
        <f t="shared" si="17"/>
        <v>65.18513989704668</v>
      </c>
      <c r="J231" s="31">
        <f t="shared" si="18"/>
        <v>0.10379591933218509</v>
      </c>
    </row>
    <row r="232" spans="1:10" ht="13.5">
      <c r="A232" s="20">
        <v>38868</v>
      </c>
      <c r="B232" s="21">
        <f t="shared" si="20"/>
        <v>1612.0833333333344</v>
      </c>
      <c r="C232" s="25">
        <f t="shared" si="14"/>
        <v>700</v>
      </c>
      <c r="D232" s="26">
        <v>0.1</v>
      </c>
      <c r="F232" s="27">
        <v>100</v>
      </c>
      <c r="G232" s="3">
        <f t="shared" si="15"/>
        <v>100</v>
      </c>
      <c r="H232" s="29">
        <f t="shared" si="16"/>
        <v>0.6465089427457811</v>
      </c>
      <c r="I232" s="30">
        <f t="shared" si="17"/>
        <v>64.6508942745781</v>
      </c>
      <c r="J232" s="31">
        <f t="shared" si="18"/>
        <v>0.10379591933218509</v>
      </c>
    </row>
    <row r="233" spans="1:10" ht="13.5">
      <c r="A233" s="32">
        <v>38898</v>
      </c>
      <c r="B233" s="21">
        <f t="shared" si="20"/>
        <v>1642.5000000000011</v>
      </c>
      <c r="C233" s="25">
        <f t="shared" si="14"/>
        <v>600</v>
      </c>
      <c r="D233" s="26">
        <v>0.1</v>
      </c>
      <c r="E233" s="3">
        <f>(C230+C231+C232)*D233/12</f>
        <v>20</v>
      </c>
      <c r="F233" s="27">
        <v>100</v>
      </c>
      <c r="G233" s="3">
        <f t="shared" si="15"/>
        <v>120</v>
      </c>
      <c r="H233" s="29">
        <f t="shared" si="16"/>
        <v>0.6412102723265068</v>
      </c>
      <c r="I233" s="30">
        <f t="shared" si="17"/>
        <v>76.94523267918082</v>
      </c>
      <c r="J233" s="31">
        <f t="shared" si="18"/>
        <v>0.10379591933218509</v>
      </c>
    </row>
    <row r="234" spans="1:10" ht="13.5">
      <c r="A234" s="20">
        <v>38929</v>
      </c>
      <c r="B234" s="21">
        <f t="shared" si="20"/>
        <v>1672.9166666666679</v>
      </c>
      <c r="C234" s="25">
        <f t="shared" si="14"/>
        <v>600</v>
      </c>
      <c r="D234" s="26">
        <v>0.1</v>
      </c>
      <c r="F234" s="27"/>
      <c r="G234" s="3">
        <f t="shared" si="15"/>
        <v>0</v>
      </c>
      <c r="H234" s="29">
        <f t="shared" si="16"/>
        <v>0.635955028852099</v>
      </c>
      <c r="I234" s="30">
        <f t="shared" si="17"/>
        <v>0</v>
      </c>
      <c r="J234" s="31">
        <f t="shared" si="18"/>
        <v>0.10379591933218509</v>
      </c>
    </row>
    <row r="235" spans="1:10" ht="13.5">
      <c r="A235" s="20">
        <v>38960</v>
      </c>
      <c r="B235" s="21">
        <f t="shared" si="20"/>
        <v>1703.3333333333346</v>
      </c>
      <c r="C235" s="25">
        <f t="shared" si="14"/>
        <v>450</v>
      </c>
      <c r="D235" s="26">
        <v>0.1</v>
      </c>
      <c r="F235" s="27">
        <v>150</v>
      </c>
      <c r="G235" s="3">
        <f t="shared" si="15"/>
        <v>150</v>
      </c>
      <c r="H235" s="29">
        <f t="shared" si="16"/>
        <v>0.6307428564031676</v>
      </c>
      <c r="I235" s="30">
        <f t="shared" si="17"/>
        <v>94.61142846047514</v>
      </c>
      <c r="J235" s="31">
        <f t="shared" si="18"/>
        <v>0.10379591933218509</v>
      </c>
    </row>
    <row r="236" spans="1:10" ht="13.5">
      <c r="A236" s="32">
        <v>38990</v>
      </c>
      <c r="B236" s="21">
        <f t="shared" si="20"/>
        <v>1733.7500000000014</v>
      </c>
      <c r="C236" s="25">
        <f t="shared" si="14"/>
        <v>300</v>
      </c>
      <c r="D236" s="26">
        <v>0.1</v>
      </c>
      <c r="E236" s="3">
        <f>(C233+C234+C235)*D236/12</f>
        <v>13.75</v>
      </c>
      <c r="F236" s="27">
        <v>150</v>
      </c>
      <c r="G236" s="3">
        <f t="shared" si="15"/>
        <v>163.75</v>
      </c>
      <c r="H236" s="29">
        <f t="shared" si="16"/>
        <v>0.6255734019773748</v>
      </c>
      <c r="I236" s="30">
        <f t="shared" si="17"/>
        <v>102.43764457379511</v>
      </c>
      <c r="J236" s="31">
        <f t="shared" si="18"/>
        <v>0.10379591933218509</v>
      </c>
    </row>
    <row r="237" spans="1:10" ht="13.5">
      <c r="A237" s="20">
        <v>39021</v>
      </c>
      <c r="B237" s="21">
        <f t="shared" si="20"/>
        <v>1764.166666666668</v>
      </c>
      <c r="C237" s="25">
        <f t="shared" si="14"/>
        <v>180</v>
      </c>
      <c r="D237" s="26">
        <v>0.1</v>
      </c>
      <c r="F237" s="27">
        <v>120</v>
      </c>
      <c r="G237" s="3">
        <f>E237+F237</f>
        <v>120</v>
      </c>
      <c r="H237" s="29">
        <f t="shared" si="16"/>
        <v>0.620446315465525</v>
      </c>
      <c r="I237" s="30">
        <f t="shared" si="17"/>
        <v>74.453557855863</v>
      </c>
      <c r="J237" s="31">
        <f t="shared" si="18"/>
        <v>0.10379591933218509</v>
      </c>
    </row>
    <row r="238" spans="1:10" ht="13.5">
      <c r="A238" s="20">
        <v>39051</v>
      </c>
      <c r="B238" s="21">
        <f t="shared" si="20"/>
        <v>1794.5833333333348</v>
      </c>
      <c r="C238" s="25">
        <f t="shared" si="14"/>
        <v>30</v>
      </c>
      <c r="D238" s="26">
        <v>0.1</v>
      </c>
      <c r="F238" s="27">
        <v>150</v>
      </c>
      <c r="G238" s="3">
        <f t="shared" si="15"/>
        <v>150</v>
      </c>
      <c r="H238" s="29">
        <f t="shared" si="16"/>
        <v>0.6153612496278549</v>
      </c>
      <c r="I238" s="30">
        <f t="shared" si="17"/>
        <v>92.30418744417823</v>
      </c>
      <c r="J238" s="31">
        <f t="shared" si="18"/>
        <v>0.10379591933218509</v>
      </c>
    </row>
    <row r="239" spans="1:10" ht="13.5">
      <c r="A239" s="32">
        <v>39082</v>
      </c>
      <c r="B239" s="33">
        <f t="shared" si="20"/>
        <v>1825.0000000000016</v>
      </c>
      <c r="C239" s="25">
        <f t="shared" si="14"/>
        <v>0</v>
      </c>
      <c r="D239" s="26">
        <v>0.1</v>
      </c>
      <c r="E239" s="3">
        <f>(C236+C237+C238)*D239/12</f>
        <v>4.25</v>
      </c>
      <c r="F239" s="27">
        <v>30</v>
      </c>
      <c r="G239" s="3">
        <f t="shared" si="15"/>
        <v>34.25</v>
      </c>
      <c r="H239" s="29">
        <f t="shared" si="16"/>
        <v>0.6103178600705154</v>
      </c>
      <c r="I239" s="30">
        <f t="shared" si="17"/>
        <v>20.90338670741515</v>
      </c>
      <c r="J239" s="31">
        <f t="shared" si="18"/>
        <v>0.10379591933218509</v>
      </c>
    </row>
    <row r="241" spans="5:9" ht="13.5">
      <c r="E241" s="22">
        <f>SUM(E179:E239)</f>
        <v>2484.375</v>
      </c>
      <c r="F241" s="22">
        <f>SUM(F179:F239)</f>
        <v>12000</v>
      </c>
      <c r="G241" s="22">
        <f>SUM(G179:G239)</f>
        <v>2484.375</v>
      </c>
      <c r="H241" s="22"/>
      <c r="I241" s="22">
        <f>SUM(I179:I239)</f>
        <v>12000.000000123002</v>
      </c>
    </row>
    <row r="243" spans="1:10" ht="13.5">
      <c r="A243" s="1" t="s">
        <v>47</v>
      </c>
      <c r="B243" s="2"/>
      <c r="C243" s="2"/>
      <c r="D243" s="2"/>
      <c r="E243" s="2"/>
      <c r="F243" s="2"/>
      <c r="G243" s="2"/>
      <c r="H243" s="2"/>
      <c r="I243" s="2"/>
      <c r="J243" s="2"/>
    </row>
    <row r="244" s="13" customFormat="1" ht="8.25" customHeight="1">
      <c r="A244" s="74"/>
    </row>
    <row r="245" spans="1:10" ht="13.5">
      <c r="A245" s="5" t="s">
        <v>65</v>
      </c>
      <c r="B245" s="6"/>
      <c r="C245" s="6"/>
      <c r="D245" s="6"/>
      <c r="E245" s="6"/>
      <c r="F245" s="6"/>
      <c r="G245" s="6"/>
      <c r="I245" s="7"/>
      <c r="J245" s="8"/>
    </row>
    <row r="246" spans="1:10" ht="13.5">
      <c r="A246" s="5" t="s">
        <v>27</v>
      </c>
      <c r="B246" s="6"/>
      <c r="C246" s="6"/>
      <c r="D246" s="6"/>
      <c r="E246" s="6"/>
      <c r="F246" s="6"/>
      <c r="G246" s="6"/>
      <c r="I246" s="7"/>
      <c r="J246" s="8"/>
    </row>
    <row r="247" spans="1:10" ht="6.75" customHeight="1">
      <c r="A247" s="5"/>
      <c r="B247" s="6"/>
      <c r="C247" s="6"/>
      <c r="D247" s="6"/>
      <c r="E247" s="6"/>
      <c r="F247" s="6"/>
      <c r="G247" s="6"/>
      <c r="I247" s="7"/>
      <c r="J247" s="8"/>
    </row>
    <row r="248" spans="1:5" ht="13.5">
      <c r="A248" s="38" t="s">
        <v>50</v>
      </c>
      <c r="B248" s="38"/>
      <c r="C248" s="38"/>
      <c r="D248" s="38">
        <v>9.0022</v>
      </c>
      <c r="E248" s="38" t="s">
        <v>12</v>
      </c>
    </row>
    <row r="249" spans="1:5" ht="13.5">
      <c r="A249" s="39" t="s">
        <v>93</v>
      </c>
      <c r="B249" s="45"/>
      <c r="C249" s="39"/>
      <c r="D249" s="45">
        <v>10</v>
      </c>
      <c r="E249" s="39" t="s">
        <v>12</v>
      </c>
    </row>
    <row r="250" ht="9" customHeight="1"/>
    <row r="251" ht="13.5">
      <c r="A251" s="40" t="s">
        <v>28</v>
      </c>
    </row>
    <row r="252" ht="12.75"/>
    <row r="253" ht="12.75"/>
    <row r="254" spans="7:8" ht="12.75">
      <c r="G254" s="42">
        <f>-1+(1+0.1/1)^1</f>
        <v>0.10000000000000009</v>
      </c>
      <c r="H254" s="42"/>
    </row>
    <row r="255" ht="12.75"/>
    <row r="256" ht="12.75"/>
    <row r="258" ht="13.5">
      <c r="A258" s="40" t="s">
        <v>29</v>
      </c>
    </row>
    <row r="259" spans="1:10" ht="48.75" customHeight="1">
      <c r="A259" s="16"/>
      <c r="B259" s="17" t="s">
        <v>7</v>
      </c>
      <c r="C259" s="17" t="s">
        <v>30</v>
      </c>
      <c r="D259" s="17" t="s">
        <v>31</v>
      </c>
      <c r="E259" s="17" t="s">
        <v>32</v>
      </c>
      <c r="F259" s="17" t="s">
        <v>33</v>
      </c>
      <c r="G259" s="17" t="s">
        <v>0</v>
      </c>
      <c r="H259" s="17" t="s">
        <v>34</v>
      </c>
      <c r="I259" s="18" t="s">
        <v>36</v>
      </c>
      <c r="J259" s="19" t="s">
        <v>37</v>
      </c>
    </row>
    <row r="260" spans="1:10" ht="13.5">
      <c r="A260" s="20">
        <v>37257</v>
      </c>
      <c r="B260" s="21">
        <v>1</v>
      </c>
      <c r="C260" s="22">
        <v>12000</v>
      </c>
      <c r="D260" s="17"/>
      <c r="E260" s="17"/>
      <c r="F260" s="17"/>
      <c r="G260" s="35">
        <v>-12000</v>
      </c>
      <c r="H260" s="17"/>
      <c r="I260" s="18"/>
      <c r="J260" s="19"/>
    </row>
    <row r="261" spans="1:10" ht="13.5">
      <c r="A261" s="20">
        <v>37287</v>
      </c>
      <c r="B261" s="24">
        <f>365/12</f>
        <v>30.416666666666668</v>
      </c>
      <c r="C261" s="25">
        <f>C260-F261</f>
        <v>11800</v>
      </c>
      <c r="D261" s="26">
        <v>0.1</v>
      </c>
      <c r="F261" s="27">
        <v>200</v>
      </c>
      <c r="G261" s="3">
        <f>E261+F261</f>
        <v>200</v>
      </c>
      <c r="H261" s="29">
        <f>(1+J261)^(-(B261/365))</f>
        <v>0.9928425442736001</v>
      </c>
      <c r="I261" s="30">
        <f>G261*H261</f>
        <v>198.56850885472002</v>
      </c>
      <c r="J261" s="31">
        <v>0.09002247833317084</v>
      </c>
    </row>
    <row r="262" spans="1:10" ht="13.5">
      <c r="A262" s="20">
        <v>37315</v>
      </c>
      <c r="B262" s="21">
        <f>B261+$B$19</f>
        <v>60.833333333333336</v>
      </c>
      <c r="C262" s="25">
        <f aca="true" t="shared" si="21" ref="C262:C320">C261-F262</f>
        <v>11600</v>
      </c>
      <c r="D262" s="26">
        <v>0.1</v>
      </c>
      <c r="F262" s="27">
        <v>200</v>
      </c>
      <c r="G262" s="3">
        <f aca="true" t="shared" si="22" ref="G262:G317">E262+F262</f>
        <v>200</v>
      </c>
      <c r="H262" s="29">
        <f aca="true" t="shared" si="23" ref="H262:H320">(1+J262)^(-(B262/365))</f>
        <v>0.9857363177196753</v>
      </c>
      <c r="I262" s="30">
        <f aca="true" t="shared" si="24" ref="I262:I320">G262*H262</f>
        <v>197.14726354393505</v>
      </c>
      <c r="J262" s="31">
        <f>J261</f>
        <v>0.09002247833317084</v>
      </c>
    </row>
    <row r="263" spans="1:10" ht="13.5">
      <c r="A263" s="32">
        <v>37346</v>
      </c>
      <c r="B263" s="21">
        <f>B262+$B$19</f>
        <v>91.25</v>
      </c>
      <c r="C263" s="25">
        <f t="shared" si="21"/>
        <v>11400</v>
      </c>
      <c r="D263" s="26">
        <v>0.1</v>
      </c>
      <c r="F263" s="27">
        <v>200</v>
      </c>
      <c r="G263" s="3">
        <f t="shared" si="22"/>
        <v>200</v>
      </c>
      <c r="H263" s="29">
        <f t="shared" si="23"/>
        <v>0.9786809536676923</v>
      </c>
      <c r="I263" s="30">
        <f t="shared" si="24"/>
        <v>195.73619073353845</v>
      </c>
      <c r="J263" s="31">
        <f aca="true" t="shared" si="25" ref="J263:J320">J262</f>
        <v>0.09002247833317084</v>
      </c>
    </row>
    <row r="264" spans="1:10" ht="13.5">
      <c r="A264" s="20">
        <v>37376</v>
      </c>
      <c r="B264" s="21">
        <f aca="true" t="shared" si="26" ref="B264:B270">B263+$B$19</f>
        <v>121.66666666666667</v>
      </c>
      <c r="C264" s="25">
        <f t="shared" si="21"/>
        <v>11200</v>
      </c>
      <c r="D264" s="26">
        <v>0.1</v>
      </c>
      <c r="F264" s="27">
        <v>200</v>
      </c>
      <c r="G264" s="3">
        <f t="shared" si="22"/>
        <v>200</v>
      </c>
      <c r="H264" s="29">
        <f t="shared" si="23"/>
        <v>0.9716760880715448</v>
      </c>
      <c r="I264" s="30">
        <f t="shared" si="24"/>
        <v>194.33521761430896</v>
      </c>
      <c r="J264" s="31">
        <f t="shared" si="25"/>
        <v>0.09002247833317084</v>
      </c>
    </row>
    <row r="265" spans="1:10" ht="13.5">
      <c r="A265" s="20">
        <v>37407</v>
      </c>
      <c r="B265" s="21">
        <f t="shared" si="26"/>
        <v>152.08333333333334</v>
      </c>
      <c r="C265" s="25">
        <f t="shared" si="21"/>
        <v>11000</v>
      </c>
      <c r="D265" s="26">
        <v>0.1</v>
      </c>
      <c r="F265" s="27">
        <v>200</v>
      </c>
      <c r="G265" s="3">
        <f t="shared" si="22"/>
        <v>200</v>
      </c>
      <c r="H265" s="29">
        <f t="shared" si="23"/>
        <v>0.9647213594907711</v>
      </c>
      <c r="I265" s="30">
        <f t="shared" si="24"/>
        <v>192.94427189815423</v>
      </c>
      <c r="J265" s="31">
        <f t="shared" si="25"/>
        <v>0.09002247833317084</v>
      </c>
    </row>
    <row r="266" spans="1:10" ht="13.5">
      <c r="A266" s="32">
        <v>37437</v>
      </c>
      <c r="B266" s="21">
        <f t="shared" si="26"/>
        <v>182.5</v>
      </c>
      <c r="C266" s="25">
        <f t="shared" si="21"/>
        <v>10800</v>
      </c>
      <c r="D266" s="26">
        <v>0.1</v>
      </c>
      <c r="F266" s="27">
        <v>200</v>
      </c>
      <c r="G266" s="3">
        <f t="shared" si="22"/>
        <v>200</v>
      </c>
      <c r="H266" s="29">
        <f t="shared" si="23"/>
        <v>0.9578164090719035</v>
      </c>
      <c r="I266" s="30">
        <f t="shared" si="24"/>
        <v>191.5632818143807</v>
      </c>
      <c r="J266" s="31">
        <f t="shared" si="25"/>
        <v>0.09002247833317084</v>
      </c>
    </row>
    <row r="267" spans="1:10" ht="13.5">
      <c r="A267" s="20">
        <v>37468</v>
      </c>
      <c r="B267" s="21">
        <f t="shared" si="26"/>
        <v>212.91666666666666</v>
      </c>
      <c r="C267" s="25">
        <f t="shared" si="21"/>
        <v>10600</v>
      </c>
      <c r="D267" s="26">
        <v>0.1</v>
      </c>
      <c r="F267" s="27">
        <v>200</v>
      </c>
      <c r="G267" s="3">
        <f t="shared" si="22"/>
        <v>200</v>
      </c>
      <c r="H267" s="29">
        <f t="shared" si="23"/>
        <v>0.9509608805299518</v>
      </c>
      <c r="I267" s="30">
        <f t="shared" si="24"/>
        <v>190.19217610599034</v>
      </c>
      <c r="J267" s="31">
        <f t="shared" si="25"/>
        <v>0.09002247833317084</v>
      </c>
    </row>
    <row r="268" spans="1:10" ht="13.5">
      <c r="A268" s="20">
        <v>37499</v>
      </c>
      <c r="B268" s="21">
        <f t="shared" si="26"/>
        <v>243.33333333333331</v>
      </c>
      <c r="C268" s="25">
        <f t="shared" si="21"/>
        <v>10400</v>
      </c>
      <c r="D268" s="26">
        <v>0.1</v>
      </c>
      <c r="F268" s="27">
        <v>200</v>
      </c>
      <c r="G268" s="3">
        <f t="shared" si="22"/>
        <v>200</v>
      </c>
      <c r="H268" s="29">
        <f t="shared" si="23"/>
        <v>0.9441544201300204</v>
      </c>
      <c r="I268" s="30">
        <f t="shared" si="24"/>
        <v>188.83088402600407</v>
      </c>
      <c r="J268" s="31">
        <f t="shared" si="25"/>
        <v>0.09002247833317084</v>
      </c>
    </row>
    <row r="269" spans="1:10" ht="13.5">
      <c r="A269" s="32">
        <v>37529</v>
      </c>
      <c r="B269" s="21">
        <f t="shared" si="26"/>
        <v>273.75</v>
      </c>
      <c r="C269" s="25">
        <f t="shared" si="21"/>
        <v>10200</v>
      </c>
      <c r="D269" s="26">
        <v>0.1</v>
      </c>
      <c r="F269" s="27">
        <v>200</v>
      </c>
      <c r="G269" s="3">
        <f t="shared" si="22"/>
        <v>200</v>
      </c>
      <c r="H269" s="29">
        <f t="shared" si="23"/>
        <v>0.9373966766690549</v>
      </c>
      <c r="I269" s="30">
        <f t="shared" si="24"/>
        <v>187.47933533381098</v>
      </c>
      <c r="J269" s="31">
        <f t="shared" si="25"/>
        <v>0.09002247833317084</v>
      </c>
    </row>
    <row r="270" spans="1:10" ht="13.5">
      <c r="A270" s="20">
        <v>37560</v>
      </c>
      <c r="B270" s="21">
        <f t="shared" si="26"/>
        <v>304.1666666666667</v>
      </c>
      <c r="C270" s="25">
        <f t="shared" si="21"/>
        <v>10000</v>
      </c>
      <c r="D270" s="26">
        <v>0.1</v>
      </c>
      <c r="F270" s="27">
        <v>200</v>
      </c>
      <c r="G270" s="3">
        <f t="shared" si="22"/>
        <v>200</v>
      </c>
      <c r="H270" s="29">
        <f t="shared" si="23"/>
        <v>0.9306873014577215</v>
      </c>
      <c r="I270" s="30">
        <f t="shared" si="24"/>
        <v>186.1374602915443</v>
      </c>
      <c r="J270" s="31">
        <f t="shared" si="25"/>
        <v>0.09002247833317084</v>
      </c>
    </row>
    <row r="271" spans="1:10" ht="13.5">
      <c r="A271" s="20">
        <v>37590</v>
      </c>
      <c r="B271" s="21">
        <f>B270+$B$19</f>
        <v>334.58333333333337</v>
      </c>
      <c r="C271" s="25">
        <f t="shared" si="21"/>
        <v>9800</v>
      </c>
      <c r="D271" s="26">
        <v>0.1</v>
      </c>
      <c r="F271" s="27">
        <v>200</v>
      </c>
      <c r="G271" s="3">
        <f t="shared" si="22"/>
        <v>200</v>
      </c>
      <c r="H271" s="29">
        <f t="shared" si="23"/>
        <v>0.9240259483024151</v>
      </c>
      <c r="I271" s="30">
        <f t="shared" si="24"/>
        <v>184.80518966048302</v>
      </c>
      <c r="J271" s="31">
        <f t="shared" si="25"/>
        <v>0.09002247833317084</v>
      </c>
    </row>
    <row r="272" spans="1:10" ht="13.5">
      <c r="A272" s="32">
        <v>37621</v>
      </c>
      <c r="B272" s="33">
        <f>B271+$B$19</f>
        <v>365.00000000000006</v>
      </c>
      <c r="C272" s="25">
        <f t="shared" si="21"/>
        <v>9600</v>
      </c>
      <c r="D272" s="26">
        <v>0.1</v>
      </c>
      <c r="E272" s="3">
        <f>SUM(C261:C271)*D272/12</f>
        <v>990</v>
      </c>
      <c r="F272" s="27">
        <v>200</v>
      </c>
      <c r="G272" s="3">
        <f t="shared" si="22"/>
        <v>1190</v>
      </c>
      <c r="H272" s="29">
        <f t="shared" si="23"/>
        <v>0.9174122734873958</v>
      </c>
      <c r="I272" s="30">
        <f t="shared" si="24"/>
        <v>1091.7206054500011</v>
      </c>
      <c r="J272" s="31">
        <f t="shared" si="25"/>
        <v>0.09002247833317084</v>
      </c>
    </row>
    <row r="273" spans="1:10" ht="13.5">
      <c r="A273" s="20">
        <v>37652</v>
      </c>
      <c r="B273" s="21">
        <f aca="true" t="shared" si="27" ref="B273:B320">B272+$B$19</f>
        <v>395.41666666666674</v>
      </c>
      <c r="C273" s="25">
        <f t="shared" si="21"/>
        <v>9400</v>
      </c>
      <c r="D273" s="26">
        <v>0.1</v>
      </c>
      <c r="F273" s="27">
        <v>200</v>
      </c>
      <c r="G273" s="3">
        <f t="shared" si="22"/>
        <v>200</v>
      </c>
      <c r="H273" s="29">
        <f t="shared" si="23"/>
        <v>0.9108459357570539</v>
      </c>
      <c r="I273" s="30">
        <f t="shared" si="24"/>
        <v>182.16918715141077</v>
      </c>
      <c r="J273" s="31">
        <f t="shared" si="25"/>
        <v>0.09002247833317084</v>
      </c>
    </row>
    <row r="274" spans="1:10" ht="13.5">
      <c r="A274" s="20">
        <v>37680</v>
      </c>
      <c r="B274" s="21">
        <f t="shared" si="27"/>
        <v>425.8333333333334</v>
      </c>
      <c r="C274" s="25">
        <f t="shared" si="21"/>
        <v>9200</v>
      </c>
      <c r="D274" s="26">
        <v>0.1</v>
      </c>
      <c r="F274" s="27">
        <v>200</v>
      </c>
      <c r="G274" s="3">
        <f t="shared" si="22"/>
        <v>200</v>
      </c>
      <c r="H274" s="29">
        <f t="shared" si="23"/>
        <v>0.9043265962983013</v>
      </c>
      <c r="I274" s="30">
        <f t="shared" si="24"/>
        <v>180.86531925966025</v>
      </c>
      <c r="J274" s="31">
        <f t="shared" si="25"/>
        <v>0.09002247833317084</v>
      </c>
    </row>
    <row r="275" spans="1:10" ht="13.5">
      <c r="A275" s="32">
        <v>37711</v>
      </c>
      <c r="B275" s="21">
        <f t="shared" si="27"/>
        <v>456.2500000000001</v>
      </c>
      <c r="C275" s="25">
        <f t="shared" si="21"/>
        <v>9000</v>
      </c>
      <c r="D275" s="26">
        <v>0.1</v>
      </c>
      <c r="F275" s="27">
        <v>200</v>
      </c>
      <c r="G275" s="3">
        <f t="shared" si="22"/>
        <v>200</v>
      </c>
      <c r="H275" s="29">
        <f t="shared" si="23"/>
        <v>0.8978539187230902</v>
      </c>
      <c r="I275" s="30">
        <f t="shared" si="24"/>
        <v>179.57078374461804</v>
      </c>
      <c r="J275" s="31">
        <f t="shared" si="25"/>
        <v>0.09002247833317084</v>
      </c>
    </row>
    <row r="276" spans="1:10" ht="13.5">
      <c r="A276" s="20">
        <v>37741</v>
      </c>
      <c r="B276" s="21">
        <f t="shared" si="27"/>
        <v>486.6666666666668</v>
      </c>
      <c r="C276" s="25">
        <f t="shared" si="21"/>
        <v>8800</v>
      </c>
      <c r="D276" s="26">
        <v>0.1</v>
      </c>
      <c r="F276" s="27">
        <v>200</v>
      </c>
      <c r="G276" s="3">
        <f t="shared" si="22"/>
        <v>200</v>
      </c>
      <c r="H276" s="29">
        <f t="shared" si="23"/>
        <v>0.8914275690510548</v>
      </c>
      <c r="I276" s="30">
        <f t="shared" si="24"/>
        <v>178.28551381021097</v>
      </c>
      <c r="J276" s="31">
        <f t="shared" si="25"/>
        <v>0.09002247833317084</v>
      </c>
    </row>
    <row r="277" spans="1:10" ht="13.5">
      <c r="A277" s="20">
        <v>37772</v>
      </c>
      <c r="B277" s="21">
        <f t="shared" si="27"/>
        <v>517.0833333333335</v>
      </c>
      <c r="C277" s="25">
        <f t="shared" si="21"/>
        <v>8600</v>
      </c>
      <c r="D277" s="26">
        <v>0.1</v>
      </c>
      <c r="F277" s="27">
        <v>200</v>
      </c>
      <c r="G277" s="3">
        <f t="shared" si="22"/>
        <v>200</v>
      </c>
      <c r="H277" s="29">
        <f t="shared" si="23"/>
        <v>0.8850472156922796</v>
      </c>
      <c r="I277" s="30">
        <f t="shared" si="24"/>
        <v>177.00944313845594</v>
      </c>
      <c r="J277" s="31">
        <f t="shared" si="25"/>
        <v>0.09002247833317084</v>
      </c>
    </row>
    <row r="278" spans="1:10" ht="13.5">
      <c r="A278" s="32">
        <v>37802</v>
      </c>
      <c r="B278" s="21">
        <f t="shared" si="27"/>
        <v>547.5000000000001</v>
      </c>
      <c r="C278" s="25">
        <f t="shared" si="21"/>
        <v>8400</v>
      </c>
      <c r="D278" s="26">
        <v>0.1</v>
      </c>
      <c r="F278" s="27">
        <v>200</v>
      </c>
      <c r="G278" s="3">
        <f t="shared" si="22"/>
        <v>200</v>
      </c>
      <c r="H278" s="29">
        <f t="shared" si="23"/>
        <v>0.8787125294301885</v>
      </c>
      <c r="I278" s="30">
        <f t="shared" si="24"/>
        <v>175.7425058860377</v>
      </c>
      <c r="J278" s="31">
        <f t="shared" si="25"/>
        <v>0.09002247833317084</v>
      </c>
    </row>
    <row r="279" spans="1:10" ht="13.5">
      <c r="A279" s="20">
        <v>37833</v>
      </c>
      <c r="B279" s="21">
        <f t="shared" si="27"/>
        <v>577.9166666666667</v>
      </c>
      <c r="C279" s="25">
        <f t="shared" si="21"/>
        <v>8200</v>
      </c>
      <c r="D279" s="26">
        <v>0.1</v>
      </c>
      <c r="F279" s="27">
        <v>200</v>
      </c>
      <c r="G279" s="3">
        <f t="shared" si="22"/>
        <v>200</v>
      </c>
      <c r="H279" s="29">
        <f t="shared" si="23"/>
        <v>0.872423183404559</v>
      </c>
      <c r="I279" s="30">
        <f t="shared" si="24"/>
        <v>174.48463668091182</v>
      </c>
      <c r="J279" s="31">
        <f t="shared" si="25"/>
        <v>0.09002247833317084</v>
      </c>
    </row>
    <row r="280" spans="1:10" ht="13.5">
      <c r="A280" s="20">
        <v>37864</v>
      </c>
      <c r="B280" s="21">
        <f t="shared" si="27"/>
        <v>608.3333333333334</v>
      </c>
      <c r="C280" s="25">
        <f t="shared" si="21"/>
        <v>8000</v>
      </c>
      <c r="D280" s="26">
        <v>0.1</v>
      </c>
      <c r="F280" s="27">
        <v>200</v>
      </c>
      <c r="G280" s="3">
        <f t="shared" si="22"/>
        <v>200</v>
      </c>
      <c r="H280" s="29">
        <f t="shared" si="23"/>
        <v>0.8661788530946558</v>
      </c>
      <c r="I280" s="30">
        <f t="shared" si="24"/>
        <v>173.23577061893116</v>
      </c>
      <c r="J280" s="31">
        <f t="shared" si="25"/>
        <v>0.09002247833317084</v>
      </c>
    </row>
    <row r="281" spans="1:10" ht="13.5">
      <c r="A281" s="32">
        <v>37894</v>
      </c>
      <c r="B281" s="21">
        <f t="shared" si="27"/>
        <v>638.75</v>
      </c>
      <c r="C281" s="25">
        <f t="shared" si="21"/>
        <v>7800</v>
      </c>
      <c r="D281" s="26">
        <v>0.1</v>
      </c>
      <c r="F281" s="27">
        <v>200</v>
      </c>
      <c r="G281" s="3">
        <f t="shared" si="22"/>
        <v>200</v>
      </c>
      <c r="H281" s="29">
        <f t="shared" si="23"/>
        <v>0.859979216302487</v>
      </c>
      <c r="I281" s="30">
        <f t="shared" si="24"/>
        <v>171.9958432604974</v>
      </c>
      <c r="J281" s="31">
        <f t="shared" si="25"/>
        <v>0.09002247833317084</v>
      </c>
    </row>
    <row r="282" spans="1:10" ht="13.5">
      <c r="A282" s="20">
        <v>37925</v>
      </c>
      <c r="B282" s="21">
        <f t="shared" si="27"/>
        <v>669.1666666666666</v>
      </c>
      <c r="C282" s="25">
        <f t="shared" si="21"/>
        <v>7600</v>
      </c>
      <c r="D282" s="26">
        <v>0.1</v>
      </c>
      <c r="F282" s="27">
        <v>200</v>
      </c>
      <c r="G282" s="3">
        <f t="shared" si="22"/>
        <v>200</v>
      </c>
      <c r="H282" s="29">
        <f t="shared" si="23"/>
        <v>0.8538239531361778</v>
      </c>
      <c r="I282" s="30">
        <f t="shared" si="24"/>
        <v>170.76479062723556</v>
      </c>
      <c r="J282" s="31">
        <f t="shared" si="25"/>
        <v>0.09002247833317084</v>
      </c>
    </row>
    <row r="283" spans="1:10" ht="13.5">
      <c r="A283" s="20">
        <v>37955</v>
      </c>
      <c r="B283" s="21">
        <f t="shared" si="27"/>
        <v>699.5833333333333</v>
      </c>
      <c r="C283" s="25">
        <f t="shared" si="21"/>
        <v>7400</v>
      </c>
      <c r="D283" s="26">
        <v>0.1</v>
      </c>
      <c r="F283" s="27">
        <v>200</v>
      </c>
      <c r="G283" s="3">
        <f t="shared" si="22"/>
        <v>200</v>
      </c>
      <c r="H283" s="29">
        <f t="shared" si="23"/>
        <v>0.8477127459934657</v>
      </c>
      <c r="I283" s="30">
        <f t="shared" si="24"/>
        <v>169.54254919869314</v>
      </c>
      <c r="J283" s="31">
        <f t="shared" si="25"/>
        <v>0.09002247833317084</v>
      </c>
    </row>
    <row r="284" spans="1:10" ht="13.5">
      <c r="A284" s="32">
        <v>37986</v>
      </c>
      <c r="B284" s="33">
        <f t="shared" si="27"/>
        <v>729.9999999999999</v>
      </c>
      <c r="C284" s="25">
        <f t="shared" si="21"/>
        <v>7200</v>
      </c>
      <c r="D284" s="26">
        <v>0.1</v>
      </c>
      <c r="E284" s="3">
        <f>SUM(C273:C283)*D284/12</f>
        <v>770</v>
      </c>
      <c r="F284" s="27">
        <v>200</v>
      </c>
      <c r="G284" s="3">
        <f t="shared" si="22"/>
        <v>970</v>
      </c>
      <c r="H284" s="29">
        <f t="shared" si="23"/>
        <v>0.8416452795453124</v>
      </c>
      <c r="I284" s="30">
        <f t="shared" si="24"/>
        <v>816.395921158953</v>
      </c>
      <c r="J284" s="31">
        <f t="shared" si="25"/>
        <v>0.09002247833317084</v>
      </c>
    </row>
    <row r="285" spans="1:10" ht="13.5">
      <c r="A285" s="20">
        <v>38017</v>
      </c>
      <c r="B285" s="21">
        <f t="shared" si="27"/>
        <v>760.4166666666665</v>
      </c>
      <c r="C285" s="25">
        <f t="shared" si="21"/>
        <v>7000</v>
      </c>
      <c r="D285" s="26">
        <v>0.1</v>
      </c>
      <c r="F285" s="27">
        <v>200</v>
      </c>
      <c r="G285" s="3">
        <f t="shared" si="22"/>
        <v>200</v>
      </c>
      <c r="H285" s="29">
        <f t="shared" si="23"/>
        <v>0.8356212407196333</v>
      </c>
      <c r="I285" s="30">
        <f t="shared" si="24"/>
        <v>167.12424814392665</v>
      </c>
      <c r="J285" s="31">
        <f t="shared" si="25"/>
        <v>0.09002247833317084</v>
      </c>
    </row>
    <row r="286" spans="1:10" ht="13.5">
      <c r="A286" s="20">
        <v>38046</v>
      </c>
      <c r="B286" s="21">
        <f t="shared" si="27"/>
        <v>790.8333333333331</v>
      </c>
      <c r="C286" s="25">
        <f t="shared" si="21"/>
        <v>6800</v>
      </c>
      <c r="D286" s="26">
        <v>0.1</v>
      </c>
      <c r="F286" s="27">
        <v>200</v>
      </c>
      <c r="G286" s="3">
        <f t="shared" si="22"/>
        <v>200</v>
      </c>
      <c r="H286" s="29">
        <f t="shared" si="23"/>
        <v>0.8296403186851431</v>
      </c>
      <c r="I286" s="30">
        <f t="shared" si="24"/>
        <v>165.92806373702862</v>
      </c>
      <c r="J286" s="31">
        <f t="shared" si="25"/>
        <v>0.09002247833317084</v>
      </c>
    </row>
    <row r="287" spans="1:10" ht="13.5">
      <c r="A287" s="32">
        <v>38077</v>
      </c>
      <c r="B287" s="21">
        <f t="shared" si="27"/>
        <v>821.2499999999998</v>
      </c>
      <c r="C287" s="25">
        <f t="shared" si="21"/>
        <v>6600</v>
      </c>
      <c r="D287" s="26">
        <v>0.1</v>
      </c>
      <c r="F287" s="27">
        <v>200</v>
      </c>
      <c r="G287" s="3">
        <f t="shared" si="22"/>
        <v>200</v>
      </c>
      <c r="H287" s="29">
        <f t="shared" si="23"/>
        <v>0.8237022048353178</v>
      </c>
      <c r="I287" s="30">
        <f t="shared" si="24"/>
        <v>164.74044096706356</v>
      </c>
      <c r="J287" s="31">
        <f t="shared" si="25"/>
        <v>0.09002247833317084</v>
      </c>
    </row>
    <row r="288" spans="1:10" ht="13.5">
      <c r="A288" s="20">
        <v>38107</v>
      </c>
      <c r="B288" s="21">
        <f t="shared" si="27"/>
        <v>851.6666666666664</v>
      </c>
      <c r="C288" s="25">
        <f t="shared" si="21"/>
        <v>6400</v>
      </c>
      <c r="D288" s="26">
        <v>0.1</v>
      </c>
      <c r="F288" s="27">
        <v>200</v>
      </c>
      <c r="G288" s="3">
        <f t="shared" si="22"/>
        <v>200</v>
      </c>
      <c r="H288" s="29">
        <f t="shared" si="23"/>
        <v>0.8178065927724709</v>
      </c>
      <c r="I288" s="30">
        <f t="shared" si="24"/>
        <v>163.5613185544942</v>
      </c>
      <c r="J288" s="31">
        <f t="shared" si="25"/>
        <v>0.09002247833317084</v>
      </c>
    </row>
    <row r="289" spans="1:10" ht="13.5">
      <c r="A289" s="20">
        <v>38138</v>
      </c>
      <c r="B289" s="21">
        <f t="shared" si="27"/>
        <v>882.083333333333</v>
      </c>
      <c r="C289" s="25">
        <f t="shared" si="21"/>
        <v>6200</v>
      </c>
      <c r="D289" s="26">
        <v>0.1</v>
      </c>
      <c r="F289" s="27">
        <v>200</v>
      </c>
      <c r="G289" s="3">
        <f t="shared" si="22"/>
        <v>200</v>
      </c>
      <c r="H289" s="29">
        <f t="shared" si="23"/>
        <v>0.8119531782919439</v>
      </c>
      <c r="I289" s="30">
        <f t="shared" si="24"/>
        <v>162.3906356583888</v>
      </c>
      <c r="J289" s="31">
        <f t="shared" si="25"/>
        <v>0.09002247833317084</v>
      </c>
    </row>
    <row r="290" spans="1:10" ht="13.5">
      <c r="A290" s="32">
        <v>38168</v>
      </c>
      <c r="B290" s="21">
        <f t="shared" si="27"/>
        <v>912.4999999999997</v>
      </c>
      <c r="C290" s="25">
        <f t="shared" si="21"/>
        <v>6000</v>
      </c>
      <c r="D290" s="26">
        <v>0.1</v>
      </c>
      <c r="F290" s="27">
        <v>200</v>
      </c>
      <c r="G290" s="3">
        <f t="shared" si="22"/>
        <v>200</v>
      </c>
      <c r="H290" s="29">
        <f t="shared" si="23"/>
        <v>0.8061416593664096</v>
      </c>
      <c r="I290" s="30">
        <f t="shared" si="24"/>
        <v>161.22833187328192</v>
      </c>
      <c r="J290" s="31">
        <f t="shared" si="25"/>
        <v>0.09002247833317084</v>
      </c>
    </row>
    <row r="291" spans="1:10" ht="13.5">
      <c r="A291" s="20">
        <v>38199</v>
      </c>
      <c r="B291" s="21">
        <f t="shared" si="27"/>
        <v>942.9166666666663</v>
      </c>
      <c r="C291" s="25">
        <f t="shared" si="21"/>
        <v>5800</v>
      </c>
      <c r="D291" s="26">
        <v>0.1</v>
      </c>
      <c r="F291" s="27">
        <v>200</v>
      </c>
      <c r="G291" s="3">
        <f t="shared" si="22"/>
        <v>200</v>
      </c>
      <c r="H291" s="29">
        <f t="shared" si="23"/>
        <v>0.8003717361302878</v>
      </c>
      <c r="I291" s="30">
        <f t="shared" si="24"/>
        <v>160.07434722605757</v>
      </c>
      <c r="J291" s="31">
        <f t="shared" si="25"/>
        <v>0.09002247833317084</v>
      </c>
    </row>
    <row r="292" spans="1:10" ht="13.5">
      <c r="A292" s="20">
        <v>38230</v>
      </c>
      <c r="B292" s="21">
        <f t="shared" si="27"/>
        <v>973.3333333333329</v>
      </c>
      <c r="C292" s="25">
        <f t="shared" si="21"/>
        <v>5600</v>
      </c>
      <c r="D292" s="26">
        <v>0.1</v>
      </c>
      <c r="F292" s="27">
        <v>200</v>
      </c>
      <c r="G292" s="3">
        <f t="shared" si="22"/>
        <v>200</v>
      </c>
      <c r="H292" s="29">
        <f t="shared" si="23"/>
        <v>0.7946431108642733</v>
      </c>
      <c r="I292" s="30">
        <f t="shared" si="24"/>
        <v>158.92862217285466</v>
      </c>
      <c r="J292" s="31">
        <f t="shared" si="25"/>
        <v>0.09002247833317084</v>
      </c>
    </row>
    <row r="293" spans="1:10" ht="13.5">
      <c r="A293" s="32">
        <v>38260</v>
      </c>
      <c r="B293" s="21">
        <f t="shared" si="27"/>
        <v>1003.7499999999995</v>
      </c>
      <c r="C293" s="25">
        <f t="shared" si="21"/>
        <v>5400</v>
      </c>
      <c r="D293" s="26">
        <v>0.1</v>
      </c>
      <c r="F293" s="27">
        <v>200</v>
      </c>
      <c r="G293" s="3">
        <f t="shared" si="22"/>
        <v>200</v>
      </c>
      <c r="H293" s="29">
        <f t="shared" si="23"/>
        <v>0.7889554879799736</v>
      </c>
      <c r="I293" s="30">
        <f t="shared" si="24"/>
        <v>157.79109759599473</v>
      </c>
      <c r="J293" s="31">
        <f t="shared" si="25"/>
        <v>0.09002247833317084</v>
      </c>
    </row>
    <row r="294" spans="1:10" ht="13.5">
      <c r="A294" s="20">
        <v>38291</v>
      </c>
      <c r="B294" s="21">
        <f t="shared" si="27"/>
        <v>1034.1666666666663</v>
      </c>
      <c r="C294" s="25">
        <f t="shared" si="21"/>
        <v>5200</v>
      </c>
      <c r="D294" s="26">
        <v>0.1</v>
      </c>
      <c r="F294" s="27">
        <v>200</v>
      </c>
      <c r="G294" s="3">
        <f t="shared" si="22"/>
        <v>200</v>
      </c>
      <c r="H294" s="29">
        <f t="shared" si="23"/>
        <v>0.7833085740046566</v>
      </c>
      <c r="I294" s="30">
        <f t="shared" si="24"/>
        <v>156.66171480093132</v>
      </c>
      <c r="J294" s="31">
        <f t="shared" si="25"/>
        <v>0.09002247833317084</v>
      </c>
    </row>
    <row r="295" spans="1:10" ht="13.5">
      <c r="A295" s="20">
        <v>38321</v>
      </c>
      <c r="B295" s="21">
        <f t="shared" si="27"/>
        <v>1064.583333333333</v>
      </c>
      <c r="C295" s="25">
        <f t="shared" si="21"/>
        <v>5000</v>
      </c>
      <c r="D295" s="26">
        <v>0.1</v>
      </c>
      <c r="F295" s="27">
        <v>200</v>
      </c>
      <c r="G295" s="3">
        <f t="shared" si="22"/>
        <v>200</v>
      </c>
      <c r="H295" s="29">
        <f t="shared" si="23"/>
        <v>0.7777020775661087</v>
      </c>
      <c r="I295" s="30">
        <f t="shared" si="24"/>
        <v>155.54041551322172</v>
      </c>
      <c r="J295" s="31">
        <f t="shared" si="25"/>
        <v>0.09002247833317084</v>
      </c>
    </row>
    <row r="296" spans="1:10" ht="13.5">
      <c r="A296" s="32">
        <v>38352</v>
      </c>
      <c r="B296" s="33">
        <f t="shared" si="27"/>
        <v>1094.9999999999998</v>
      </c>
      <c r="C296" s="25">
        <f t="shared" si="21"/>
        <v>4800</v>
      </c>
      <c r="D296" s="26">
        <v>0.1</v>
      </c>
      <c r="E296" s="3">
        <f>SUM(C285:C295)*D296/12</f>
        <v>550</v>
      </c>
      <c r="F296" s="27">
        <v>200</v>
      </c>
      <c r="G296" s="3">
        <f t="shared" si="22"/>
        <v>750</v>
      </c>
      <c r="H296" s="29">
        <f t="shared" si="23"/>
        <v>0.7721357093775999</v>
      </c>
      <c r="I296" s="30">
        <f t="shared" si="24"/>
        <v>579.1017820331999</v>
      </c>
      <c r="J296" s="31">
        <f t="shared" si="25"/>
        <v>0.09002247833317084</v>
      </c>
    </row>
    <row r="297" spans="1:10" ht="13.5">
      <c r="A297" s="20">
        <v>38383</v>
      </c>
      <c r="B297" s="21">
        <f t="shared" si="27"/>
        <v>1125.4166666666665</v>
      </c>
      <c r="C297" s="25">
        <f t="shared" si="21"/>
        <v>4600</v>
      </c>
      <c r="D297" s="26">
        <v>0.1</v>
      </c>
      <c r="F297" s="27">
        <v>200</v>
      </c>
      <c r="G297" s="3">
        <f t="shared" si="22"/>
        <v>200</v>
      </c>
      <c r="H297" s="29">
        <f t="shared" si="23"/>
        <v>0.7666091822229573</v>
      </c>
      <c r="I297" s="30">
        <f t="shared" si="24"/>
        <v>153.32183644459144</v>
      </c>
      <c r="J297" s="31">
        <f t="shared" si="25"/>
        <v>0.09002247833317084</v>
      </c>
    </row>
    <row r="298" spans="1:10" ht="13.5">
      <c r="A298" s="20">
        <v>38411</v>
      </c>
      <c r="B298" s="21">
        <f t="shared" si="27"/>
        <v>1155.8333333333333</v>
      </c>
      <c r="C298" s="25">
        <f t="shared" si="21"/>
        <v>4400</v>
      </c>
      <c r="D298" s="26">
        <v>0.1</v>
      </c>
      <c r="F298" s="27">
        <v>200</v>
      </c>
      <c r="G298" s="3">
        <f t="shared" si="22"/>
        <v>200</v>
      </c>
      <c r="H298" s="29">
        <f t="shared" si="23"/>
        <v>0.7611222109417447</v>
      </c>
      <c r="I298" s="30">
        <f t="shared" si="24"/>
        <v>152.22444218834895</v>
      </c>
      <c r="J298" s="31">
        <f t="shared" si="25"/>
        <v>0.09002247833317084</v>
      </c>
    </row>
    <row r="299" spans="1:10" ht="13.5">
      <c r="A299" s="32">
        <v>38442</v>
      </c>
      <c r="B299" s="21">
        <f t="shared" si="27"/>
        <v>1186.25</v>
      </c>
      <c r="C299" s="25">
        <f t="shared" si="21"/>
        <v>4200</v>
      </c>
      <c r="D299" s="26">
        <v>0.1</v>
      </c>
      <c r="F299" s="27">
        <v>200</v>
      </c>
      <c r="G299" s="3">
        <f t="shared" si="22"/>
        <v>200</v>
      </c>
      <c r="H299" s="29">
        <f t="shared" si="23"/>
        <v>0.7556745124145494</v>
      </c>
      <c r="I299" s="30">
        <f t="shared" si="24"/>
        <v>151.1349024829099</v>
      </c>
      <c r="J299" s="31">
        <f t="shared" si="25"/>
        <v>0.09002247833317084</v>
      </c>
    </row>
    <row r="300" spans="1:10" ht="13.5">
      <c r="A300" s="20">
        <v>38472</v>
      </c>
      <c r="B300" s="21">
        <f t="shared" si="27"/>
        <v>1216.6666666666667</v>
      </c>
      <c r="C300" s="25">
        <f t="shared" si="21"/>
        <v>4000</v>
      </c>
      <c r="D300" s="26">
        <v>0.1</v>
      </c>
      <c r="F300" s="27">
        <v>200</v>
      </c>
      <c r="G300" s="3">
        <f t="shared" si="22"/>
        <v>200</v>
      </c>
      <c r="H300" s="29">
        <f t="shared" si="23"/>
        <v>0.7502658055483734</v>
      </c>
      <c r="I300" s="30">
        <f t="shared" si="24"/>
        <v>150.05316110967468</v>
      </c>
      <c r="J300" s="31">
        <f t="shared" si="25"/>
        <v>0.09002247833317084</v>
      </c>
    </row>
    <row r="301" spans="1:10" ht="13.5">
      <c r="A301" s="20">
        <v>38503</v>
      </c>
      <c r="B301" s="21">
        <f t="shared" si="27"/>
        <v>1247.0833333333335</v>
      </c>
      <c r="C301" s="25">
        <f t="shared" si="21"/>
        <v>3800</v>
      </c>
      <c r="D301" s="26">
        <v>0.1</v>
      </c>
      <c r="F301" s="27">
        <v>200</v>
      </c>
      <c r="G301" s="3">
        <f t="shared" si="22"/>
        <v>200</v>
      </c>
      <c r="H301" s="29">
        <f t="shared" si="23"/>
        <v>0.7448958112621291</v>
      </c>
      <c r="I301" s="30">
        <f t="shared" si="24"/>
        <v>148.97916225242582</v>
      </c>
      <c r="J301" s="31">
        <f t="shared" si="25"/>
        <v>0.09002247833317084</v>
      </c>
    </row>
    <row r="302" spans="1:10" ht="13.5">
      <c r="A302" s="32">
        <v>38533</v>
      </c>
      <c r="B302" s="21">
        <f t="shared" si="27"/>
        <v>1277.5000000000002</v>
      </c>
      <c r="C302" s="25">
        <f t="shared" si="21"/>
        <v>3600</v>
      </c>
      <c r="D302" s="26">
        <v>0.1</v>
      </c>
      <c r="F302" s="27">
        <v>200</v>
      </c>
      <c r="G302" s="3">
        <f t="shared" si="22"/>
        <v>200</v>
      </c>
      <c r="H302" s="29">
        <f t="shared" si="23"/>
        <v>0.7395642524722396</v>
      </c>
      <c r="I302" s="30">
        <f t="shared" si="24"/>
        <v>147.91285049444792</v>
      </c>
      <c r="J302" s="31">
        <f t="shared" si="25"/>
        <v>0.09002247833317084</v>
      </c>
    </row>
    <row r="303" spans="1:10" ht="13.5">
      <c r="A303" s="20">
        <v>38564</v>
      </c>
      <c r="B303" s="21">
        <f t="shared" si="27"/>
        <v>1307.916666666667</v>
      </c>
      <c r="C303" s="25">
        <f t="shared" si="21"/>
        <v>3400</v>
      </c>
      <c r="D303" s="26">
        <v>0.1</v>
      </c>
      <c r="F303" s="27">
        <v>200</v>
      </c>
      <c r="G303" s="3">
        <f t="shared" si="22"/>
        <v>200</v>
      </c>
      <c r="H303" s="29">
        <f t="shared" si="23"/>
        <v>0.7342708540783413</v>
      </c>
      <c r="I303" s="30">
        <f t="shared" si="24"/>
        <v>146.85417081566825</v>
      </c>
      <c r="J303" s="31">
        <f t="shared" si="25"/>
        <v>0.09002247833317084</v>
      </c>
    </row>
    <row r="304" spans="1:10" ht="13.5">
      <c r="A304" s="20">
        <v>38595</v>
      </c>
      <c r="B304" s="21">
        <f t="shared" si="27"/>
        <v>1338.3333333333337</v>
      </c>
      <c r="C304" s="25">
        <f t="shared" si="21"/>
        <v>3200</v>
      </c>
      <c r="D304" s="26">
        <v>0.1</v>
      </c>
      <c r="F304" s="27">
        <v>200</v>
      </c>
      <c r="G304" s="3">
        <f t="shared" si="22"/>
        <v>200</v>
      </c>
      <c r="H304" s="29">
        <f t="shared" si="23"/>
        <v>0.7290153429490897</v>
      </c>
      <c r="I304" s="30">
        <f t="shared" si="24"/>
        <v>145.80306858981794</v>
      </c>
      <c r="J304" s="31">
        <f t="shared" si="25"/>
        <v>0.09002247833317084</v>
      </c>
    </row>
    <row r="305" spans="1:10" ht="13.5">
      <c r="A305" s="32">
        <v>38625</v>
      </c>
      <c r="B305" s="21">
        <f t="shared" si="27"/>
        <v>1368.7500000000005</v>
      </c>
      <c r="C305" s="25">
        <f t="shared" si="21"/>
        <v>3000</v>
      </c>
      <c r="D305" s="26">
        <v>0.1</v>
      </c>
      <c r="F305" s="27">
        <v>200</v>
      </c>
      <c r="G305" s="3">
        <f t="shared" si="22"/>
        <v>200</v>
      </c>
      <c r="H305" s="29">
        <f t="shared" si="23"/>
        <v>0.7237974479080652</v>
      </c>
      <c r="I305" s="30">
        <f t="shared" si="24"/>
        <v>144.75948958161305</v>
      </c>
      <c r="J305" s="31">
        <f t="shared" si="25"/>
        <v>0.09002247833317084</v>
      </c>
    </row>
    <row r="306" spans="1:10" ht="13.5">
      <c r="A306" s="20">
        <v>38656</v>
      </c>
      <c r="B306" s="21">
        <f t="shared" si="27"/>
        <v>1399.1666666666672</v>
      </c>
      <c r="C306" s="25">
        <f t="shared" si="21"/>
        <v>2800</v>
      </c>
      <c r="D306" s="26">
        <v>0.1</v>
      </c>
      <c r="F306" s="27">
        <v>200</v>
      </c>
      <c r="G306" s="3">
        <f t="shared" si="22"/>
        <v>200</v>
      </c>
      <c r="H306" s="29">
        <f t="shared" si="23"/>
        <v>0.7186168997197818</v>
      </c>
      <c r="I306" s="30">
        <f t="shared" si="24"/>
        <v>143.72337994395636</v>
      </c>
      <c r="J306" s="31">
        <f t="shared" si="25"/>
        <v>0.09002247833317084</v>
      </c>
    </row>
    <row r="307" spans="1:10" ht="13.5">
      <c r="A307" s="20">
        <v>38686</v>
      </c>
      <c r="B307" s="21">
        <f t="shared" si="27"/>
        <v>1429.583333333334</v>
      </c>
      <c r="C307" s="25">
        <f t="shared" si="21"/>
        <v>2600</v>
      </c>
      <c r="D307" s="26">
        <v>0.1</v>
      </c>
      <c r="F307" s="27">
        <v>200</v>
      </c>
      <c r="G307" s="3">
        <f t="shared" si="22"/>
        <v>200</v>
      </c>
      <c r="H307" s="29">
        <f t="shared" si="23"/>
        <v>0.7134734310757946</v>
      </c>
      <c r="I307" s="30">
        <f t="shared" si="24"/>
        <v>142.69468621515892</v>
      </c>
      <c r="J307" s="31">
        <f t="shared" si="25"/>
        <v>0.09002247833317084</v>
      </c>
    </row>
    <row r="308" spans="1:10" ht="13.5">
      <c r="A308" s="32">
        <v>38717</v>
      </c>
      <c r="B308" s="33">
        <f t="shared" si="27"/>
        <v>1460.0000000000007</v>
      </c>
      <c r="C308" s="25">
        <f t="shared" si="21"/>
        <v>2400</v>
      </c>
      <c r="D308" s="26">
        <v>0.1</v>
      </c>
      <c r="E308" s="3">
        <f>SUM(C297:C307)*D308/12</f>
        <v>330</v>
      </c>
      <c r="F308" s="27">
        <v>200</v>
      </c>
      <c r="G308" s="3">
        <f t="shared" si="22"/>
        <v>530</v>
      </c>
      <c r="H308" s="29">
        <f t="shared" si="23"/>
        <v>0.708366776580907</v>
      </c>
      <c r="I308" s="30">
        <f t="shared" si="24"/>
        <v>375.43439158788067</v>
      </c>
      <c r="J308" s="31">
        <f t="shared" si="25"/>
        <v>0.09002247833317084</v>
      </c>
    </row>
    <row r="309" spans="1:10" ht="13.5">
      <c r="A309" s="20">
        <v>38748</v>
      </c>
      <c r="B309" s="21">
        <f t="shared" si="27"/>
        <v>1490.4166666666674</v>
      </c>
      <c r="C309" s="25">
        <f t="shared" si="21"/>
        <v>2200</v>
      </c>
      <c r="D309" s="26">
        <v>0.1</v>
      </c>
      <c r="F309" s="27">
        <v>200</v>
      </c>
      <c r="G309" s="3">
        <f t="shared" si="22"/>
        <v>200</v>
      </c>
      <c r="H309" s="29">
        <f t="shared" si="23"/>
        <v>0.7032966727394764</v>
      </c>
      <c r="I309" s="30">
        <f t="shared" si="24"/>
        <v>140.65933454789527</v>
      </c>
      <c r="J309" s="31">
        <f t="shared" si="25"/>
        <v>0.09002247833317084</v>
      </c>
    </row>
    <row r="310" spans="1:10" ht="13.5">
      <c r="A310" s="20">
        <v>38776</v>
      </c>
      <c r="B310" s="21">
        <f t="shared" si="27"/>
        <v>1520.8333333333342</v>
      </c>
      <c r="C310" s="25">
        <f t="shared" si="21"/>
        <v>2000</v>
      </c>
      <c r="D310" s="26">
        <v>0.1</v>
      </c>
      <c r="F310" s="27">
        <v>200</v>
      </c>
      <c r="G310" s="3">
        <f t="shared" si="22"/>
        <v>200</v>
      </c>
      <c r="H310" s="29">
        <f t="shared" si="23"/>
        <v>0.6982628579418192</v>
      </c>
      <c r="I310" s="30">
        <f t="shared" si="24"/>
        <v>139.65257158836383</v>
      </c>
      <c r="J310" s="31">
        <f t="shared" si="25"/>
        <v>0.09002247833317084</v>
      </c>
    </row>
    <row r="311" spans="1:10" ht="13.5">
      <c r="A311" s="32">
        <v>38807</v>
      </c>
      <c r="B311" s="21">
        <f t="shared" si="27"/>
        <v>1551.250000000001</v>
      </c>
      <c r="C311" s="25">
        <f t="shared" si="21"/>
        <v>1800</v>
      </c>
      <c r="D311" s="26">
        <v>0.1</v>
      </c>
      <c r="F311" s="27">
        <v>200</v>
      </c>
      <c r="G311" s="3">
        <f t="shared" si="22"/>
        <v>200</v>
      </c>
      <c r="H311" s="29">
        <f t="shared" si="23"/>
        <v>0.693265072450711</v>
      </c>
      <c r="I311" s="30">
        <f t="shared" si="24"/>
        <v>138.6530144901422</v>
      </c>
      <c r="J311" s="31">
        <f t="shared" si="25"/>
        <v>0.09002247833317084</v>
      </c>
    </row>
    <row r="312" spans="1:10" ht="13.5">
      <c r="A312" s="20">
        <v>38837</v>
      </c>
      <c r="B312" s="21">
        <f t="shared" si="27"/>
        <v>1581.6666666666677</v>
      </c>
      <c r="C312" s="25">
        <f t="shared" si="21"/>
        <v>1600</v>
      </c>
      <c r="D312" s="26">
        <v>0.1</v>
      </c>
      <c r="F312" s="27">
        <v>200</v>
      </c>
      <c r="G312" s="3">
        <f t="shared" si="22"/>
        <v>200</v>
      </c>
      <c r="H312" s="29">
        <f t="shared" si="23"/>
        <v>0.6883030583879854</v>
      </c>
      <c r="I312" s="30">
        <f t="shared" si="24"/>
        <v>137.6606116775971</v>
      </c>
      <c r="J312" s="31">
        <f t="shared" si="25"/>
        <v>0.09002247833317084</v>
      </c>
    </row>
    <row r="313" spans="1:10" ht="13.5">
      <c r="A313" s="20">
        <v>38868</v>
      </c>
      <c r="B313" s="21">
        <f t="shared" si="27"/>
        <v>1612.0833333333344</v>
      </c>
      <c r="C313" s="25">
        <f t="shared" si="21"/>
        <v>1400</v>
      </c>
      <c r="D313" s="26">
        <v>0.1</v>
      </c>
      <c r="F313" s="27">
        <v>200</v>
      </c>
      <c r="G313" s="3">
        <f t="shared" si="22"/>
        <v>200</v>
      </c>
      <c r="H313" s="29">
        <f t="shared" si="23"/>
        <v>0.6833765597212278</v>
      </c>
      <c r="I313" s="30">
        <f t="shared" si="24"/>
        <v>136.67531194424555</v>
      </c>
      <c r="J313" s="31">
        <f t="shared" si="25"/>
        <v>0.09002247833317084</v>
      </c>
    </row>
    <row r="314" spans="1:10" ht="13.5">
      <c r="A314" s="32">
        <v>38898</v>
      </c>
      <c r="B314" s="21">
        <f t="shared" si="27"/>
        <v>1642.5000000000011</v>
      </c>
      <c r="C314" s="25">
        <f t="shared" si="21"/>
        <v>1200</v>
      </c>
      <c r="D314" s="26">
        <v>0.1</v>
      </c>
      <c r="F314" s="27">
        <v>200</v>
      </c>
      <c r="G314" s="3">
        <f t="shared" si="22"/>
        <v>200</v>
      </c>
      <c r="H314" s="29">
        <f t="shared" si="23"/>
        <v>0.6784853222505635</v>
      </c>
      <c r="I314" s="30">
        <f t="shared" si="24"/>
        <v>135.6970644501127</v>
      </c>
      <c r="J314" s="31">
        <f t="shared" si="25"/>
        <v>0.09002247833317084</v>
      </c>
    </row>
    <row r="315" spans="1:10" ht="13.5">
      <c r="A315" s="20">
        <v>38929</v>
      </c>
      <c r="B315" s="21">
        <f t="shared" si="27"/>
        <v>1672.9166666666679</v>
      </c>
      <c r="C315" s="25">
        <f t="shared" si="21"/>
        <v>1000</v>
      </c>
      <c r="D315" s="26">
        <v>0.1</v>
      </c>
      <c r="F315" s="27">
        <v>200</v>
      </c>
      <c r="G315" s="3">
        <f t="shared" si="22"/>
        <v>200</v>
      </c>
      <c r="H315" s="29">
        <f t="shared" si="23"/>
        <v>0.6736290935955429</v>
      </c>
      <c r="I315" s="30">
        <f t="shared" si="24"/>
        <v>134.7258187191086</v>
      </c>
      <c r="J315" s="31">
        <f t="shared" si="25"/>
        <v>0.09002247833317084</v>
      </c>
    </row>
    <row r="316" spans="1:10" ht="13.5">
      <c r="A316" s="20">
        <v>38960</v>
      </c>
      <c r="B316" s="21">
        <f t="shared" si="27"/>
        <v>1703.3333333333346</v>
      </c>
      <c r="C316" s="25">
        <f t="shared" si="21"/>
        <v>800</v>
      </c>
      <c r="D316" s="26">
        <v>0.1</v>
      </c>
      <c r="F316" s="27">
        <v>200</v>
      </c>
      <c r="G316" s="3">
        <f t="shared" si="22"/>
        <v>200</v>
      </c>
      <c r="H316" s="29">
        <f t="shared" si="23"/>
        <v>0.6688076231821177</v>
      </c>
      <c r="I316" s="30">
        <f t="shared" si="24"/>
        <v>133.76152463642356</v>
      </c>
      <c r="J316" s="31">
        <f t="shared" si="25"/>
        <v>0.09002247833317084</v>
      </c>
    </row>
    <row r="317" spans="1:10" ht="13.5">
      <c r="A317" s="32">
        <v>38990</v>
      </c>
      <c r="B317" s="21">
        <f t="shared" si="27"/>
        <v>1733.7500000000014</v>
      </c>
      <c r="C317" s="25">
        <f t="shared" si="21"/>
        <v>600</v>
      </c>
      <c r="D317" s="26">
        <v>0.1</v>
      </c>
      <c r="F317" s="27">
        <v>200</v>
      </c>
      <c r="G317" s="3">
        <f t="shared" si="22"/>
        <v>200</v>
      </c>
      <c r="H317" s="29">
        <f t="shared" si="23"/>
        <v>0.6640206622297129</v>
      </c>
      <c r="I317" s="30">
        <f t="shared" si="24"/>
        <v>132.80413244594257</v>
      </c>
      <c r="J317" s="31">
        <f t="shared" si="25"/>
        <v>0.09002247833317084</v>
      </c>
    </row>
    <row r="318" spans="1:10" ht="13.5">
      <c r="A318" s="20">
        <v>39021</v>
      </c>
      <c r="B318" s="21">
        <f t="shared" si="27"/>
        <v>1764.166666666668</v>
      </c>
      <c r="C318" s="25">
        <f t="shared" si="21"/>
        <v>400</v>
      </c>
      <c r="D318" s="26">
        <v>0.1</v>
      </c>
      <c r="F318" s="27">
        <v>200</v>
      </c>
      <c r="G318" s="3">
        <f>E318+F318</f>
        <v>200</v>
      </c>
      <c r="H318" s="29">
        <f t="shared" si="23"/>
        <v>0.6592679637383889</v>
      </c>
      <c r="I318" s="30">
        <f t="shared" si="24"/>
        <v>131.8535927476778</v>
      </c>
      <c r="J318" s="31">
        <f t="shared" si="25"/>
        <v>0.09002247833317084</v>
      </c>
    </row>
    <row r="319" spans="1:10" ht="13.5">
      <c r="A319" s="20">
        <v>39051</v>
      </c>
      <c r="B319" s="21">
        <f t="shared" si="27"/>
        <v>1794.5833333333348</v>
      </c>
      <c r="C319" s="25">
        <f t="shared" si="21"/>
        <v>200</v>
      </c>
      <c r="D319" s="26">
        <v>0.1</v>
      </c>
      <c r="F319" s="27">
        <v>200</v>
      </c>
      <c r="G319" s="3">
        <f>E319+F319</f>
        <v>200</v>
      </c>
      <c r="H319" s="29">
        <f t="shared" si="23"/>
        <v>0.6545492824760976</v>
      </c>
      <c r="I319" s="30">
        <f t="shared" si="24"/>
        <v>130.90985649521951</v>
      </c>
      <c r="J319" s="31">
        <f t="shared" si="25"/>
        <v>0.09002247833317084</v>
      </c>
    </row>
    <row r="320" spans="1:10" ht="13.5">
      <c r="A320" s="32">
        <v>39082</v>
      </c>
      <c r="B320" s="33">
        <f t="shared" si="27"/>
        <v>1825.0000000000016</v>
      </c>
      <c r="C320" s="25">
        <f t="shared" si="21"/>
        <v>0</v>
      </c>
      <c r="D320" s="26">
        <v>0.1</v>
      </c>
      <c r="E320" s="3">
        <f>SUM(C309:C319)*D320/12</f>
        <v>110</v>
      </c>
      <c r="F320" s="27">
        <v>200</v>
      </c>
      <c r="G320" s="3">
        <f>E320+F320</f>
        <v>310</v>
      </c>
      <c r="H320" s="29">
        <f t="shared" si="23"/>
        <v>0.6498643749660279</v>
      </c>
      <c r="I320" s="30">
        <f t="shared" si="24"/>
        <v>201.45795623946864</v>
      </c>
      <c r="J320" s="31">
        <f t="shared" si="25"/>
        <v>0.09002247833317084</v>
      </c>
    </row>
    <row r="322" spans="5:9" ht="13.5">
      <c r="E322" s="22">
        <f>SUM(E260:E320)</f>
        <v>2750</v>
      </c>
      <c r="F322" s="22">
        <f>SUM(F260:F320)</f>
        <v>12000</v>
      </c>
      <c r="G322" s="22">
        <f>SUM(G260:G320)</f>
        <v>2750</v>
      </c>
      <c r="H322" s="22"/>
      <c r="I322" s="22">
        <f>SUM(I260:I320)</f>
        <v>11999.99999982762</v>
      </c>
    </row>
    <row r="324" spans="1:10" ht="13.5">
      <c r="A324" s="1" t="s">
        <v>48</v>
      </c>
      <c r="B324" s="2"/>
      <c r="C324" s="2"/>
      <c r="D324" s="2"/>
      <c r="E324" s="2"/>
      <c r="F324" s="2"/>
      <c r="G324" s="2"/>
      <c r="H324" s="2"/>
      <c r="I324" s="2"/>
      <c r="J324" s="2"/>
    </row>
    <row r="325" s="13" customFormat="1" ht="8.25" customHeight="1">
      <c r="A325" s="74"/>
    </row>
    <row r="326" spans="1:10" ht="13.5">
      <c r="A326" s="5" t="s">
        <v>66</v>
      </c>
      <c r="B326" s="6"/>
      <c r="C326" s="6"/>
      <c r="D326" s="6"/>
      <c r="E326" s="6"/>
      <c r="F326" s="6"/>
      <c r="G326" s="6"/>
      <c r="I326" s="7"/>
      <c r="J326" s="8"/>
    </row>
    <row r="327" spans="1:10" ht="13.5">
      <c r="A327" s="5" t="s">
        <v>27</v>
      </c>
      <c r="B327" s="6"/>
      <c r="C327" s="6"/>
      <c r="D327" s="6"/>
      <c r="E327" s="6"/>
      <c r="F327" s="6"/>
      <c r="G327" s="6"/>
      <c r="I327" s="7"/>
      <c r="J327" s="8"/>
    </row>
    <row r="328" spans="1:10" ht="6" customHeight="1">
      <c r="A328" s="5"/>
      <c r="B328" s="6"/>
      <c r="C328" s="6"/>
      <c r="D328" s="6"/>
      <c r="E328" s="6"/>
      <c r="F328" s="6"/>
      <c r="G328" s="6"/>
      <c r="I328" s="7"/>
      <c r="J328" s="8"/>
    </row>
    <row r="329" spans="1:5" ht="13.5">
      <c r="A329" s="38" t="s">
        <v>50</v>
      </c>
      <c r="B329" s="72"/>
      <c r="C329" s="38"/>
      <c r="D329" s="73">
        <v>9.03314176054778</v>
      </c>
      <c r="E329" s="38" t="s">
        <v>12</v>
      </c>
    </row>
    <row r="330" spans="1:5" ht="13.5">
      <c r="A330" s="39" t="s">
        <v>93</v>
      </c>
      <c r="B330" s="45"/>
      <c r="C330" s="39"/>
      <c r="D330" s="45">
        <v>10</v>
      </c>
      <c r="E330" s="39" t="s">
        <v>12</v>
      </c>
    </row>
    <row r="331" ht="6.75" customHeight="1"/>
    <row r="332" ht="13.5">
      <c r="A332" s="40" t="s">
        <v>28</v>
      </c>
    </row>
    <row r="333" ht="12.75"/>
    <row r="334" ht="12.75"/>
    <row r="335" spans="7:8" ht="12.75">
      <c r="G335" s="42">
        <f>-1+(1+0.1/1)^1</f>
        <v>0.10000000000000009</v>
      </c>
      <c r="H335" s="42"/>
    </row>
    <row r="336" ht="12.75"/>
    <row r="337" ht="12.75"/>
    <row r="339" ht="13.5">
      <c r="A339" s="40" t="s">
        <v>29</v>
      </c>
    </row>
    <row r="340" spans="1:10" ht="46.5" customHeight="1">
      <c r="A340" s="16"/>
      <c r="B340" s="17" t="s">
        <v>7</v>
      </c>
      <c r="C340" s="17" t="s">
        <v>30</v>
      </c>
      <c r="D340" s="17" t="s">
        <v>31</v>
      </c>
      <c r="E340" s="17" t="s">
        <v>32</v>
      </c>
      <c r="F340" s="17" t="s">
        <v>33</v>
      </c>
      <c r="G340" s="17" t="s">
        <v>0</v>
      </c>
      <c r="H340" s="17" t="s">
        <v>34</v>
      </c>
      <c r="I340" s="18" t="s">
        <v>36</v>
      </c>
      <c r="J340" s="19" t="s">
        <v>37</v>
      </c>
    </row>
    <row r="341" spans="1:10" ht="13.5">
      <c r="A341" s="20">
        <v>37257</v>
      </c>
      <c r="B341" s="21">
        <v>1</v>
      </c>
      <c r="C341" s="22">
        <v>12000</v>
      </c>
      <c r="D341" s="17"/>
      <c r="E341" s="17"/>
      <c r="F341" s="17"/>
      <c r="G341" s="35">
        <v>-12000</v>
      </c>
      <c r="H341" s="17"/>
      <c r="I341" s="18"/>
      <c r="J341" s="19"/>
    </row>
    <row r="342" spans="1:10" ht="13.5">
      <c r="A342" s="20">
        <v>37287</v>
      </c>
      <c r="B342" s="24">
        <f>365/12</f>
        <v>30.416666666666668</v>
      </c>
      <c r="C342" s="25">
        <f>C341-F342</f>
        <v>12000</v>
      </c>
      <c r="D342" s="26">
        <v>0.1</v>
      </c>
      <c r="F342" s="27"/>
      <c r="G342" s="3">
        <f>E342+F342</f>
        <v>0</v>
      </c>
      <c r="H342" s="29">
        <f>(1+J342)^(-(B342/365))</f>
        <v>0.992819098199544</v>
      </c>
      <c r="I342" s="30">
        <f>G342*H342</f>
        <v>0</v>
      </c>
      <c r="J342" s="31">
        <v>0.09033141760547779</v>
      </c>
    </row>
    <row r="343" spans="1:10" ht="13.5">
      <c r="A343" s="20">
        <v>37315</v>
      </c>
      <c r="B343" s="21">
        <f>B342+$B$19</f>
        <v>60.833333333333336</v>
      </c>
      <c r="C343" s="25">
        <f aca="true" t="shared" si="28" ref="C343:C401">C342-F343</f>
        <v>12000</v>
      </c>
      <c r="D343" s="26">
        <v>0.1</v>
      </c>
      <c r="F343" s="27"/>
      <c r="G343" s="3">
        <f aca="true" t="shared" si="29" ref="G343:G398">E343+F343</f>
        <v>0</v>
      </c>
      <c r="H343" s="29">
        <f aca="true" t="shared" si="30" ref="H343:H401">(1+J343)^(-(B343/365))</f>
        <v>0.9856897617497556</v>
      </c>
      <c r="I343" s="30">
        <f aca="true" t="shared" si="31" ref="I343:I401">G343*H343</f>
        <v>0</v>
      </c>
      <c r="J343" s="31">
        <f>J342</f>
        <v>0.09033141760547779</v>
      </c>
    </row>
    <row r="344" spans="1:10" ht="13.5">
      <c r="A344" s="32">
        <v>37346</v>
      </c>
      <c r="B344" s="21">
        <f>B343+$B$19</f>
        <v>91.25</v>
      </c>
      <c r="C344" s="25">
        <f t="shared" si="28"/>
        <v>11400</v>
      </c>
      <c r="D344" s="26">
        <v>0.1</v>
      </c>
      <c r="F344" s="27">
        <v>600</v>
      </c>
      <c r="G344" s="3">
        <f t="shared" si="29"/>
        <v>600</v>
      </c>
      <c r="H344" s="29">
        <f t="shared" si="30"/>
        <v>0.9786116203649158</v>
      </c>
      <c r="I344" s="30">
        <f t="shared" si="31"/>
        <v>587.1669722189495</v>
      </c>
      <c r="J344" s="31">
        <f aca="true" t="shared" si="32" ref="J344:J401">J343</f>
        <v>0.09033141760547779</v>
      </c>
    </row>
    <row r="345" spans="1:10" ht="13.5">
      <c r="A345" s="20">
        <v>37376</v>
      </c>
      <c r="B345" s="21">
        <f aca="true" t="shared" si="33" ref="B345:B351">B344+$B$19</f>
        <v>121.66666666666667</v>
      </c>
      <c r="C345" s="25">
        <f t="shared" si="28"/>
        <v>11400</v>
      </c>
      <c r="D345" s="26">
        <v>0.1</v>
      </c>
      <c r="F345" s="27"/>
      <c r="G345" s="3">
        <f t="shared" si="29"/>
        <v>0</v>
      </c>
      <c r="H345" s="29">
        <f t="shared" si="30"/>
        <v>0.9715843064182902</v>
      </c>
      <c r="I345" s="30">
        <f t="shared" si="31"/>
        <v>0</v>
      </c>
      <c r="J345" s="31">
        <f t="shared" si="32"/>
        <v>0.09033141760547779</v>
      </c>
    </row>
    <row r="346" spans="1:10" ht="13.5">
      <c r="A346" s="20">
        <v>37407</v>
      </c>
      <c r="B346" s="21">
        <f t="shared" si="33"/>
        <v>152.08333333333334</v>
      </c>
      <c r="C346" s="25">
        <f t="shared" si="28"/>
        <v>11400</v>
      </c>
      <c r="D346" s="26">
        <v>0.1</v>
      </c>
      <c r="F346" s="27"/>
      <c r="G346" s="3">
        <f t="shared" si="29"/>
        <v>0</v>
      </c>
      <c r="H346" s="29">
        <f t="shared" si="30"/>
        <v>0.9646074549230362</v>
      </c>
      <c r="I346" s="30">
        <f t="shared" si="31"/>
        <v>0</v>
      </c>
      <c r="J346" s="31">
        <f t="shared" si="32"/>
        <v>0.09033141760547779</v>
      </c>
    </row>
    <row r="347" spans="1:10" ht="13.5">
      <c r="A347" s="32">
        <v>37437</v>
      </c>
      <c r="B347" s="21">
        <f t="shared" si="33"/>
        <v>182.5</v>
      </c>
      <c r="C347" s="25">
        <f t="shared" si="28"/>
        <v>10800</v>
      </c>
      <c r="D347" s="26">
        <v>0.1</v>
      </c>
      <c r="F347" s="27">
        <v>600</v>
      </c>
      <c r="G347" s="3">
        <f t="shared" si="29"/>
        <v>600</v>
      </c>
      <c r="H347" s="29">
        <f t="shared" si="30"/>
        <v>0.9576807035132461</v>
      </c>
      <c r="I347" s="30">
        <f t="shared" si="31"/>
        <v>574.6084221079476</v>
      </c>
      <c r="J347" s="31">
        <f t="shared" si="32"/>
        <v>0.09033141760547779</v>
      </c>
    </row>
    <row r="348" spans="1:10" ht="13.5">
      <c r="A348" s="20">
        <v>37468</v>
      </c>
      <c r="B348" s="21">
        <f t="shared" si="33"/>
        <v>212.91666666666666</v>
      </c>
      <c r="C348" s="25">
        <f t="shared" si="28"/>
        <v>10800</v>
      </c>
      <c r="D348" s="26">
        <v>0.1</v>
      </c>
      <c r="F348" s="27"/>
      <c r="G348" s="3">
        <f t="shared" si="29"/>
        <v>0</v>
      </c>
      <c r="H348" s="29">
        <f t="shared" si="30"/>
        <v>0.950803692425126</v>
      </c>
      <c r="I348" s="30">
        <f t="shared" si="31"/>
        <v>0</v>
      </c>
      <c r="J348" s="31">
        <f t="shared" si="32"/>
        <v>0.09033141760547779</v>
      </c>
    </row>
    <row r="349" spans="1:10" ht="13.5">
      <c r="A349" s="20">
        <v>37499</v>
      </c>
      <c r="B349" s="21">
        <f t="shared" si="33"/>
        <v>243.33333333333331</v>
      </c>
      <c r="C349" s="25">
        <f t="shared" si="28"/>
        <v>10800</v>
      </c>
      <c r="D349" s="26">
        <v>0.1</v>
      </c>
      <c r="F349" s="27"/>
      <c r="G349" s="3">
        <f t="shared" si="29"/>
        <v>0</v>
      </c>
      <c r="H349" s="29">
        <f t="shared" si="30"/>
        <v>0.9439760644783101</v>
      </c>
      <c r="I349" s="30">
        <f t="shared" si="31"/>
        <v>0</v>
      </c>
      <c r="J349" s="31">
        <f t="shared" si="32"/>
        <v>0.09033141760547779</v>
      </c>
    </row>
    <row r="350" spans="1:10" ht="13.5">
      <c r="A350" s="32">
        <v>37529</v>
      </c>
      <c r="B350" s="21">
        <f t="shared" si="33"/>
        <v>273.75</v>
      </c>
      <c r="C350" s="25">
        <f t="shared" si="28"/>
        <v>10200</v>
      </c>
      <c r="D350" s="26">
        <v>0.1</v>
      </c>
      <c r="F350" s="27">
        <v>600</v>
      </c>
      <c r="G350" s="3">
        <f t="shared" si="29"/>
        <v>600</v>
      </c>
      <c r="H350" s="29">
        <f t="shared" si="30"/>
        <v>0.9371974650573103</v>
      </c>
      <c r="I350" s="30">
        <f t="shared" si="31"/>
        <v>562.3184790343862</v>
      </c>
      <c r="J350" s="31">
        <f t="shared" si="32"/>
        <v>0.09033141760547779</v>
      </c>
    </row>
    <row r="351" spans="1:10" ht="13.5">
      <c r="A351" s="20">
        <v>37560</v>
      </c>
      <c r="B351" s="21">
        <f t="shared" si="33"/>
        <v>304.1666666666667</v>
      </c>
      <c r="C351" s="25">
        <f t="shared" si="28"/>
        <v>10200</v>
      </c>
      <c r="D351" s="26">
        <v>0.1</v>
      </c>
      <c r="F351" s="27"/>
      <c r="G351" s="3">
        <f t="shared" si="29"/>
        <v>0</v>
      </c>
      <c r="H351" s="29">
        <f t="shared" si="30"/>
        <v>0.9304675420930973</v>
      </c>
      <c r="I351" s="30">
        <f t="shared" si="31"/>
        <v>0</v>
      </c>
      <c r="J351" s="31">
        <f t="shared" si="32"/>
        <v>0.09033141760547779</v>
      </c>
    </row>
    <row r="352" spans="1:10" ht="13.5">
      <c r="A352" s="20">
        <v>37590</v>
      </c>
      <c r="B352" s="21">
        <f>B351+$B$19</f>
        <v>334.58333333333337</v>
      </c>
      <c r="C352" s="25">
        <f t="shared" si="28"/>
        <v>10200</v>
      </c>
      <c r="D352" s="26">
        <v>0.1</v>
      </c>
      <c r="F352" s="27"/>
      <c r="G352" s="3">
        <f t="shared" si="29"/>
        <v>0</v>
      </c>
      <c r="H352" s="29">
        <f t="shared" si="30"/>
        <v>0.9237859460448151</v>
      </c>
      <c r="I352" s="30">
        <f t="shared" si="31"/>
        <v>0</v>
      </c>
      <c r="J352" s="31">
        <f t="shared" si="32"/>
        <v>0.09033141760547779</v>
      </c>
    </row>
    <row r="353" spans="1:10" ht="13.5">
      <c r="A353" s="32">
        <v>37621</v>
      </c>
      <c r="B353" s="33">
        <f>B352+$B$19</f>
        <v>365.00000000000006</v>
      </c>
      <c r="C353" s="25">
        <f t="shared" si="28"/>
        <v>9600</v>
      </c>
      <c r="D353" s="26">
        <v>0.1</v>
      </c>
      <c r="E353" s="3">
        <f>SUM(C342:C352)*D353/12</f>
        <v>1010</v>
      </c>
      <c r="F353" s="27">
        <v>600</v>
      </c>
      <c r="G353" s="3">
        <f t="shared" si="29"/>
        <v>1610</v>
      </c>
      <c r="H353" s="29">
        <f t="shared" si="30"/>
        <v>0.917152329881626</v>
      </c>
      <c r="I353" s="30">
        <f t="shared" si="31"/>
        <v>1476.6152511094178</v>
      </c>
      <c r="J353" s="31">
        <f t="shared" si="32"/>
        <v>0.09033141760547779</v>
      </c>
    </row>
    <row r="354" spans="1:10" ht="13.5">
      <c r="A354" s="20">
        <v>37652</v>
      </c>
      <c r="B354" s="21">
        <f aca="true" t="shared" si="34" ref="B354:B401">B353+$B$19</f>
        <v>395.41666666666674</v>
      </c>
      <c r="C354" s="25">
        <f t="shared" si="28"/>
        <v>9600</v>
      </c>
      <c r="D354" s="26">
        <v>0.1</v>
      </c>
      <c r="F354" s="27"/>
      <c r="G354" s="3">
        <f t="shared" si="29"/>
        <v>0</v>
      </c>
      <c r="H354" s="29">
        <f t="shared" si="30"/>
        <v>0.9105663490646866</v>
      </c>
      <c r="I354" s="30">
        <f t="shared" si="31"/>
        <v>0</v>
      </c>
      <c r="J354" s="31">
        <f t="shared" si="32"/>
        <v>0.09033141760547779</v>
      </c>
    </row>
    <row r="355" spans="1:10" ht="13.5">
      <c r="A355" s="20">
        <v>37680</v>
      </c>
      <c r="B355" s="21">
        <f t="shared" si="34"/>
        <v>425.8333333333334</v>
      </c>
      <c r="C355" s="25">
        <f t="shared" si="28"/>
        <v>9600</v>
      </c>
      <c r="D355" s="26">
        <v>0.1</v>
      </c>
      <c r="F355" s="27"/>
      <c r="G355" s="3">
        <f t="shared" si="29"/>
        <v>0</v>
      </c>
      <c r="H355" s="29">
        <f t="shared" si="30"/>
        <v>0.9040276615292532</v>
      </c>
      <c r="I355" s="30">
        <f t="shared" si="31"/>
        <v>0</v>
      </c>
      <c r="J355" s="31">
        <f t="shared" si="32"/>
        <v>0.09033141760547779</v>
      </c>
    </row>
    <row r="356" spans="1:10" ht="13.5">
      <c r="A356" s="32">
        <v>37711</v>
      </c>
      <c r="B356" s="21">
        <f t="shared" si="34"/>
        <v>456.2500000000001</v>
      </c>
      <c r="C356" s="25">
        <f t="shared" si="28"/>
        <v>9000</v>
      </c>
      <c r="D356" s="26">
        <v>0.1</v>
      </c>
      <c r="F356" s="27">
        <v>600</v>
      </c>
      <c r="G356" s="3">
        <f t="shared" si="29"/>
        <v>600</v>
      </c>
      <c r="H356" s="29">
        <f t="shared" si="30"/>
        <v>0.8975359276669158</v>
      </c>
      <c r="I356" s="30">
        <f t="shared" si="31"/>
        <v>538.5215566001494</v>
      </c>
      <c r="J356" s="31">
        <f t="shared" si="32"/>
        <v>0.09033141760547779</v>
      </c>
    </row>
    <row r="357" spans="1:10" ht="13.5">
      <c r="A357" s="20">
        <v>37741</v>
      </c>
      <c r="B357" s="21">
        <f t="shared" si="34"/>
        <v>486.6666666666668</v>
      </c>
      <c r="C357" s="25">
        <f t="shared" si="28"/>
        <v>9000</v>
      </c>
      <c r="D357" s="26">
        <v>0.1</v>
      </c>
      <c r="F357" s="27"/>
      <c r="G357" s="3">
        <f t="shared" si="29"/>
        <v>0</v>
      </c>
      <c r="H357" s="29">
        <f t="shared" si="30"/>
        <v>0.8910908103079584</v>
      </c>
      <c r="I357" s="30">
        <f t="shared" si="31"/>
        <v>0</v>
      </c>
      <c r="J357" s="31">
        <f t="shared" si="32"/>
        <v>0.09033141760547779</v>
      </c>
    </row>
    <row r="358" spans="1:10" ht="13.5">
      <c r="A358" s="20">
        <v>37772</v>
      </c>
      <c r="B358" s="21">
        <f t="shared" si="34"/>
        <v>517.0833333333335</v>
      </c>
      <c r="C358" s="25">
        <f t="shared" si="28"/>
        <v>9000</v>
      </c>
      <c r="D358" s="26">
        <v>0.1</v>
      </c>
      <c r="F358" s="27"/>
      <c r="G358" s="3">
        <f t="shared" si="29"/>
        <v>0</v>
      </c>
      <c r="H358" s="29">
        <f t="shared" si="30"/>
        <v>0.8846919747038482</v>
      </c>
      <c r="I358" s="30">
        <f t="shared" si="31"/>
        <v>0</v>
      </c>
      <c r="J358" s="31">
        <f t="shared" si="32"/>
        <v>0.09033141760547779</v>
      </c>
    </row>
    <row r="359" spans="1:10" ht="13.5">
      <c r="A359" s="32">
        <v>37802</v>
      </c>
      <c r="B359" s="21">
        <f t="shared" si="34"/>
        <v>547.5000000000001</v>
      </c>
      <c r="C359" s="25">
        <f t="shared" si="28"/>
        <v>8400</v>
      </c>
      <c r="D359" s="26">
        <v>0.1</v>
      </c>
      <c r="F359" s="27">
        <v>600</v>
      </c>
      <c r="G359" s="3">
        <f t="shared" si="29"/>
        <v>600</v>
      </c>
      <c r="H359" s="29">
        <f t="shared" si="30"/>
        <v>0.8783390885098483</v>
      </c>
      <c r="I359" s="30">
        <f t="shared" si="31"/>
        <v>527.003453105909</v>
      </c>
      <c r="J359" s="31">
        <f t="shared" si="32"/>
        <v>0.09033141760547779</v>
      </c>
    </row>
    <row r="360" spans="1:10" ht="13.5">
      <c r="A360" s="20">
        <v>37833</v>
      </c>
      <c r="B360" s="21">
        <f t="shared" si="34"/>
        <v>577.9166666666667</v>
      </c>
      <c r="C360" s="25">
        <f t="shared" si="28"/>
        <v>8400</v>
      </c>
      <c r="D360" s="26">
        <v>0.1</v>
      </c>
      <c r="F360" s="27"/>
      <c r="G360" s="3">
        <f t="shared" si="29"/>
        <v>0</v>
      </c>
      <c r="H360" s="29">
        <f t="shared" si="30"/>
        <v>0.872031821767757</v>
      </c>
      <c r="I360" s="30">
        <f t="shared" si="31"/>
        <v>0</v>
      </c>
      <c r="J360" s="31">
        <f t="shared" si="32"/>
        <v>0.09033141760547779</v>
      </c>
    </row>
    <row r="361" spans="1:10" ht="13.5">
      <c r="A361" s="20">
        <v>37864</v>
      </c>
      <c r="B361" s="21">
        <f t="shared" si="34"/>
        <v>608.3333333333334</v>
      </c>
      <c r="C361" s="25">
        <f t="shared" si="28"/>
        <v>8400</v>
      </c>
      <c r="D361" s="26">
        <v>0.1</v>
      </c>
      <c r="F361" s="27"/>
      <c r="G361" s="3">
        <f t="shared" si="29"/>
        <v>0</v>
      </c>
      <c r="H361" s="29">
        <f t="shared" si="30"/>
        <v>0.86576984688877</v>
      </c>
      <c r="I361" s="30">
        <f t="shared" si="31"/>
        <v>0</v>
      </c>
      <c r="J361" s="31">
        <f t="shared" si="32"/>
        <v>0.09033141760547779</v>
      </c>
    </row>
    <row r="362" spans="1:10" ht="13.5">
      <c r="A362" s="32">
        <v>37894</v>
      </c>
      <c r="B362" s="21">
        <f t="shared" si="34"/>
        <v>638.75</v>
      </c>
      <c r="C362" s="25">
        <f t="shared" si="28"/>
        <v>7800</v>
      </c>
      <c r="D362" s="26">
        <v>0.1</v>
      </c>
      <c r="F362" s="27">
        <v>600</v>
      </c>
      <c r="G362" s="3">
        <f t="shared" si="29"/>
        <v>600</v>
      </c>
      <c r="H362" s="29">
        <f t="shared" si="30"/>
        <v>0.8595528386364658</v>
      </c>
      <c r="I362" s="30">
        <f t="shared" si="31"/>
        <v>515.7317031818795</v>
      </c>
      <c r="J362" s="31">
        <f t="shared" si="32"/>
        <v>0.09033141760547779</v>
      </c>
    </row>
    <row r="363" spans="1:10" ht="13.5">
      <c r="A363" s="20">
        <v>37925</v>
      </c>
      <c r="B363" s="21">
        <f t="shared" si="34"/>
        <v>669.1666666666666</v>
      </c>
      <c r="C363" s="25">
        <f t="shared" si="28"/>
        <v>7800</v>
      </c>
      <c r="D363" s="26">
        <v>0.1</v>
      </c>
      <c r="F363" s="27"/>
      <c r="G363" s="3">
        <f t="shared" si="29"/>
        <v>0</v>
      </c>
      <c r="H363" s="29">
        <f t="shared" si="30"/>
        <v>0.8533804741099142</v>
      </c>
      <c r="I363" s="30">
        <f t="shared" si="31"/>
        <v>0</v>
      </c>
      <c r="J363" s="31">
        <f t="shared" si="32"/>
        <v>0.09033141760547779</v>
      </c>
    </row>
    <row r="364" spans="1:10" ht="13.5">
      <c r="A364" s="20">
        <v>37955</v>
      </c>
      <c r="B364" s="21">
        <f t="shared" si="34"/>
        <v>699.5833333333333</v>
      </c>
      <c r="C364" s="25">
        <f t="shared" si="28"/>
        <v>7800</v>
      </c>
      <c r="D364" s="26">
        <v>0.1</v>
      </c>
      <c r="F364" s="27"/>
      <c r="G364" s="3">
        <f t="shared" si="29"/>
        <v>0</v>
      </c>
      <c r="H364" s="29">
        <f t="shared" si="30"/>
        <v>0.8472524327269043</v>
      </c>
      <c r="I364" s="30">
        <f t="shared" si="31"/>
        <v>0</v>
      </c>
      <c r="J364" s="31">
        <f t="shared" si="32"/>
        <v>0.09033141760547779</v>
      </c>
    </row>
    <row r="365" spans="1:10" ht="13.5">
      <c r="A365" s="32">
        <v>37986</v>
      </c>
      <c r="B365" s="33">
        <f t="shared" si="34"/>
        <v>729.9999999999999</v>
      </c>
      <c r="C365" s="25">
        <f t="shared" si="28"/>
        <v>7200</v>
      </c>
      <c r="D365" s="26">
        <v>0.1</v>
      </c>
      <c r="E365" s="3">
        <f>SUM(C354:C364)*D365/12</f>
        <v>790</v>
      </c>
      <c r="F365" s="27">
        <v>600</v>
      </c>
      <c r="G365" s="3">
        <f t="shared" si="29"/>
        <v>1390</v>
      </c>
      <c r="H365" s="29">
        <f t="shared" si="30"/>
        <v>0.8411683962072949</v>
      </c>
      <c r="I365" s="30">
        <f t="shared" si="31"/>
        <v>1169.2240707281398</v>
      </c>
      <c r="J365" s="31">
        <f t="shared" si="32"/>
        <v>0.09033141760547779</v>
      </c>
    </row>
    <row r="366" spans="1:10" ht="13.5">
      <c r="A366" s="20">
        <v>38017</v>
      </c>
      <c r="B366" s="21">
        <f t="shared" si="34"/>
        <v>760.4166666666665</v>
      </c>
      <c r="C366" s="25">
        <f t="shared" si="28"/>
        <v>7200</v>
      </c>
      <c r="D366" s="26">
        <v>0.1</v>
      </c>
      <c r="F366" s="27"/>
      <c r="G366" s="3">
        <f t="shared" si="29"/>
        <v>0</v>
      </c>
      <c r="H366" s="29">
        <f t="shared" si="30"/>
        <v>0.8351280485564833</v>
      </c>
      <c r="I366" s="30">
        <f t="shared" si="31"/>
        <v>0</v>
      </c>
      <c r="J366" s="31">
        <f t="shared" si="32"/>
        <v>0.09033141760547779</v>
      </c>
    </row>
    <row r="367" spans="1:10" ht="13.5">
      <c r="A367" s="20">
        <v>38046</v>
      </c>
      <c r="B367" s="21">
        <f t="shared" si="34"/>
        <v>790.8333333333331</v>
      </c>
      <c r="C367" s="25">
        <f t="shared" si="28"/>
        <v>7200</v>
      </c>
      <c r="D367" s="26">
        <v>0.1</v>
      </c>
      <c r="F367" s="27"/>
      <c r="G367" s="3">
        <f t="shared" si="29"/>
        <v>0</v>
      </c>
      <c r="H367" s="29">
        <f t="shared" si="30"/>
        <v>0.8291310760489927</v>
      </c>
      <c r="I367" s="30">
        <f t="shared" si="31"/>
        <v>0</v>
      </c>
      <c r="J367" s="31">
        <f t="shared" si="32"/>
        <v>0.09033141760547779</v>
      </c>
    </row>
    <row r="368" spans="1:10" ht="13.5">
      <c r="A368" s="32">
        <v>38077</v>
      </c>
      <c r="B368" s="21">
        <f t="shared" si="34"/>
        <v>821.2499999999998</v>
      </c>
      <c r="C368" s="25">
        <f t="shared" si="28"/>
        <v>6600</v>
      </c>
      <c r="D368" s="26">
        <v>0.1</v>
      </c>
      <c r="F368" s="27">
        <v>600</v>
      </c>
      <c r="G368" s="3">
        <f t="shared" si="29"/>
        <v>600</v>
      </c>
      <c r="H368" s="29">
        <f t="shared" si="30"/>
        <v>0.8231771672121784</v>
      </c>
      <c r="I368" s="30">
        <f t="shared" si="31"/>
        <v>493.906300327307</v>
      </c>
      <c r="J368" s="31">
        <f t="shared" si="32"/>
        <v>0.09033141760547779</v>
      </c>
    </row>
    <row r="369" spans="1:10" ht="13.5">
      <c r="A369" s="20">
        <v>38107</v>
      </c>
      <c r="B369" s="21">
        <f t="shared" si="34"/>
        <v>851.6666666666664</v>
      </c>
      <c r="C369" s="25">
        <f t="shared" si="28"/>
        <v>6600</v>
      </c>
      <c r="D369" s="26">
        <v>0.1</v>
      </c>
      <c r="F369" s="27"/>
      <c r="G369" s="3">
        <f t="shared" si="29"/>
        <v>0</v>
      </c>
      <c r="H369" s="29">
        <f t="shared" si="30"/>
        <v>0.8172660128100502</v>
      </c>
      <c r="I369" s="30">
        <f t="shared" si="31"/>
        <v>0</v>
      </c>
      <c r="J369" s="31">
        <f t="shared" si="32"/>
        <v>0.09033141760547779</v>
      </c>
    </row>
    <row r="370" spans="1:10" ht="13.5">
      <c r="A370" s="20">
        <v>38138</v>
      </c>
      <c r="B370" s="21">
        <f t="shared" si="34"/>
        <v>882.083333333333</v>
      </c>
      <c r="C370" s="25">
        <f t="shared" si="28"/>
        <v>6600</v>
      </c>
      <c r="D370" s="26">
        <v>0.1</v>
      </c>
      <c r="F370" s="27"/>
      <c r="G370" s="3">
        <f t="shared" si="29"/>
        <v>0</v>
      </c>
      <c r="H370" s="29">
        <f t="shared" si="30"/>
        <v>0.8113973058272109</v>
      </c>
      <c r="I370" s="30">
        <f t="shared" si="31"/>
        <v>0</v>
      </c>
      <c r="J370" s="31">
        <f t="shared" si="32"/>
        <v>0.09033141760547779</v>
      </c>
    </row>
    <row r="371" spans="1:10" ht="13.5">
      <c r="A371" s="32">
        <v>38168</v>
      </c>
      <c r="B371" s="21">
        <f t="shared" si="34"/>
        <v>912.4999999999997</v>
      </c>
      <c r="C371" s="25">
        <f t="shared" si="28"/>
        <v>6000</v>
      </c>
      <c r="D371" s="26">
        <v>0.1</v>
      </c>
      <c r="F371" s="27">
        <v>600</v>
      </c>
      <c r="G371" s="3">
        <f t="shared" si="29"/>
        <v>600</v>
      </c>
      <c r="H371" s="29">
        <f t="shared" si="30"/>
        <v>0.8055707414529113</v>
      </c>
      <c r="I371" s="30">
        <f t="shared" si="31"/>
        <v>483.3424448717468</v>
      </c>
      <c r="J371" s="31">
        <f t="shared" si="32"/>
        <v>0.09033141760547779</v>
      </c>
    </row>
    <row r="372" spans="1:10" ht="13.5">
      <c r="A372" s="20">
        <v>38199</v>
      </c>
      <c r="B372" s="21">
        <f t="shared" si="34"/>
        <v>942.9166666666663</v>
      </c>
      <c r="C372" s="25">
        <f t="shared" si="28"/>
        <v>6000</v>
      </c>
      <c r="D372" s="26">
        <v>0.1</v>
      </c>
      <c r="F372" s="27"/>
      <c r="G372" s="3">
        <f t="shared" si="29"/>
        <v>0</v>
      </c>
      <c r="H372" s="29">
        <f t="shared" si="30"/>
        <v>0.7997860170652172</v>
      </c>
      <c r="I372" s="30">
        <f t="shared" si="31"/>
        <v>0</v>
      </c>
      <c r="J372" s="31">
        <f t="shared" si="32"/>
        <v>0.09033141760547779</v>
      </c>
    </row>
    <row r="373" spans="1:10" ht="13.5">
      <c r="A373" s="20">
        <v>38230</v>
      </c>
      <c r="B373" s="21">
        <f t="shared" si="34"/>
        <v>973.3333333333329</v>
      </c>
      <c r="C373" s="25">
        <f t="shared" si="28"/>
        <v>6000</v>
      </c>
      <c r="D373" s="26">
        <v>0.1</v>
      </c>
      <c r="F373" s="27"/>
      <c r="G373" s="3">
        <f t="shared" si="29"/>
        <v>0</v>
      </c>
      <c r="H373" s="29">
        <f t="shared" si="30"/>
        <v>0.7940428322152941</v>
      </c>
      <c r="I373" s="30">
        <f t="shared" si="31"/>
        <v>0</v>
      </c>
      <c r="J373" s="31">
        <f t="shared" si="32"/>
        <v>0.09033141760547779</v>
      </c>
    </row>
    <row r="374" spans="1:10" ht="13.5">
      <c r="A374" s="32">
        <v>38260</v>
      </c>
      <c r="B374" s="21">
        <f t="shared" si="34"/>
        <v>1003.7499999999995</v>
      </c>
      <c r="C374" s="25">
        <f t="shared" si="28"/>
        <v>5400</v>
      </c>
      <c r="D374" s="26">
        <v>0.1</v>
      </c>
      <c r="F374" s="27">
        <v>600</v>
      </c>
      <c r="G374" s="3">
        <f t="shared" si="29"/>
        <v>600</v>
      </c>
      <c r="H374" s="29">
        <f t="shared" si="30"/>
        <v>0.7883408886118002</v>
      </c>
      <c r="I374" s="30">
        <f t="shared" si="31"/>
        <v>473.0045331670801</v>
      </c>
      <c r="J374" s="31">
        <f t="shared" si="32"/>
        <v>0.09033141760547779</v>
      </c>
    </row>
    <row r="375" spans="1:10" ht="13.5">
      <c r="A375" s="20">
        <v>38291</v>
      </c>
      <c r="B375" s="21">
        <f t="shared" si="34"/>
        <v>1034.1666666666663</v>
      </c>
      <c r="C375" s="25">
        <f t="shared" si="28"/>
        <v>5400</v>
      </c>
      <c r="D375" s="26">
        <v>0.1</v>
      </c>
      <c r="F375" s="27"/>
      <c r="G375" s="3">
        <f t="shared" si="29"/>
        <v>0</v>
      </c>
      <c r="H375" s="29">
        <f t="shared" si="30"/>
        <v>0.7826798901053945</v>
      </c>
      <c r="I375" s="30">
        <f t="shared" si="31"/>
        <v>0</v>
      </c>
      <c r="J375" s="31">
        <f t="shared" si="32"/>
        <v>0.09033141760547779</v>
      </c>
    </row>
    <row r="376" spans="1:10" ht="13.5">
      <c r="A376" s="20">
        <v>38321</v>
      </c>
      <c r="B376" s="21">
        <f t="shared" si="34"/>
        <v>1064.583333333333</v>
      </c>
      <c r="C376" s="25">
        <f t="shared" si="28"/>
        <v>5400</v>
      </c>
      <c r="D376" s="26">
        <v>0.1</v>
      </c>
      <c r="F376" s="27"/>
      <c r="G376" s="3">
        <f t="shared" si="29"/>
        <v>0</v>
      </c>
      <c r="H376" s="29">
        <f t="shared" si="30"/>
        <v>0.777059542673356</v>
      </c>
      <c r="I376" s="30">
        <f t="shared" si="31"/>
        <v>0</v>
      </c>
      <c r="J376" s="31">
        <f t="shared" si="32"/>
        <v>0.09033141760547779</v>
      </c>
    </row>
    <row r="377" spans="1:10" ht="13.5">
      <c r="A377" s="32">
        <v>38352</v>
      </c>
      <c r="B377" s="33">
        <f t="shared" si="34"/>
        <v>1094.9999999999998</v>
      </c>
      <c r="C377" s="25">
        <f t="shared" si="28"/>
        <v>4800</v>
      </c>
      <c r="D377" s="26">
        <v>0.1</v>
      </c>
      <c r="E377" s="3">
        <f>SUM(C366:C376)*D377/12</f>
        <v>570</v>
      </c>
      <c r="F377" s="27">
        <v>600</v>
      </c>
      <c r="G377" s="3">
        <f t="shared" si="29"/>
        <v>1170</v>
      </c>
      <c r="H377" s="29">
        <f t="shared" si="30"/>
        <v>0.7714795544043112</v>
      </c>
      <c r="I377" s="30">
        <f t="shared" si="31"/>
        <v>902.631078653044</v>
      </c>
      <c r="J377" s="31">
        <f t="shared" si="32"/>
        <v>0.09033141760547779</v>
      </c>
    </row>
    <row r="378" spans="1:10" ht="13.5">
      <c r="A378" s="20">
        <v>38383</v>
      </c>
      <c r="B378" s="21">
        <f t="shared" si="34"/>
        <v>1125.4166666666665</v>
      </c>
      <c r="C378" s="25">
        <f t="shared" si="28"/>
        <v>4800</v>
      </c>
      <c r="D378" s="26">
        <v>0.1</v>
      </c>
      <c r="F378" s="27"/>
      <c r="G378" s="3">
        <f t="shared" si="29"/>
        <v>0</v>
      </c>
      <c r="H378" s="29">
        <f t="shared" si="30"/>
        <v>0.7659396354830743</v>
      </c>
      <c r="I378" s="30">
        <f t="shared" si="31"/>
        <v>0</v>
      </c>
      <c r="J378" s="31">
        <f t="shared" si="32"/>
        <v>0.09033141760547779</v>
      </c>
    </row>
    <row r="379" spans="1:10" ht="13.5">
      <c r="A379" s="20">
        <v>38411</v>
      </c>
      <c r="B379" s="21">
        <f t="shared" si="34"/>
        <v>1155.8333333333333</v>
      </c>
      <c r="C379" s="25">
        <f t="shared" si="28"/>
        <v>4800</v>
      </c>
      <c r="D379" s="26">
        <v>0.1</v>
      </c>
      <c r="F379" s="27"/>
      <c r="G379" s="3">
        <f t="shared" si="29"/>
        <v>0</v>
      </c>
      <c r="H379" s="29">
        <f t="shared" si="30"/>
        <v>0.7604394981755933</v>
      </c>
      <c r="I379" s="30">
        <f t="shared" si="31"/>
        <v>0</v>
      </c>
      <c r="J379" s="31">
        <f t="shared" si="32"/>
        <v>0.09033141760547779</v>
      </c>
    </row>
    <row r="380" spans="1:10" ht="13.5">
      <c r="A380" s="32">
        <v>38442</v>
      </c>
      <c r="B380" s="21">
        <f t="shared" si="34"/>
        <v>1186.25</v>
      </c>
      <c r="C380" s="25">
        <f t="shared" si="28"/>
        <v>4200</v>
      </c>
      <c r="D380" s="26">
        <v>0.1</v>
      </c>
      <c r="F380" s="27">
        <v>600</v>
      </c>
      <c r="G380" s="3">
        <f t="shared" si="29"/>
        <v>600</v>
      </c>
      <c r="H380" s="29">
        <f t="shared" si="30"/>
        <v>0.7549788568140062</v>
      </c>
      <c r="I380" s="30">
        <f t="shared" si="31"/>
        <v>452.98731408840376</v>
      </c>
      <c r="J380" s="31">
        <f t="shared" si="32"/>
        <v>0.09033141760547779</v>
      </c>
    </row>
    <row r="381" spans="1:10" ht="13.5">
      <c r="A381" s="20">
        <v>38472</v>
      </c>
      <c r="B381" s="21">
        <f t="shared" si="34"/>
        <v>1216.6666666666667</v>
      </c>
      <c r="C381" s="25">
        <f t="shared" si="28"/>
        <v>4200</v>
      </c>
      <c r="D381" s="26">
        <v>0.1</v>
      </c>
      <c r="F381" s="27"/>
      <c r="G381" s="3">
        <f t="shared" si="29"/>
        <v>0</v>
      </c>
      <c r="H381" s="29">
        <f t="shared" si="30"/>
        <v>0.7495574277818043</v>
      </c>
      <c r="I381" s="30">
        <f t="shared" si="31"/>
        <v>0</v>
      </c>
      <c r="J381" s="31">
        <f t="shared" si="32"/>
        <v>0.09033141760547779</v>
      </c>
    </row>
    <row r="382" spans="1:10" ht="13.5">
      <c r="A382" s="20">
        <v>38503</v>
      </c>
      <c r="B382" s="21">
        <f t="shared" si="34"/>
        <v>1247.0833333333335</v>
      </c>
      <c r="C382" s="25">
        <f t="shared" si="28"/>
        <v>4200</v>
      </c>
      <c r="D382" s="26">
        <v>0.1</v>
      </c>
      <c r="F382" s="27"/>
      <c r="G382" s="3">
        <f t="shared" si="29"/>
        <v>0</v>
      </c>
      <c r="H382" s="29">
        <f t="shared" si="30"/>
        <v>0.7441749294991008</v>
      </c>
      <c r="I382" s="30">
        <f t="shared" si="31"/>
        <v>0</v>
      </c>
      <c r="J382" s="31">
        <f t="shared" si="32"/>
        <v>0.09033141760547779</v>
      </c>
    </row>
    <row r="383" spans="1:10" ht="13.5">
      <c r="A383" s="32">
        <v>38533</v>
      </c>
      <c r="B383" s="21">
        <f t="shared" si="34"/>
        <v>1277.5000000000002</v>
      </c>
      <c r="C383" s="25">
        <f t="shared" si="28"/>
        <v>3600</v>
      </c>
      <c r="D383" s="26">
        <v>0.1</v>
      </c>
      <c r="F383" s="27">
        <v>600</v>
      </c>
      <c r="G383" s="3">
        <f t="shared" si="29"/>
        <v>600</v>
      </c>
      <c r="H383" s="29">
        <f t="shared" si="30"/>
        <v>0.7388310824080063</v>
      </c>
      <c r="I383" s="30">
        <f t="shared" si="31"/>
        <v>443.2986494448038</v>
      </c>
      <c r="J383" s="31">
        <f t="shared" si="32"/>
        <v>0.09033141760547779</v>
      </c>
    </row>
    <row r="384" spans="1:10" ht="13.5">
      <c r="A384" s="20">
        <v>38564</v>
      </c>
      <c r="B384" s="21">
        <f t="shared" si="34"/>
        <v>1307.916666666667</v>
      </c>
      <c r="C384" s="25">
        <f t="shared" si="28"/>
        <v>3600</v>
      </c>
      <c r="D384" s="26">
        <v>0.1</v>
      </c>
      <c r="F384" s="27"/>
      <c r="G384" s="3">
        <f t="shared" si="29"/>
        <v>0</v>
      </c>
      <c r="H384" s="29">
        <f t="shared" si="30"/>
        <v>0.7335256089581098</v>
      </c>
      <c r="I384" s="30">
        <f t="shared" si="31"/>
        <v>0</v>
      </c>
      <c r="J384" s="31">
        <f t="shared" si="32"/>
        <v>0.09033141760547779</v>
      </c>
    </row>
    <row r="385" spans="1:10" ht="13.5">
      <c r="A385" s="20">
        <v>38595</v>
      </c>
      <c r="B385" s="21">
        <f t="shared" si="34"/>
        <v>1338.3333333333337</v>
      </c>
      <c r="C385" s="25">
        <f t="shared" si="28"/>
        <v>3600</v>
      </c>
      <c r="D385" s="26">
        <v>0.1</v>
      </c>
      <c r="F385" s="27"/>
      <c r="G385" s="3">
        <f t="shared" si="29"/>
        <v>0</v>
      </c>
      <c r="H385" s="29">
        <f t="shared" si="30"/>
        <v>0.7282582335920619</v>
      </c>
      <c r="I385" s="30">
        <f t="shared" si="31"/>
        <v>0</v>
      </c>
      <c r="J385" s="31">
        <f t="shared" si="32"/>
        <v>0.09033141760547779</v>
      </c>
    </row>
    <row r="386" spans="1:10" ht="13.5">
      <c r="A386" s="32">
        <v>38625</v>
      </c>
      <c r="B386" s="21">
        <f t="shared" si="34"/>
        <v>1368.7500000000005</v>
      </c>
      <c r="C386" s="25">
        <f t="shared" si="28"/>
        <v>3000</v>
      </c>
      <c r="D386" s="26">
        <v>0.1</v>
      </c>
      <c r="F386" s="27">
        <v>600</v>
      </c>
      <c r="G386" s="3">
        <f t="shared" si="29"/>
        <v>600</v>
      </c>
      <c r="H386" s="29">
        <f t="shared" si="30"/>
        <v>0.7230286827312636</v>
      </c>
      <c r="I386" s="30">
        <f t="shared" si="31"/>
        <v>433.8172096387582</v>
      </c>
      <c r="J386" s="31">
        <f t="shared" si="32"/>
        <v>0.09033141760547779</v>
      </c>
    </row>
    <row r="387" spans="1:10" ht="13.5">
      <c r="A387" s="20">
        <v>38656</v>
      </c>
      <c r="B387" s="21">
        <f t="shared" si="34"/>
        <v>1399.1666666666672</v>
      </c>
      <c r="C387" s="25">
        <f t="shared" si="28"/>
        <v>3000</v>
      </c>
      <c r="D387" s="26">
        <v>0.1</v>
      </c>
      <c r="F387" s="27"/>
      <c r="G387" s="3">
        <f t="shared" si="29"/>
        <v>0</v>
      </c>
      <c r="H387" s="29">
        <f t="shared" si="30"/>
        <v>0.7178366847616574</v>
      </c>
      <c r="I387" s="30">
        <f t="shared" si="31"/>
        <v>0</v>
      </c>
      <c r="J387" s="31">
        <f t="shared" si="32"/>
        <v>0.09033141760547779</v>
      </c>
    </row>
    <row r="388" spans="1:10" ht="13.5">
      <c r="A388" s="20">
        <v>38686</v>
      </c>
      <c r="B388" s="21">
        <f t="shared" si="34"/>
        <v>1429.583333333334</v>
      </c>
      <c r="C388" s="25">
        <f t="shared" si="28"/>
        <v>3000</v>
      </c>
      <c r="D388" s="26">
        <v>0.1</v>
      </c>
      <c r="F388" s="27"/>
      <c r="G388" s="3">
        <f t="shared" si="29"/>
        <v>0</v>
      </c>
      <c r="H388" s="29">
        <f t="shared" si="30"/>
        <v>0.712681970019619</v>
      </c>
      <c r="I388" s="30">
        <f t="shared" si="31"/>
        <v>0</v>
      </c>
      <c r="J388" s="31">
        <f t="shared" si="32"/>
        <v>0.09033141760547779</v>
      </c>
    </row>
    <row r="389" spans="1:10" ht="13.5">
      <c r="A389" s="32">
        <v>38717</v>
      </c>
      <c r="B389" s="33">
        <f t="shared" si="34"/>
        <v>1460.0000000000007</v>
      </c>
      <c r="C389" s="25">
        <f t="shared" si="28"/>
        <v>2400</v>
      </c>
      <c r="D389" s="26">
        <v>0.1</v>
      </c>
      <c r="E389" s="3">
        <f>SUM(C378:C388)*D389/12</f>
        <v>350</v>
      </c>
      <c r="F389" s="27">
        <v>600</v>
      </c>
      <c r="G389" s="3">
        <f t="shared" si="29"/>
        <v>950</v>
      </c>
      <c r="H389" s="29">
        <f t="shared" si="30"/>
        <v>0.7075642707779526</v>
      </c>
      <c r="I389" s="30">
        <f t="shared" si="31"/>
        <v>672.186057239055</v>
      </c>
      <c r="J389" s="31">
        <f t="shared" si="32"/>
        <v>0.09033141760547779</v>
      </c>
    </row>
    <row r="390" spans="1:10" ht="13.5">
      <c r="A390" s="20">
        <v>38748</v>
      </c>
      <c r="B390" s="21">
        <f t="shared" si="34"/>
        <v>1490.4166666666674</v>
      </c>
      <c r="C390" s="25">
        <f t="shared" si="28"/>
        <v>2400</v>
      </c>
      <c r="D390" s="26">
        <v>0.1</v>
      </c>
      <c r="F390" s="27"/>
      <c r="G390" s="3">
        <f t="shared" si="29"/>
        <v>0</v>
      </c>
      <c r="H390" s="29">
        <f t="shared" si="30"/>
        <v>0.7024833212319848</v>
      </c>
      <c r="I390" s="30">
        <f t="shared" si="31"/>
        <v>0</v>
      </c>
      <c r="J390" s="31">
        <f t="shared" si="32"/>
        <v>0.09033141760547779</v>
      </c>
    </row>
    <row r="391" spans="1:10" ht="13.5">
      <c r="A391" s="20">
        <v>38776</v>
      </c>
      <c r="B391" s="21">
        <f t="shared" si="34"/>
        <v>1520.8333333333342</v>
      </c>
      <c r="C391" s="25">
        <f t="shared" si="28"/>
        <v>2400</v>
      </c>
      <c r="D391" s="26">
        <v>0.1</v>
      </c>
      <c r="F391" s="27"/>
      <c r="G391" s="3">
        <f t="shared" si="29"/>
        <v>0</v>
      </c>
      <c r="H391" s="29">
        <f t="shared" si="30"/>
        <v>0.6974388574857597</v>
      </c>
      <c r="I391" s="30">
        <f t="shared" si="31"/>
        <v>0</v>
      </c>
      <c r="J391" s="31">
        <f t="shared" si="32"/>
        <v>0.09033141760547779</v>
      </c>
    </row>
    <row r="392" spans="1:10" ht="13.5">
      <c r="A392" s="32">
        <v>38807</v>
      </c>
      <c r="B392" s="21">
        <f t="shared" si="34"/>
        <v>1551.250000000001</v>
      </c>
      <c r="C392" s="25">
        <f t="shared" si="28"/>
        <v>1800</v>
      </c>
      <c r="D392" s="26">
        <v>0.1</v>
      </c>
      <c r="F392" s="27">
        <v>600</v>
      </c>
      <c r="G392" s="3">
        <f t="shared" si="29"/>
        <v>600</v>
      </c>
      <c r="H392" s="29">
        <f t="shared" si="30"/>
        <v>0.6924306175383322</v>
      </c>
      <c r="I392" s="30">
        <f t="shared" si="31"/>
        <v>415.45837052299936</v>
      </c>
      <c r="J392" s="31">
        <f t="shared" si="32"/>
        <v>0.09033141760547779</v>
      </c>
    </row>
    <row r="393" spans="1:10" ht="13.5">
      <c r="A393" s="20">
        <v>38837</v>
      </c>
      <c r="B393" s="21">
        <f t="shared" si="34"/>
        <v>1581.6666666666677</v>
      </c>
      <c r="C393" s="25">
        <f t="shared" si="28"/>
        <v>1800</v>
      </c>
      <c r="D393" s="26">
        <v>0.1</v>
      </c>
      <c r="F393" s="27"/>
      <c r="G393" s="3">
        <f t="shared" si="29"/>
        <v>0</v>
      </c>
      <c r="H393" s="29">
        <f t="shared" si="30"/>
        <v>0.6874583412701603</v>
      </c>
      <c r="I393" s="30">
        <f t="shared" si="31"/>
        <v>0</v>
      </c>
      <c r="J393" s="31">
        <f t="shared" si="32"/>
        <v>0.09033141760547779</v>
      </c>
    </row>
    <row r="394" spans="1:10" ht="13.5">
      <c r="A394" s="20">
        <v>38868</v>
      </c>
      <c r="B394" s="21">
        <f t="shared" si="34"/>
        <v>1612.0833333333344</v>
      </c>
      <c r="C394" s="25">
        <f t="shared" si="28"/>
        <v>1800</v>
      </c>
      <c r="D394" s="26">
        <v>0.1</v>
      </c>
      <c r="F394" s="27"/>
      <c r="G394" s="3">
        <f t="shared" si="29"/>
        <v>0</v>
      </c>
      <c r="H394" s="29">
        <f t="shared" si="30"/>
        <v>0.6825217704295948</v>
      </c>
      <c r="I394" s="30">
        <f t="shared" si="31"/>
        <v>0</v>
      </c>
      <c r="J394" s="31">
        <f t="shared" si="32"/>
        <v>0.09033141760547779</v>
      </c>
    </row>
    <row r="395" spans="1:10" ht="13.5">
      <c r="A395" s="32">
        <v>38898</v>
      </c>
      <c r="B395" s="21">
        <f t="shared" si="34"/>
        <v>1642.5000000000011</v>
      </c>
      <c r="C395" s="25">
        <f t="shared" si="28"/>
        <v>1200</v>
      </c>
      <c r="D395" s="26">
        <v>0.1</v>
      </c>
      <c r="F395" s="27">
        <v>600</v>
      </c>
      <c r="G395" s="3">
        <f t="shared" si="29"/>
        <v>600</v>
      </c>
      <c r="H395" s="29">
        <f t="shared" si="30"/>
        <v>0.6776206486194665</v>
      </c>
      <c r="I395" s="30">
        <f t="shared" si="31"/>
        <v>406.5723891716799</v>
      </c>
      <c r="J395" s="31">
        <f t="shared" si="32"/>
        <v>0.09033141760547779</v>
      </c>
    </row>
    <row r="396" spans="1:10" ht="13.5">
      <c r="A396" s="20">
        <v>38929</v>
      </c>
      <c r="B396" s="21">
        <f t="shared" si="34"/>
        <v>1672.9166666666679</v>
      </c>
      <c r="C396" s="25">
        <f t="shared" si="28"/>
        <v>1200</v>
      </c>
      <c r="D396" s="26">
        <v>0.1</v>
      </c>
      <c r="F396" s="27"/>
      <c r="G396" s="3">
        <f t="shared" si="29"/>
        <v>0</v>
      </c>
      <c r="H396" s="29">
        <f t="shared" si="30"/>
        <v>0.6727547212837688</v>
      </c>
      <c r="I396" s="30">
        <f t="shared" si="31"/>
        <v>0</v>
      </c>
      <c r="J396" s="31">
        <f t="shared" si="32"/>
        <v>0.09033141760547779</v>
      </c>
    </row>
    <row r="397" spans="1:10" ht="13.5">
      <c r="A397" s="20">
        <v>38960</v>
      </c>
      <c r="B397" s="21">
        <f t="shared" si="34"/>
        <v>1703.3333333333346</v>
      </c>
      <c r="C397" s="25">
        <f t="shared" si="28"/>
        <v>1200</v>
      </c>
      <c r="D397" s="26">
        <v>0.1</v>
      </c>
      <c r="F397" s="27"/>
      <c r="G397" s="3">
        <f t="shared" si="29"/>
        <v>0</v>
      </c>
      <c r="H397" s="29">
        <f t="shared" si="30"/>
        <v>0.6679237356944369</v>
      </c>
      <c r="I397" s="30">
        <f t="shared" si="31"/>
        <v>0</v>
      </c>
      <c r="J397" s="31">
        <f t="shared" si="32"/>
        <v>0.09033141760547779</v>
      </c>
    </row>
    <row r="398" spans="1:10" ht="13.5">
      <c r="A398" s="32">
        <v>38990</v>
      </c>
      <c r="B398" s="21">
        <f t="shared" si="34"/>
        <v>1733.7500000000014</v>
      </c>
      <c r="C398" s="25">
        <f t="shared" si="28"/>
        <v>600</v>
      </c>
      <c r="D398" s="26">
        <v>0.1</v>
      </c>
      <c r="F398" s="27">
        <v>600</v>
      </c>
      <c r="G398" s="3">
        <f t="shared" si="29"/>
        <v>600</v>
      </c>
      <c r="H398" s="29">
        <f t="shared" si="30"/>
        <v>0.6631274409382213</v>
      </c>
      <c r="I398" s="30">
        <f t="shared" si="31"/>
        <v>397.87646456293277</v>
      </c>
      <c r="J398" s="31">
        <f t="shared" si="32"/>
        <v>0.09033141760547779</v>
      </c>
    </row>
    <row r="399" spans="1:10" ht="13.5">
      <c r="A399" s="20">
        <v>39021</v>
      </c>
      <c r="B399" s="21">
        <f t="shared" si="34"/>
        <v>1764.166666666668</v>
      </c>
      <c r="C399" s="25">
        <f t="shared" si="28"/>
        <v>600</v>
      </c>
      <c r="D399" s="26">
        <v>0.1</v>
      </c>
      <c r="F399" s="27"/>
      <c r="G399" s="3">
        <f>E399+F399</f>
        <v>0</v>
      </c>
      <c r="H399" s="29">
        <f t="shared" si="30"/>
        <v>0.6583655879036562</v>
      </c>
      <c r="I399" s="30">
        <f t="shared" si="31"/>
        <v>0</v>
      </c>
      <c r="J399" s="31">
        <f t="shared" si="32"/>
        <v>0.09033141760547779</v>
      </c>
    </row>
    <row r="400" spans="1:10" ht="13.5">
      <c r="A400" s="20">
        <v>39051</v>
      </c>
      <c r="B400" s="21">
        <f t="shared" si="34"/>
        <v>1794.5833333333348</v>
      </c>
      <c r="C400" s="25">
        <f t="shared" si="28"/>
        <v>600</v>
      </c>
      <c r="D400" s="26">
        <v>0.1</v>
      </c>
      <c r="F400" s="27"/>
      <c r="G400" s="3">
        <f>E400+F400</f>
        <v>0</v>
      </c>
      <c r="H400" s="29">
        <f t="shared" si="30"/>
        <v>0.6536379292681206</v>
      </c>
      <c r="I400" s="30">
        <f t="shared" si="31"/>
        <v>0</v>
      </c>
      <c r="J400" s="31">
        <f t="shared" si="32"/>
        <v>0.09033141760547779</v>
      </c>
    </row>
    <row r="401" spans="1:10" ht="13.5">
      <c r="A401" s="32">
        <v>39082</v>
      </c>
      <c r="B401" s="33">
        <f t="shared" si="34"/>
        <v>1825.0000000000016</v>
      </c>
      <c r="C401" s="25">
        <f t="shared" si="28"/>
        <v>0</v>
      </c>
      <c r="D401" s="26">
        <v>0.1</v>
      </c>
      <c r="E401" s="3">
        <f>SUM(C390:C400)*D401/12</f>
        <v>130</v>
      </c>
      <c r="F401" s="27">
        <v>600</v>
      </c>
      <c r="G401" s="3">
        <f>E401+F401</f>
        <v>730</v>
      </c>
      <c r="H401" s="29">
        <f t="shared" si="30"/>
        <v>0.6489442194849928</v>
      </c>
      <c r="I401" s="30">
        <f t="shared" si="31"/>
        <v>473.72928022404477</v>
      </c>
      <c r="J401" s="31">
        <f t="shared" si="32"/>
        <v>0.09033141760547779</v>
      </c>
    </row>
    <row r="403" spans="5:9" ht="13.5">
      <c r="E403" s="22">
        <f>SUM(E341:E401)</f>
        <v>2850</v>
      </c>
      <c r="F403" s="22">
        <f>SUM(F341:F401)</f>
        <v>12000</v>
      </c>
      <c r="G403" s="22">
        <f>SUM(G341:G401)</f>
        <v>2850</v>
      </c>
      <c r="H403" s="22"/>
      <c r="I403" s="22">
        <f>SUM(I341:I401)</f>
        <v>11999.999999998634</v>
      </c>
    </row>
  </sheetData>
  <sheetProtection/>
  <mergeCells count="5">
    <mergeCell ref="G335:H335"/>
    <mergeCell ref="G254:H254"/>
    <mergeCell ref="G93:H93"/>
    <mergeCell ref="G12:H12"/>
    <mergeCell ref="G173:H17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68" r:id="rId6"/>
  <rowBreaks count="1" manualBreakCount="1">
    <brk id="80" max="255" man="1"/>
  </rowBreaks>
  <legacyDrawing r:id="rId5"/>
  <oleObjects>
    <oleObject progId="Equation.3" shapeId="556618" r:id="rId1"/>
    <oleObject progId="Equation.3" shapeId="925142" r:id="rId2"/>
    <oleObject progId="Equation.3" shapeId="926477" r:id="rId3"/>
    <oleObject progId="Equation.3" shapeId="932211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43">
      <selection activeCell="A43" sqref="A1:IV16384"/>
    </sheetView>
  </sheetViews>
  <sheetFormatPr defaultColWidth="9.140625" defaultRowHeight="12.75"/>
  <cols>
    <col min="1" max="1" width="10.00390625" style="3" customWidth="1"/>
    <col min="2" max="2" width="3.00390625" style="79" customWidth="1"/>
    <col min="3" max="3" width="10.28125" style="3" customWidth="1"/>
    <col min="4" max="4" width="12.00390625" style="3" customWidth="1"/>
    <col min="5" max="5" width="11.8515625" style="3" customWidth="1"/>
    <col min="6" max="6" width="8.28125" style="3" customWidth="1"/>
    <col min="7" max="7" width="14.00390625" style="3" customWidth="1"/>
    <col min="8" max="8" width="13.7109375" style="3" customWidth="1"/>
    <col min="9" max="9" width="10.57421875" style="3" customWidth="1"/>
    <col min="10" max="10" width="10.421875" style="3" customWidth="1"/>
    <col min="11" max="11" width="9.7109375" style="3" customWidth="1"/>
    <col min="12" max="12" width="10.140625" style="3" customWidth="1"/>
    <col min="13" max="13" width="12.7109375" style="3" customWidth="1"/>
    <col min="14" max="14" width="12.8515625" style="3" customWidth="1"/>
    <col min="15" max="15" width="12.57421875" style="3" customWidth="1"/>
    <col min="16" max="16" width="12.421875" style="3" customWidth="1"/>
    <col min="17" max="17" width="11.00390625" style="3" customWidth="1"/>
    <col min="18" max="18" width="12.421875" style="3" customWidth="1"/>
    <col min="19" max="16384" width="8.8515625" style="3" customWidth="1"/>
  </cols>
  <sheetData>
    <row r="1" ht="13.5" hidden="1">
      <c r="A1" s="40" t="s">
        <v>17</v>
      </c>
    </row>
    <row r="2" spans="1:17" ht="13.5" hidden="1">
      <c r="A2" s="5" t="s">
        <v>18</v>
      </c>
      <c r="B2" s="80"/>
      <c r="C2" s="6"/>
      <c r="D2" s="6"/>
      <c r="E2" s="6"/>
      <c r="F2" s="6"/>
      <c r="G2" s="6"/>
      <c r="H2" s="6"/>
      <c r="I2" s="6"/>
      <c r="J2" s="6"/>
      <c r="K2" s="6"/>
      <c r="L2" s="6"/>
      <c r="O2" s="7"/>
      <c r="P2" s="7"/>
      <c r="Q2" s="8"/>
    </row>
    <row r="3" spans="1:17" ht="13.5" hidden="1">
      <c r="A3" s="5" t="s">
        <v>27</v>
      </c>
      <c r="B3" s="80"/>
      <c r="C3" s="6"/>
      <c r="D3" s="6"/>
      <c r="E3" s="6"/>
      <c r="F3" s="6"/>
      <c r="G3" s="6"/>
      <c r="H3" s="6"/>
      <c r="I3" s="6"/>
      <c r="J3" s="6"/>
      <c r="K3" s="6"/>
      <c r="L3" s="6"/>
      <c r="O3" s="7"/>
      <c r="P3" s="7"/>
      <c r="Q3" s="8"/>
    </row>
    <row r="4" spans="1:18" ht="69" hidden="1">
      <c r="A4" s="16"/>
      <c r="B4" s="27" t="s">
        <v>7</v>
      </c>
      <c r="C4" s="17" t="s">
        <v>30</v>
      </c>
      <c r="D4" s="81" t="s">
        <v>67</v>
      </c>
      <c r="E4" s="82" t="s">
        <v>68</v>
      </c>
      <c r="F4" s="17" t="s">
        <v>69</v>
      </c>
      <c r="G4" s="81" t="s">
        <v>72</v>
      </c>
      <c r="H4" s="82" t="s">
        <v>73</v>
      </c>
      <c r="I4" s="81" t="s">
        <v>72</v>
      </c>
      <c r="J4" s="82" t="s">
        <v>73</v>
      </c>
      <c r="K4" s="81" t="s">
        <v>70</v>
      </c>
      <c r="L4" s="82" t="s">
        <v>71</v>
      </c>
      <c r="M4" s="81" t="s">
        <v>19</v>
      </c>
      <c r="N4" s="82" t="s">
        <v>20</v>
      </c>
      <c r="O4" s="83" t="s">
        <v>21</v>
      </c>
      <c r="P4" s="84" t="s">
        <v>22</v>
      </c>
      <c r="Q4" s="85" t="s">
        <v>23</v>
      </c>
      <c r="R4" s="86" t="s">
        <v>24</v>
      </c>
    </row>
    <row r="5" spans="1:18" s="97" customFormat="1" ht="13.5" hidden="1">
      <c r="A5" s="87">
        <v>37621</v>
      </c>
      <c r="B5" s="88"/>
      <c r="C5" s="89">
        <v>0</v>
      </c>
      <c r="D5" s="90">
        <v>0</v>
      </c>
      <c r="E5" s="91">
        <v>0</v>
      </c>
      <c r="F5" s="92"/>
      <c r="G5" s="90"/>
      <c r="H5" s="91"/>
      <c r="I5" s="90"/>
      <c r="J5" s="91"/>
      <c r="K5" s="90"/>
      <c r="L5" s="91"/>
      <c r="M5" s="90"/>
      <c r="N5" s="91"/>
      <c r="O5" s="93"/>
      <c r="P5" s="94"/>
      <c r="Q5" s="95"/>
      <c r="R5" s="96"/>
    </row>
    <row r="6" spans="1:18" ht="13.5" hidden="1">
      <c r="A6" s="20">
        <v>37257</v>
      </c>
      <c r="B6" s="98">
        <v>1</v>
      </c>
      <c r="C6" s="99">
        <v>100</v>
      </c>
      <c r="D6" s="100">
        <f aca="true" t="shared" si="0" ref="D6:D35">IF(C6&gt;0,C6,0)</f>
        <v>100</v>
      </c>
      <c r="E6" s="101">
        <f aca="true" t="shared" si="1" ref="E6:E35">IF(C6&lt;0,C6,0)</f>
        <v>0</v>
      </c>
      <c r="F6" s="102">
        <v>0.01</v>
      </c>
      <c r="G6" s="103">
        <f aca="true" t="shared" si="2" ref="G6:G35">(D6*F6/365)*(-1)</f>
        <v>-0.0027397260273972603</v>
      </c>
      <c r="H6" s="104">
        <f aca="true" t="shared" si="3" ref="H6:H35">(E6*F6/365)*(-1)</f>
        <v>0</v>
      </c>
      <c r="I6" s="105"/>
      <c r="J6" s="106"/>
      <c r="K6" s="107">
        <f aca="true" t="shared" si="4" ref="K6:L34">D6-D5+I6</f>
        <v>100</v>
      </c>
      <c r="L6" s="108">
        <f t="shared" si="4"/>
        <v>0</v>
      </c>
      <c r="M6" s="109">
        <f aca="true" t="shared" si="5" ref="M6:M35">(1+Q6)^(-(B6/365))</f>
        <v>1</v>
      </c>
      <c r="N6" s="110">
        <f aca="true" t="shared" si="6" ref="N6:N35">(1+R6)^(-(B6/365))</f>
        <v>1</v>
      </c>
      <c r="O6" s="111">
        <f aca="true" t="shared" si="7" ref="O6:P35">K6*M6</f>
        <v>100</v>
      </c>
      <c r="P6" s="112">
        <f t="shared" si="7"/>
        <v>0</v>
      </c>
      <c r="Q6" s="113"/>
      <c r="R6" s="114"/>
    </row>
    <row r="7" spans="1:18" ht="14.25" hidden="1" thickBot="1">
      <c r="A7" s="20">
        <v>37258</v>
      </c>
      <c r="B7" s="115">
        <v>2</v>
      </c>
      <c r="C7" s="116">
        <v>100</v>
      </c>
      <c r="D7" s="100">
        <f t="shared" si="0"/>
        <v>100</v>
      </c>
      <c r="E7" s="101">
        <f t="shared" si="1"/>
        <v>0</v>
      </c>
      <c r="F7" s="102">
        <v>0.01</v>
      </c>
      <c r="G7" s="103">
        <f t="shared" si="2"/>
        <v>-0.0027397260273972603</v>
      </c>
      <c r="H7" s="104">
        <f t="shared" si="3"/>
        <v>0</v>
      </c>
      <c r="I7" s="117"/>
      <c r="J7" s="118"/>
      <c r="K7" s="107">
        <f t="shared" si="4"/>
        <v>0</v>
      </c>
      <c r="L7" s="108">
        <f t="shared" si="4"/>
        <v>0</v>
      </c>
      <c r="M7" s="109">
        <f t="shared" si="5"/>
        <v>0.9999475002351004</v>
      </c>
      <c r="N7" s="110">
        <f t="shared" si="6"/>
        <v>0.9994536465444481</v>
      </c>
      <c r="O7" s="111">
        <f t="shared" si="7"/>
        <v>0</v>
      </c>
      <c r="P7" s="112">
        <f t="shared" si="7"/>
        <v>0</v>
      </c>
      <c r="Q7" s="119">
        <v>0.009627507738169248</v>
      </c>
      <c r="R7" s="120">
        <v>0.1048800244094326</v>
      </c>
    </row>
    <row r="8" spans="1:18" ht="13.5" hidden="1">
      <c r="A8" s="20">
        <v>37259</v>
      </c>
      <c r="B8" s="115">
        <v>3</v>
      </c>
      <c r="C8" s="116">
        <v>100</v>
      </c>
      <c r="D8" s="100">
        <f t="shared" si="0"/>
        <v>100</v>
      </c>
      <c r="E8" s="101">
        <f t="shared" si="1"/>
        <v>0</v>
      </c>
      <c r="F8" s="102">
        <v>0.01</v>
      </c>
      <c r="G8" s="103">
        <f t="shared" si="2"/>
        <v>-0.0027397260273972603</v>
      </c>
      <c r="H8" s="104">
        <f t="shared" si="3"/>
        <v>0</v>
      </c>
      <c r="I8" s="117"/>
      <c r="J8" s="118"/>
      <c r="K8" s="107">
        <f t="shared" si="4"/>
        <v>0</v>
      </c>
      <c r="L8" s="108">
        <f t="shared" si="4"/>
        <v>0</v>
      </c>
      <c r="M8" s="109">
        <f t="shared" si="5"/>
        <v>0.9999212513862443</v>
      </c>
      <c r="N8" s="110">
        <f t="shared" si="6"/>
        <v>0.9991805817651542</v>
      </c>
      <c r="O8" s="111">
        <f t="shared" si="7"/>
        <v>0</v>
      </c>
      <c r="P8" s="112">
        <f t="shared" si="7"/>
        <v>0</v>
      </c>
      <c r="Q8" s="121">
        <f aca="true" t="shared" si="8" ref="Q8:R35">Q7</f>
        <v>0.009627507738169248</v>
      </c>
      <c r="R8" s="122">
        <f t="shared" si="8"/>
        <v>0.1048800244094326</v>
      </c>
    </row>
    <row r="9" spans="1:18" ht="13.5" hidden="1">
      <c r="A9" s="20">
        <v>37260</v>
      </c>
      <c r="B9" s="98">
        <v>4</v>
      </c>
      <c r="C9" s="116">
        <v>200</v>
      </c>
      <c r="D9" s="100">
        <f t="shared" si="0"/>
        <v>200</v>
      </c>
      <c r="E9" s="101">
        <f t="shared" si="1"/>
        <v>0</v>
      </c>
      <c r="F9" s="102">
        <v>0.01</v>
      </c>
      <c r="G9" s="103">
        <f t="shared" si="2"/>
        <v>-0.005479452054794521</v>
      </c>
      <c r="H9" s="104">
        <f t="shared" si="3"/>
        <v>0</v>
      </c>
      <c r="I9" s="117"/>
      <c r="J9" s="118"/>
      <c r="K9" s="107">
        <f t="shared" si="4"/>
        <v>100</v>
      </c>
      <c r="L9" s="108">
        <f t="shared" si="4"/>
        <v>0</v>
      </c>
      <c r="M9" s="109">
        <f t="shared" si="5"/>
        <v>0.9998950032264262</v>
      </c>
      <c r="N9" s="110">
        <f t="shared" si="6"/>
        <v>0.9989075915909946</v>
      </c>
      <c r="O9" s="111">
        <f t="shared" si="7"/>
        <v>99.98950032264263</v>
      </c>
      <c r="P9" s="112">
        <f t="shared" si="7"/>
        <v>0</v>
      </c>
      <c r="Q9" s="121">
        <f t="shared" si="8"/>
        <v>0.009627507738169248</v>
      </c>
      <c r="R9" s="122">
        <f t="shared" si="8"/>
        <v>0.1048800244094326</v>
      </c>
    </row>
    <row r="10" spans="1:18" ht="13.5" hidden="1">
      <c r="A10" s="20">
        <v>37261</v>
      </c>
      <c r="B10" s="115">
        <v>5</v>
      </c>
      <c r="C10" s="116">
        <v>200</v>
      </c>
      <c r="D10" s="100">
        <f t="shared" si="0"/>
        <v>200</v>
      </c>
      <c r="E10" s="101">
        <f t="shared" si="1"/>
        <v>0</v>
      </c>
      <c r="F10" s="102">
        <v>0.01</v>
      </c>
      <c r="G10" s="103">
        <f t="shared" si="2"/>
        <v>-0.005479452054794521</v>
      </c>
      <c r="H10" s="104">
        <f t="shared" si="3"/>
        <v>0</v>
      </c>
      <c r="I10" s="117"/>
      <c r="J10" s="118"/>
      <c r="K10" s="107">
        <f t="shared" si="4"/>
        <v>0</v>
      </c>
      <c r="L10" s="108">
        <f t="shared" si="4"/>
        <v>0</v>
      </c>
      <c r="M10" s="109">
        <f t="shared" si="5"/>
        <v>0.9998687557556283</v>
      </c>
      <c r="N10" s="110">
        <f t="shared" si="6"/>
        <v>0.9986346760015866</v>
      </c>
      <c r="O10" s="111">
        <f t="shared" si="7"/>
        <v>0</v>
      </c>
      <c r="P10" s="112">
        <f t="shared" si="7"/>
        <v>0</v>
      </c>
      <c r="Q10" s="121">
        <f t="shared" si="8"/>
        <v>0.009627507738169248</v>
      </c>
      <c r="R10" s="122">
        <f t="shared" si="8"/>
        <v>0.1048800244094326</v>
      </c>
    </row>
    <row r="11" spans="1:18" ht="13.5" hidden="1">
      <c r="A11" s="20">
        <v>37262</v>
      </c>
      <c r="B11" s="115">
        <v>6</v>
      </c>
      <c r="C11" s="116">
        <v>200</v>
      </c>
      <c r="D11" s="100">
        <f t="shared" si="0"/>
        <v>200</v>
      </c>
      <c r="E11" s="101">
        <f t="shared" si="1"/>
        <v>0</v>
      </c>
      <c r="F11" s="102">
        <v>0.01</v>
      </c>
      <c r="G11" s="103">
        <f t="shared" si="2"/>
        <v>-0.005479452054794521</v>
      </c>
      <c r="H11" s="104">
        <f t="shared" si="3"/>
        <v>0</v>
      </c>
      <c r="I11" s="117"/>
      <c r="J11" s="118"/>
      <c r="K11" s="107">
        <f t="shared" si="4"/>
        <v>0</v>
      </c>
      <c r="L11" s="108">
        <f t="shared" si="4"/>
        <v>0</v>
      </c>
      <c r="M11" s="109">
        <f t="shared" si="5"/>
        <v>0.9998425089738326</v>
      </c>
      <c r="N11" s="110">
        <f t="shared" si="6"/>
        <v>0.998361834976552</v>
      </c>
      <c r="O11" s="111">
        <f t="shared" si="7"/>
        <v>0</v>
      </c>
      <c r="P11" s="112">
        <f t="shared" si="7"/>
        <v>0</v>
      </c>
      <c r="Q11" s="121">
        <f t="shared" si="8"/>
        <v>0.009627507738169248</v>
      </c>
      <c r="R11" s="122">
        <f t="shared" si="8"/>
        <v>0.1048800244094326</v>
      </c>
    </row>
    <row r="12" spans="1:18" ht="13.5" hidden="1">
      <c r="A12" s="20">
        <v>37263</v>
      </c>
      <c r="B12" s="98">
        <v>7</v>
      </c>
      <c r="C12" s="116">
        <v>200</v>
      </c>
      <c r="D12" s="100">
        <f t="shared" si="0"/>
        <v>200</v>
      </c>
      <c r="E12" s="101">
        <f t="shared" si="1"/>
        <v>0</v>
      </c>
      <c r="F12" s="102">
        <v>0.01</v>
      </c>
      <c r="G12" s="103">
        <f t="shared" si="2"/>
        <v>-0.005479452054794521</v>
      </c>
      <c r="H12" s="104">
        <f t="shared" si="3"/>
        <v>0</v>
      </c>
      <c r="I12" s="117"/>
      <c r="J12" s="118"/>
      <c r="K12" s="107">
        <f t="shared" si="4"/>
        <v>0</v>
      </c>
      <c r="L12" s="108">
        <f t="shared" si="4"/>
        <v>0</v>
      </c>
      <c r="M12" s="109">
        <f t="shared" si="5"/>
        <v>0.9998162628810209</v>
      </c>
      <c r="N12" s="110">
        <f t="shared" si="6"/>
        <v>0.9980890684955193</v>
      </c>
      <c r="O12" s="111">
        <f t="shared" si="7"/>
        <v>0</v>
      </c>
      <c r="P12" s="112">
        <f t="shared" si="7"/>
        <v>0</v>
      </c>
      <c r="Q12" s="121">
        <f t="shared" si="8"/>
        <v>0.009627507738169248</v>
      </c>
      <c r="R12" s="122">
        <f t="shared" si="8"/>
        <v>0.1048800244094326</v>
      </c>
    </row>
    <row r="13" spans="1:18" ht="13.5" hidden="1">
      <c r="A13" s="20">
        <v>37264</v>
      </c>
      <c r="B13" s="115">
        <v>8</v>
      </c>
      <c r="C13" s="116">
        <v>200</v>
      </c>
      <c r="D13" s="100">
        <f t="shared" si="0"/>
        <v>200</v>
      </c>
      <c r="E13" s="101">
        <f t="shared" si="1"/>
        <v>0</v>
      </c>
      <c r="F13" s="102">
        <v>0.01</v>
      </c>
      <c r="G13" s="103">
        <f t="shared" si="2"/>
        <v>-0.005479452054794521</v>
      </c>
      <c r="H13" s="104">
        <f t="shared" si="3"/>
        <v>0</v>
      </c>
      <c r="I13" s="117"/>
      <c r="J13" s="118"/>
      <c r="K13" s="107">
        <f t="shared" si="4"/>
        <v>0</v>
      </c>
      <c r="L13" s="108">
        <f t="shared" si="4"/>
        <v>0</v>
      </c>
      <c r="M13" s="109">
        <f t="shared" si="5"/>
        <v>0.999790017477175</v>
      </c>
      <c r="N13" s="110">
        <f t="shared" si="6"/>
        <v>0.9978163765381216</v>
      </c>
      <c r="O13" s="111">
        <f t="shared" si="7"/>
        <v>0</v>
      </c>
      <c r="P13" s="112">
        <f t="shared" si="7"/>
        <v>0</v>
      </c>
      <c r="Q13" s="121">
        <f t="shared" si="8"/>
        <v>0.009627507738169248</v>
      </c>
      <c r="R13" s="122">
        <f t="shared" si="8"/>
        <v>0.1048800244094326</v>
      </c>
    </row>
    <row r="14" spans="1:18" ht="13.5" hidden="1">
      <c r="A14" s="20">
        <v>37265</v>
      </c>
      <c r="B14" s="115">
        <v>9</v>
      </c>
      <c r="C14" s="116">
        <v>250</v>
      </c>
      <c r="D14" s="100">
        <f t="shared" si="0"/>
        <v>250</v>
      </c>
      <c r="E14" s="101">
        <f t="shared" si="1"/>
        <v>0</v>
      </c>
      <c r="F14" s="102">
        <v>0.01</v>
      </c>
      <c r="G14" s="103">
        <f t="shared" si="2"/>
        <v>-0.00684931506849315</v>
      </c>
      <c r="H14" s="104">
        <f t="shared" si="3"/>
        <v>0</v>
      </c>
      <c r="I14" s="117"/>
      <c r="J14" s="118"/>
      <c r="K14" s="107">
        <f t="shared" si="4"/>
        <v>50</v>
      </c>
      <c r="L14" s="108">
        <f t="shared" si="4"/>
        <v>0</v>
      </c>
      <c r="M14" s="109">
        <f t="shared" si="5"/>
        <v>0.9997637727622768</v>
      </c>
      <c r="N14" s="110">
        <f t="shared" si="6"/>
        <v>0.9975437590839982</v>
      </c>
      <c r="O14" s="111">
        <f t="shared" si="7"/>
        <v>49.98818863811384</v>
      </c>
      <c r="P14" s="112">
        <f t="shared" si="7"/>
        <v>0</v>
      </c>
      <c r="Q14" s="121">
        <f t="shared" si="8"/>
        <v>0.009627507738169248</v>
      </c>
      <c r="R14" s="122">
        <f t="shared" si="8"/>
        <v>0.1048800244094326</v>
      </c>
    </row>
    <row r="15" spans="1:18" ht="13.5" hidden="1">
      <c r="A15" s="20">
        <v>37266</v>
      </c>
      <c r="B15" s="98">
        <v>10</v>
      </c>
      <c r="C15" s="116">
        <v>250</v>
      </c>
      <c r="D15" s="100">
        <f t="shared" si="0"/>
        <v>250</v>
      </c>
      <c r="E15" s="101">
        <f t="shared" si="1"/>
        <v>0</v>
      </c>
      <c r="F15" s="102">
        <v>0.01</v>
      </c>
      <c r="G15" s="103">
        <f t="shared" si="2"/>
        <v>-0.00684931506849315</v>
      </c>
      <c r="H15" s="104">
        <f t="shared" si="3"/>
        <v>0</v>
      </c>
      <c r="I15" s="117"/>
      <c r="J15" s="118"/>
      <c r="K15" s="107">
        <f t="shared" si="4"/>
        <v>0</v>
      </c>
      <c r="L15" s="108">
        <f t="shared" si="4"/>
        <v>0</v>
      </c>
      <c r="M15" s="109">
        <f t="shared" si="5"/>
        <v>0.9997375287363084</v>
      </c>
      <c r="N15" s="110">
        <f t="shared" si="6"/>
        <v>0.9972712161127938</v>
      </c>
      <c r="O15" s="111">
        <f t="shared" si="7"/>
        <v>0</v>
      </c>
      <c r="P15" s="112">
        <f t="shared" si="7"/>
        <v>0</v>
      </c>
      <c r="Q15" s="121">
        <f t="shared" si="8"/>
        <v>0.009627507738169248</v>
      </c>
      <c r="R15" s="122">
        <f t="shared" si="8"/>
        <v>0.1048800244094326</v>
      </c>
    </row>
    <row r="16" spans="1:18" ht="13.5" hidden="1">
      <c r="A16" s="20">
        <v>37267</v>
      </c>
      <c r="B16" s="115">
        <v>11</v>
      </c>
      <c r="C16" s="116">
        <v>250</v>
      </c>
      <c r="D16" s="100">
        <f t="shared" si="0"/>
        <v>250</v>
      </c>
      <c r="E16" s="101">
        <f t="shared" si="1"/>
        <v>0</v>
      </c>
      <c r="F16" s="102">
        <v>0.01</v>
      </c>
      <c r="G16" s="103">
        <f t="shared" si="2"/>
        <v>-0.00684931506849315</v>
      </c>
      <c r="H16" s="104">
        <f t="shared" si="3"/>
        <v>0</v>
      </c>
      <c r="I16" s="117"/>
      <c r="J16" s="118"/>
      <c r="K16" s="107">
        <f t="shared" si="4"/>
        <v>0</v>
      </c>
      <c r="L16" s="108">
        <f t="shared" si="4"/>
        <v>0</v>
      </c>
      <c r="M16" s="109">
        <f t="shared" si="5"/>
        <v>0.9997112853992517</v>
      </c>
      <c r="N16" s="110">
        <f t="shared" si="6"/>
        <v>0.9969987476041585</v>
      </c>
      <c r="O16" s="111">
        <f t="shared" si="7"/>
        <v>0</v>
      </c>
      <c r="P16" s="112">
        <f t="shared" si="7"/>
        <v>0</v>
      </c>
      <c r="Q16" s="121">
        <f t="shared" si="8"/>
        <v>0.009627507738169248</v>
      </c>
      <c r="R16" s="122">
        <f t="shared" si="8"/>
        <v>0.1048800244094326</v>
      </c>
    </row>
    <row r="17" spans="1:18" ht="13.5" hidden="1">
      <c r="A17" s="20">
        <v>37268</v>
      </c>
      <c r="B17" s="115">
        <v>12</v>
      </c>
      <c r="C17" s="116">
        <v>-50</v>
      </c>
      <c r="D17" s="100">
        <f t="shared" si="0"/>
        <v>0</v>
      </c>
      <c r="E17" s="101">
        <f t="shared" si="1"/>
        <v>-50</v>
      </c>
      <c r="F17" s="123">
        <v>0.1</v>
      </c>
      <c r="G17" s="103">
        <f t="shared" si="2"/>
        <v>0</v>
      </c>
      <c r="H17" s="104">
        <f t="shared" si="3"/>
        <v>0.0136986301369863</v>
      </c>
      <c r="I17" s="117"/>
      <c r="J17" s="118"/>
      <c r="K17" s="107">
        <f t="shared" si="4"/>
        <v>-250</v>
      </c>
      <c r="L17" s="108">
        <f t="shared" si="4"/>
        <v>-50</v>
      </c>
      <c r="M17" s="109">
        <f t="shared" si="5"/>
        <v>0.9996850427510884</v>
      </c>
      <c r="N17" s="110">
        <f t="shared" si="6"/>
        <v>0.9967263535377481</v>
      </c>
      <c r="O17" s="111">
        <f t="shared" si="7"/>
        <v>-249.9212606877721</v>
      </c>
      <c r="P17" s="112">
        <f t="shared" si="7"/>
        <v>-49.836317676887404</v>
      </c>
      <c r="Q17" s="121">
        <f t="shared" si="8"/>
        <v>0.009627507738169248</v>
      </c>
      <c r="R17" s="122">
        <f t="shared" si="8"/>
        <v>0.1048800244094326</v>
      </c>
    </row>
    <row r="18" spans="1:18" ht="13.5" hidden="1">
      <c r="A18" s="20">
        <v>37269</v>
      </c>
      <c r="B18" s="98">
        <v>13</v>
      </c>
      <c r="C18" s="116">
        <v>-50</v>
      </c>
      <c r="D18" s="100">
        <f t="shared" si="0"/>
        <v>0</v>
      </c>
      <c r="E18" s="101">
        <f t="shared" si="1"/>
        <v>-50</v>
      </c>
      <c r="F18" s="123">
        <v>0.1</v>
      </c>
      <c r="G18" s="103">
        <f t="shared" si="2"/>
        <v>0</v>
      </c>
      <c r="H18" s="104">
        <f t="shared" si="3"/>
        <v>0.0136986301369863</v>
      </c>
      <c r="I18" s="117"/>
      <c r="J18" s="118"/>
      <c r="K18" s="107">
        <f t="shared" si="4"/>
        <v>0</v>
      </c>
      <c r="L18" s="108">
        <f t="shared" si="4"/>
        <v>0</v>
      </c>
      <c r="M18" s="109">
        <f t="shared" si="5"/>
        <v>0.9996588007918008</v>
      </c>
      <c r="N18" s="110">
        <f t="shared" si="6"/>
        <v>0.9964540338932242</v>
      </c>
      <c r="O18" s="111">
        <f t="shared" si="7"/>
        <v>0</v>
      </c>
      <c r="P18" s="112">
        <f t="shared" si="7"/>
        <v>0</v>
      </c>
      <c r="Q18" s="121">
        <f t="shared" si="8"/>
        <v>0.009627507738169248</v>
      </c>
      <c r="R18" s="122">
        <f t="shared" si="8"/>
        <v>0.1048800244094326</v>
      </c>
    </row>
    <row r="19" spans="1:18" ht="13.5" hidden="1">
      <c r="A19" s="20">
        <v>37270</v>
      </c>
      <c r="B19" s="115">
        <v>14</v>
      </c>
      <c r="C19" s="116">
        <v>-50</v>
      </c>
      <c r="D19" s="100">
        <f t="shared" si="0"/>
        <v>0</v>
      </c>
      <c r="E19" s="101">
        <f t="shared" si="1"/>
        <v>-50</v>
      </c>
      <c r="F19" s="123">
        <v>0.1</v>
      </c>
      <c r="G19" s="103">
        <f t="shared" si="2"/>
        <v>0</v>
      </c>
      <c r="H19" s="104">
        <f t="shared" si="3"/>
        <v>0.0136986301369863</v>
      </c>
      <c r="I19" s="117"/>
      <c r="J19" s="118"/>
      <c r="K19" s="107">
        <f t="shared" si="4"/>
        <v>0</v>
      </c>
      <c r="L19" s="108">
        <f t="shared" si="4"/>
        <v>0</v>
      </c>
      <c r="M19" s="109">
        <f t="shared" si="5"/>
        <v>0.9996325595213704</v>
      </c>
      <c r="N19" s="110">
        <f t="shared" si="6"/>
        <v>0.9961817886502533</v>
      </c>
      <c r="O19" s="111">
        <f t="shared" si="7"/>
        <v>0</v>
      </c>
      <c r="P19" s="112">
        <f t="shared" si="7"/>
        <v>0</v>
      </c>
      <c r="Q19" s="121">
        <f t="shared" si="8"/>
        <v>0.009627507738169248</v>
      </c>
      <c r="R19" s="122">
        <f t="shared" si="8"/>
        <v>0.1048800244094326</v>
      </c>
    </row>
    <row r="20" spans="1:18" ht="13.5" hidden="1">
      <c r="A20" s="20">
        <v>37271</v>
      </c>
      <c r="B20" s="115">
        <v>15</v>
      </c>
      <c r="C20" s="116">
        <v>-50</v>
      </c>
      <c r="D20" s="100">
        <f t="shared" si="0"/>
        <v>0</v>
      </c>
      <c r="E20" s="101">
        <f t="shared" si="1"/>
        <v>-50</v>
      </c>
      <c r="F20" s="123">
        <v>0.1</v>
      </c>
      <c r="G20" s="103">
        <f t="shared" si="2"/>
        <v>0</v>
      </c>
      <c r="H20" s="104">
        <f t="shared" si="3"/>
        <v>0.0136986301369863</v>
      </c>
      <c r="I20" s="117"/>
      <c r="J20" s="118"/>
      <c r="K20" s="107">
        <f t="shared" si="4"/>
        <v>0</v>
      </c>
      <c r="L20" s="108">
        <f t="shared" si="4"/>
        <v>0</v>
      </c>
      <c r="M20" s="109">
        <f t="shared" si="5"/>
        <v>0.9996063189397795</v>
      </c>
      <c r="N20" s="110">
        <f t="shared" si="6"/>
        <v>0.995909617788508</v>
      </c>
      <c r="O20" s="111">
        <f t="shared" si="7"/>
        <v>0</v>
      </c>
      <c r="P20" s="112">
        <f t="shared" si="7"/>
        <v>0</v>
      </c>
      <c r="Q20" s="121">
        <f t="shared" si="8"/>
        <v>0.009627507738169248</v>
      </c>
      <c r="R20" s="122">
        <f t="shared" si="8"/>
        <v>0.1048800244094326</v>
      </c>
    </row>
    <row r="21" spans="1:18" ht="13.5" hidden="1">
      <c r="A21" s="20">
        <v>37272</v>
      </c>
      <c r="B21" s="98">
        <v>16</v>
      </c>
      <c r="C21" s="116">
        <v>-50</v>
      </c>
      <c r="D21" s="100">
        <f t="shared" si="0"/>
        <v>0</v>
      </c>
      <c r="E21" s="101">
        <f t="shared" si="1"/>
        <v>-50</v>
      </c>
      <c r="F21" s="123">
        <v>0.1</v>
      </c>
      <c r="G21" s="103">
        <f t="shared" si="2"/>
        <v>0</v>
      </c>
      <c r="H21" s="104">
        <f t="shared" si="3"/>
        <v>0.0136986301369863</v>
      </c>
      <c r="I21" s="117"/>
      <c r="J21" s="118"/>
      <c r="K21" s="107">
        <f t="shared" si="4"/>
        <v>0</v>
      </c>
      <c r="L21" s="108">
        <f t="shared" si="4"/>
        <v>0</v>
      </c>
      <c r="M21" s="109">
        <f t="shared" si="5"/>
        <v>0.9995800790470095</v>
      </c>
      <c r="N21" s="110">
        <f t="shared" si="6"/>
        <v>0.9956375212876664</v>
      </c>
      <c r="O21" s="111">
        <f t="shared" si="7"/>
        <v>0</v>
      </c>
      <c r="P21" s="112">
        <f t="shared" si="7"/>
        <v>0</v>
      </c>
      <c r="Q21" s="121">
        <f t="shared" si="8"/>
        <v>0.009627507738169248</v>
      </c>
      <c r="R21" s="122">
        <f t="shared" si="8"/>
        <v>0.1048800244094326</v>
      </c>
    </row>
    <row r="22" spans="1:18" ht="13.5" hidden="1">
      <c r="A22" s="20">
        <v>37273</v>
      </c>
      <c r="B22" s="115">
        <v>17</v>
      </c>
      <c r="C22" s="116">
        <v>-50</v>
      </c>
      <c r="D22" s="100">
        <f t="shared" si="0"/>
        <v>0</v>
      </c>
      <c r="E22" s="101">
        <f t="shared" si="1"/>
        <v>-50</v>
      </c>
      <c r="F22" s="123">
        <v>0.1</v>
      </c>
      <c r="G22" s="103">
        <f t="shared" si="2"/>
        <v>0</v>
      </c>
      <c r="H22" s="104">
        <f t="shared" si="3"/>
        <v>0.0136986301369863</v>
      </c>
      <c r="I22" s="117"/>
      <c r="J22" s="118"/>
      <c r="K22" s="107">
        <f t="shared" si="4"/>
        <v>0</v>
      </c>
      <c r="L22" s="108">
        <f t="shared" si="4"/>
        <v>0</v>
      </c>
      <c r="M22" s="109">
        <f t="shared" si="5"/>
        <v>0.999553839843043</v>
      </c>
      <c r="N22" s="110">
        <f t="shared" si="6"/>
        <v>0.9953654991274119</v>
      </c>
      <c r="O22" s="111">
        <f t="shared" si="7"/>
        <v>0</v>
      </c>
      <c r="P22" s="112">
        <f t="shared" si="7"/>
        <v>0</v>
      </c>
      <c r="Q22" s="121">
        <f t="shared" si="8"/>
        <v>0.009627507738169248</v>
      </c>
      <c r="R22" s="122">
        <f t="shared" si="8"/>
        <v>0.1048800244094326</v>
      </c>
    </row>
    <row r="23" spans="1:18" ht="13.5" hidden="1">
      <c r="A23" s="20">
        <v>37274</v>
      </c>
      <c r="B23" s="115">
        <v>18</v>
      </c>
      <c r="C23" s="116">
        <v>-200</v>
      </c>
      <c r="D23" s="100">
        <f t="shared" si="0"/>
        <v>0</v>
      </c>
      <c r="E23" s="101">
        <f t="shared" si="1"/>
        <v>-200</v>
      </c>
      <c r="F23" s="123">
        <v>0.1</v>
      </c>
      <c r="G23" s="103">
        <f t="shared" si="2"/>
        <v>0</v>
      </c>
      <c r="H23" s="104">
        <f t="shared" si="3"/>
        <v>0.0547945205479452</v>
      </c>
      <c r="I23" s="117"/>
      <c r="J23" s="118"/>
      <c r="K23" s="107">
        <f t="shared" si="4"/>
        <v>0</v>
      </c>
      <c r="L23" s="108">
        <f t="shared" si="4"/>
        <v>-150</v>
      </c>
      <c r="M23" s="109">
        <f t="shared" si="5"/>
        <v>0.9995276013278614</v>
      </c>
      <c r="N23" s="110">
        <f t="shared" si="6"/>
        <v>0.9950935512874338</v>
      </c>
      <c r="O23" s="111">
        <f t="shared" si="7"/>
        <v>0</v>
      </c>
      <c r="P23" s="112">
        <f t="shared" si="7"/>
        <v>-149.26403269311507</v>
      </c>
      <c r="Q23" s="121">
        <f t="shared" si="8"/>
        <v>0.009627507738169248</v>
      </c>
      <c r="R23" s="122">
        <f t="shared" si="8"/>
        <v>0.1048800244094326</v>
      </c>
    </row>
    <row r="24" spans="1:18" ht="13.5" hidden="1">
      <c r="A24" s="20">
        <v>37275</v>
      </c>
      <c r="B24" s="98">
        <v>19</v>
      </c>
      <c r="C24" s="116">
        <v>-200</v>
      </c>
      <c r="D24" s="100">
        <f t="shared" si="0"/>
        <v>0</v>
      </c>
      <c r="E24" s="101">
        <f t="shared" si="1"/>
        <v>-200</v>
      </c>
      <c r="F24" s="123">
        <v>0.1</v>
      </c>
      <c r="G24" s="103">
        <f t="shared" si="2"/>
        <v>0</v>
      </c>
      <c r="H24" s="104">
        <f t="shared" si="3"/>
        <v>0.0547945205479452</v>
      </c>
      <c r="I24" s="117"/>
      <c r="J24" s="118"/>
      <c r="K24" s="107">
        <f t="shared" si="4"/>
        <v>0</v>
      </c>
      <c r="L24" s="108">
        <f t="shared" si="4"/>
        <v>0</v>
      </c>
      <c r="M24" s="109">
        <f t="shared" si="5"/>
        <v>0.9995013635014468</v>
      </c>
      <c r="N24" s="110">
        <f t="shared" si="6"/>
        <v>0.9948216777474266</v>
      </c>
      <c r="O24" s="111">
        <f t="shared" si="7"/>
        <v>0</v>
      </c>
      <c r="P24" s="112">
        <f t="shared" si="7"/>
        <v>0</v>
      </c>
      <c r="Q24" s="121">
        <f t="shared" si="8"/>
        <v>0.009627507738169248</v>
      </c>
      <c r="R24" s="122">
        <f t="shared" si="8"/>
        <v>0.1048800244094326</v>
      </c>
    </row>
    <row r="25" spans="1:18" ht="13.5" hidden="1">
      <c r="A25" s="20">
        <v>37276</v>
      </c>
      <c r="B25" s="115">
        <v>20</v>
      </c>
      <c r="C25" s="116">
        <v>-200</v>
      </c>
      <c r="D25" s="100">
        <f t="shared" si="0"/>
        <v>0</v>
      </c>
      <c r="E25" s="101">
        <f t="shared" si="1"/>
        <v>-200</v>
      </c>
      <c r="F25" s="123">
        <v>0.1</v>
      </c>
      <c r="G25" s="103">
        <f t="shared" si="2"/>
        <v>0</v>
      </c>
      <c r="H25" s="104">
        <f t="shared" si="3"/>
        <v>0.0547945205479452</v>
      </c>
      <c r="I25" s="117"/>
      <c r="J25" s="118"/>
      <c r="K25" s="107">
        <f t="shared" si="4"/>
        <v>0</v>
      </c>
      <c r="L25" s="108">
        <f t="shared" si="4"/>
        <v>0</v>
      </c>
      <c r="M25" s="109">
        <f t="shared" si="5"/>
        <v>0.9994751263637811</v>
      </c>
      <c r="N25" s="110">
        <f t="shared" si="6"/>
        <v>0.9945498784870905</v>
      </c>
      <c r="O25" s="111">
        <f t="shared" si="7"/>
        <v>0</v>
      </c>
      <c r="P25" s="112">
        <f t="shared" si="7"/>
        <v>0</v>
      </c>
      <c r="Q25" s="121">
        <f t="shared" si="8"/>
        <v>0.009627507738169248</v>
      </c>
      <c r="R25" s="122">
        <f t="shared" si="8"/>
        <v>0.1048800244094326</v>
      </c>
    </row>
    <row r="26" spans="1:18" ht="13.5" hidden="1">
      <c r="A26" s="20">
        <v>37277</v>
      </c>
      <c r="B26" s="115">
        <v>21</v>
      </c>
      <c r="C26" s="116">
        <v>-200</v>
      </c>
      <c r="D26" s="100">
        <f t="shared" si="0"/>
        <v>0</v>
      </c>
      <c r="E26" s="101">
        <f t="shared" si="1"/>
        <v>-200</v>
      </c>
      <c r="F26" s="123">
        <v>0.1</v>
      </c>
      <c r="G26" s="103">
        <f t="shared" si="2"/>
        <v>0</v>
      </c>
      <c r="H26" s="104">
        <f t="shared" si="3"/>
        <v>0.0547945205479452</v>
      </c>
      <c r="I26" s="117"/>
      <c r="J26" s="118"/>
      <c r="K26" s="107">
        <f t="shared" si="4"/>
        <v>0</v>
      </c>
      <c r="L26" s="108">
        <f t="shared" si="4"/>
        <v>0</v>
      </c>
      <c r="M26" s="109">
        <f t="shared" si="5"/>
        <v>0.9994488899148462</v>
      </c>
      <c r="N26" s="110">
        <f t="shared" si="6"/>
        <v>0.9942781534861315</v>
      </c>
      <c r="O26" s="111">
        <f t="shared" si="7"/>
        <v>0</v>
      </c>
      <c r="P26" s="112">
        <f t="shared" si="7"/>
        <v>0</v>
      </c>
      <c r="Q26" s="121">
        <f t="shared" si="8"/>
        <v>0.009627507738169248</v>
      </c>
      <c r="R26" s="122">
        <f t="shared" si="8"/>
        <v>0.1048800244094326</v>
      </c>
    </row>
    <row r="27" spans="1:18" ht="13.5" hidden="1">
      <c r="A27" s="20">
        <v>37278</v>
      </c>
      <c r="B27" s="98">
        <v>22</v>
      </c>
      <c r="C27" s="116">
        <v>-200</v>
      </c>
      <c r="D27" s="100">
        <f t="shared" si="0"/>
        <v>0</v>
      </c>
      <c r="E27" s="101">
        <f t="shared" si="1"/>
        <v>-200</v>
      </c>
      <c r="F27" s="123">
        <v>0.1</v>
      </c>
      <c r="G27" s="103">
        <f t="shared" si="2"/>
        <v>0</v>
      </c>
      <c r="H27" s="104">
        <f t="shared" si="3"/>
        <v>0.0547945205479452</v>
      </c>
      <c r="I27" s="117"/>
      <c r="J27" s="118"/>
      <c r="K27" s="107">
        <f t="shared" si="4"/>
        <v>0</v>
      </c>
      <c r="L27" s="108">
        <f t="shared" si="4"/>
        <v>0</v>
      </c>
      <c r="M27" s="109">
        <f t="shared" si="5"/>
        <v>0.999422654154624</v>
      </c>
      <c r="N27" s="110">
        <f t="shared" si="6"/>
        <v>0.9940065027242605</v>
      </c>
      <c r="O27" s="111">
        <f t="shared" si="7"/>
        <v>0</v>
      </c>
      <c r="P27" s="112">
        <f t="shared" si="7"/>
        <v>0</v>
      </c>
      <c r="Q27" s="121">
        <f t="shared" si="8"/>
        <v>0.009627507738169248</v>
      </c>
      <c r="R27" s="122">
        <f t="shared" si="8"/>
        <v>0.1048800244094326</v>
      </c>
    </row>
    <row r="28" spans="1:18" ht="13.5" hidden="1">
      <c r="A28" s="20">
        <v>37279</v>
      </c>
      <c r="B28" s="115">
        <v>23</v>
      </c>
      <c r="C28" s="116">
        <v>-200</v>
      </c>
      <c r="D28" s="100">
        <f t="shared" si="0"/>
        <v>0</v>
      </c>
      <c r="E28" s="101">
        <f t="shared" si="1"/>
        <v>-200</v>
      </c>
      <c r="F28" s="123">
        <v>0.1</v>
      </c>
      <c r="G28" s="103">
        <f t="shared" si="2"/>
        <v>0</v>
      </c>
      <c r="H28" s="104">
        <f t="shared" si="3"/>
        <v>0.0547945205479452</v>
      </c>
      <c r="I28" s="117"/>
      <c r="J28" s="118"/>
      <c r="K28" s="107">
        <f t="shared" si="4"/>
        <v>0</v>
      </c>
      <c r="L28" s="108">
        <f t="shared" si="4"/>
        <v>0</v>
      </c>
      <c r="M28" s="109">
        <f t="shared" si="5"/>
        <v>0.9993964190830965</v>
      </c>
      <c r="N28" s="110">
        <f t="shared" si="6"/>
        <v>0.9937349261811945</v>
      </c>
      <c r="O28" s="111">
        <f t="shared" si="7"/>
        <v>0</v>
      </c>
      <c r="P28" s="112">
        <f t="shared" si="7"/>
        <v>0</v>
      </c>
      <c r="Q28" s="121">
        <f t="shared" si="8"/>
        <v>0.009627507738169248</v>
      </c>
      <c r="R28" s="122">
        <f t="shared" si="8"/>
        <v>0.1048800244094326</v>
      </c>
    </row>
    <row r="29" spans="1:18" ht="13.5" hidden="1">
      <c r="A29" s="20">
        <v>37280</v>
      </c>
      <c r="B29" s="115">
        <v>24</v>
      </c>
      <c r="C29" s="116">
        <v>-200</v>
      </c>
      <c r="D29" s="100">
        <f t="shared" si="0"/>
        <v>0</v>
      </c>
      <c r="E29" s="101">
        <f t="shared" si="1"/>
        <v>-200</v>
      </c>
      <c r="F29" s="123">
        <v>0.1</v>
      </c>
      <c r="G29" s="103">
        <f t="shared" si="2"/>
        <v>0</v>
      </c>
      <c r="H29" s="104">
        <f t="shared" si="3"/>
        <v>0.0547945205479452</v>
      </c>
      <c r="I29" s="117"/>
      <c r="J29" s="118"/>
      <c r="K29" s="107">
        <f t="shared" si="4"/>
        <v>0</v>
      </c>
      <c r="L29" s="108">
        <f t="shared" si="4"/>
        <v>0</v>
      </c>
      <c r="M29" s="109">
        <f t="shared" si="5"/>
        <v>0.9993701847002456</v>
      </c>
      <c r="N29" s="110">
        <f t="shared" si="6"/>
        <v>0.9934634238366562</v>
      </c>
      <c r="O29" s="111">
        <f t="shared" si="7"/>
        <v>0</v>
      </c>
      <c r="P29" s="112">
        <f t="shared" si="7"/>
        <v>0</v>
      </c>
      <c r="Q29" s="121">
        <f t="shared" si="8"/>
        <v>0.009627507738169248</v>
      </c>
      <c r="R29" s="122">
        <f t="shared" si="8"/>
        <v>0.1048800244094326</v>
      </c>
    </row>
    <row r="30" spans="1:18" ht="13.5" hidden="1">
      <c r="A30" s="20">
        <v>37281</v>
      </c>
      <c r="B30" s="98">
        <v>25</v>
      </c>
      <c r="C30" s="116">
        <v>0</v>
      </c>
      <c r="D30" s="100">
        <f t="shared" si="0"/>
        <v>0</v>
      </c>
      <c r="E30" s="101">
        <f t="shared" si="1"/>
        <v>0</v>
      </c>
      <c r="F30" s="102">
        <v>0.01</v>
      </c>
      <c r="G30" s="103">
        <f t="shared" si="2"/>
        <v>0</v>
      </c>
      <c r="H30" s="104">
        <f t="shared" si="3"/>
        <v>0</v>
      </c>
      <c r="I30" s="117"/>
      <c r="J30" s="118"/>
      <c r="K30" s="107">
        <f t="shared" si="4"/>
        <v>0</v>
      </c>
      <c r="L30" s="108">
        <f t="shared" si="4"/>
        <v>200</v>
      </c>
      <c r="M30" s="109">
        <f t="shared" si="5"/>
        <v>0.9993439510060532</v>
      </c>
      <c r="N30" s="110">
        <f t="shared" si="6"/>
        <v>0.993191995670373</v>
      </c>
      <c r="O30" s="111">
        <f t="shared" si="7"/>
        <v>0</v>
      </c>
      <c r="P30" s="112">
        <f t="shared" si="7"/>
        <v>198.6383991340746</v>
      </c>
      <c r="Q30" s="121">
        <f t="shared" si="8"/>
        <v>0.009627507738169248</v>
      </c>
      <c r="R30" s="122">
        <f t="shared" si="8"/>
        <v>0.1048800244094326</v>
      </c>
    </row>
    <row r="31" spans="1:18" ht="13.5" hidden="1">
      <c r="A31" s="20">
        <v>37282</v>
      </c>
      <c r="B31" s="115">
        <v>26</v>
      </c>
      <c r="C31" s="116">
        <v>0</v>
      </c>
      <c r="D31" s="100">
        <f t="shared" si="0"/>
        <v>0</v>
      </c>
      <c r="E31" s="101">
        <f t="shared" si="1"/>
        <v>0</v>
      </c>
      <c r="F31" s="102">
        <v>0.01</v>
      </c>
      <c r="G31" s="103">
        <f t="shared" si="2"/>
        <v>0</v>
      </c>
      <c r="H31" s="104">
        <f t="shared" si="3"/>
        <v>0</v>
      </c>
      <c r="I31" s="117"/>
      <c r="J31" s="118"/>
      <c r="K31" s="107">
        <f t="shared" si="4"/>
        <v>0</v>
      </c>
      <c r="L31" s="108">
        <f t="shared" si="4"/>
        <v>0</v>
      </c>
      <c r="M31" s="109">
        <f t="shared" si="5"/>
        <v>0.9993177180005012</v>
      </c>
      <c r="N31" s="110">
        <f t="shared" si="6"/>
        <v>0.9929206416620787</v>
      </c>
      <c r="O31" s="111">
        <f t="shared" si="7"/>
        <v>0</v>
      </c>
      <c r="P31" s="112">
        <f t="shared" si="7"/>
        <v>0</v>
      </c>
      <c r="Q31" s="121">
        <f t="shared" si="8"/>
        <v>0.009627507738169248</v>
      </c>
      <c r="R31" s="122">
        <f t="shared" si="8"/>
        <v>0.1048800244094326</v>
      </c>
    </row>
    <row r="32" spans="1:18" ht="13.5" hidden="1">
      <c r="A32" s="20">
        <v>37283</v>
      </c>
      <c r="B32" s="115">
        <v>27</v>
      </c>
      <c r="C32" s="116">
        <v>10</v>
      </c>
      <c r="D32" s="100">
        <f t="shared" si="0"/>
        <v>10</v>
      </c>
      <c r="E32" s="101">
        <f t="shared" si="1"/>
        <v>0</v>
      </c>
      <c r="F32" s="102">
        <v>0.01</v>
      </c>
      <c r="G32" s="103">
        <f t="shared" si="2"/>
        <v>-0.00027397260273972606</v>
      </c>
      <c r="H32" s="104">
        <f t="shared" si="3"/>
        <v>0</v>
      </c>
      <c r="I32" s="117"/>
      <c r="J32" s="118"/>
      <c r="K32" s="107">
        <f t="shared" si="4"/>
        <v>10</v>
      </c>
      <c r="L32" s="108">
        <f t="shared" si="4"/>
        <v>0</v>
      </c>
      <c r="M32" s="109">
        <f t="shared" si="5"/>
        <v>0.9992914856835716</v>
      </c>
      <c r="N32" s="110">
        <f t="shared" si="6"/>
        <v>0.9926493617915121</v>
      </c>
      <c r="O32" s="111">
        <f t="shared" si="7"/>
        <v>9.992914856835716</v>
      </c>
      <c r="P32" s="112">
        <f t="shared" si="7"/>
        <v>0</v>
      </c>
      <c r="Q32" s="121">
        <f t="shared" si="8"/>
        <v>0.009627507738169248</v>
      </c>
      <c r="R32" s="122">
        <f t="shared" si="8"/>
        <v>0.1048800244094326</v>
      </c>
    </row>
    <row r="33" spans="1:18" ht="13.5" hidden="1">
      <c r="A33" s="20">
        <v>37284</v>
      </c>
      <c r="B33" s="98">
        <v>28</v>
      </c>
      <c r="C33" s="116">
        <v>10</v>
      </c>
      <c r="D33" s="100">
        <f t="shared" si="0"/>
        <v>10</v>
      </c>
      <c r="E33" s="101">
        <f t="shared" si="1"/>
        <v>0</v>
      </c>
      <c r="F33" s="102">
        <v>0.01</v>
      </c>
      <c r="G33" s="103">
        <f t="shared" si="2"/>
        <v>-0.00027397260273972606</v>
      </c>
      <c r="H33" s="104">
        <f t="shared" si="3"/>
        <v>0</v>
      </c>
      <c r="I33" s="117"/>
      <c r="J33" s="118"/>
      <c r="K33" s="107">
        <f t="shared" si="4"/>
        <v>0</v>
      </c>
      <c r="L33" s="108">
        <f t="shared" si="4"/>
        <v>0</v>
      </c>
      <c r="M33" s="109">
        <f t="shared" si="5"/>
        <v>0.9992652540552462</v>
      </c>
      <c r="N33" s="110">
        <f t="shared" si="6"/>
        <v>0.9923781560384177</v>
      </c>
      <c r="O33" s="111">
        <f t="shared" si="7"/>
        <v>0</v>
      </c>
      <c r="P33" s="112">
        <f t="shared" si="7"/>
        <v>0</v>
      </c>
      <c r="Q33" s="121">
        <f t="shared" si="8"/>
        <v>0.009627507738169248</v>
      </c>
      <c r="R33" s="122">
        <f t="shared" si="8"/>
        <v>0.1048800244094326</v>
      </c>
    </row>
    <row r="34" spans="1:18" ht="13.5" hidden="1">
      <c r="A34" s="20">
        <v>37285</v>
      </c>
      <c r="B34" s="115">
        <v>29</v>
      </c>
      <c r="C34" s="116">
        <v>10</v>
      </c>
      <c r="D34" s="100">
        <f t="shared" si="0"/>
        <v>10</v>
      </c>
      <c r="E34" s="101">
        <f t="shared" si="1"/>
        <v>0</v>
      </c>
      <c r="F34" s="102">
        <v>0.01</v>
      </c>
      <c r="G34" s="103">
        <f t="shared" si="2"/>
        <v>-0.00027397260273972606</v>
      </c>
      <c r="H34" s="104">
        <f t="shared" si="3"/>
        <v>0</v>
      </c>
      <c r="I34" s="117"/>
      <c r="J34" s="118"/>
      <c r="K34" s="107">
        <f t="shared" si="4"/>
        <v>0</v>
      </c>
      <c r="L34" s="108">
        <f t="shared" si="4"/>
        <v>0</v>
      </c>
      <c r="M34" s="109">
        <f t="shared" si="5"/>
        <v>0.999239023115507</v>
      </c>
      <c r="N34" s="110">
        <f t="shared" si="6"/>
        <v>0.9921070243825459</v>
      </c>
      <c r="O34" s="111">
        <f t="shared" si="7"/>
        <v>0</v>
      </c>
      <c r="P34" s="112">
        <f t="shared" si="7"/>
        <v>0</v>
      </c>
      <c r="Q34" s="121">
        <f t="shared" si="8"/>
        <v>0.009627507738169248</v>
      </c>
      <c r="R34" s="122">
        <f t="shared" si="8"/>
        <v>0.1048800244094326</v>
      </c>
    </row>
    <row r="35" spans="1:18" ht="13.5" hidden="1">
      <c r="A35" s="20">
        <v>37286</v>
      </c>
      <c r="B35" s="115">
        <v>30</v>
      </c>
      <c r="C35" s="116">
        <v>10</v>
      </c>
      <c r="D35" s="100">
        <f t="shared" si="0"/>
        <v>10</v>
      </c>
      <c r="E35" s="101">
        <f t="shared" si="1"/>
        <v>0</v>
      </c>
      <c r="F35" s="102">
        <v>0.01</v>
      </c>
      <c r="G35" s="103">
        <f t="shared" si="2"/>
        <v>-0.00027397260273972606</v>
      </c>
      <c r="H35" s="104">
        <f t="shared" si="3"/>
        <v>0</v>
      </c>
      <c r="I35" s="124">
        <f>SUM(G6:G35)</f>
        <v>-0.05726027397260273</v>
      </c>
      <c r="J35" s="125">
        <f>SUM(H6:H35)</f>
        <v>0.4657534246575342</v>
      </c>
      <c r="K35" s="107">
        <f>D35-D34+I35-10</f>
        <v>-10.057260273972602</v>
      </c>
      <c r="L35" s="126">
        <f>E35-E34+J35</f>
        <v>0.4657534246575342</v>
      </c>
      <c r="M35" s="109">
        <f t="shared" si="5"/>
        <v>0.999212792864336</v>
      </c>
      <c r="N35" s="110">
        <f t="shared" si="6"/>
        <v>0.991835966803652</v>
      </c>
      <c r="O35" s="111">
        <f t="shared" si="7"/>
        <v>-10.0493431269197</v>
      </c>
      <c r="P35" s="112">
        <f t="shared" si="7"/>
        <v>0.4619509982373174</v>
      </c>
      <c r="Q35" s="121">
        <f t="shared" si="8"/>
        <v>0.009627507738169248</v>
      </c>
      <c r="R35" s="122">
        <f t="shared" si="8"/>
        <v>0.1048800244094326</v>
      </c>
    </row>
    <row r="36" spans="1:18" ht="13.5" hidden="1">
      <c r="A36" s="20">
        <v>37287</v>
      </c>
      <c r="B36" s="127"/>
      <c r="C36" s="128"/>
      <c r="D36" s="129"/>
      <c r="E36" s="129"/>
      <c r="F36" s="130"/>
      <c r="G36" s="131"/>
      <c r="H36" s="131"/>
      <c r="I36" s="132"/>
      <c r="J36" s="132"/>
      <c r="K36" s="133"/>
      <c r="L36" s="133"/>
      <c r="M36" s="134"/>
      <c r="N36" s="134"/>
      <c r="O36" s="135"/>
      <c r="P36" s="135"/>
      <c r="Q36" s="136"/>
      <c r="R36" s="137"/>
    </row>
    <row r="37" spans="1:17" s="13" customFormat="1" ht="13.5" hidden="1">
      <c r="A37" s="138"/>
      <c r="B37" s="139"/>
      <c r="C37" s="140"/>
      <c r="D37" s="140"/>
      <c r="E37" s="140"/>
      <c r="F37" s="141"/>
      <c r="G37" s="142"/>
      <c r="H37" s="142"/>
      <c r="I37" s="143"/>
      <c r="J37" s="143"/>
      <c r="K37" s="144">
        <f>SUM(K6:K35)</f>
        <v>-0.05726027397260225</v>
      </c>
      <c r="L37" s="144">
        <f>SUM(L6:L35)</f>
        <v>0.4657534246575342</v>
      </c>
      <c r="M37" s="144"/>
      <c r="N37" s="144"/>
      <c r="O37" s="145">
        <f>SUM(O6:O35)</f>
        <v>2.9004070256632986E-09</v>
      </c>
      <c r="P37" s="145">
        <f>SUM(P6:P35)</f>
        <v>-2.3769055274014406E-07</v>
      </c>
      <c r="Q37" s="146"/>
    </row>
    <row r="38" spans="1:17" s="13" customFormat="1" ht="13.5" hidden="1">
      <c r="A38" s="138"/>
      <c r="B38" s="139"/>
      <c r="C38" s="140"/>
      <c r="D38" s="140"/>
      <c r="E38" s="140"/>
      <c r="F38" s="141"/>
      <c r="I38" s="143"/>
      <c r="J38" s="143"/>
      <c r="Q38" s="146"/>
    </row>
    <row r="39" spans="1:17" s="13" customFormat="1" ht="13.5" hidden="1">
      <c r="A39" s="147"/>
      <c r="B39" s="139"/>
      <c r="C39" s="140"/>
      <c r="D39" s="140"/>
      <c r="E39" s="140"/>
      <c r="F39" s="141"/>
      <c r="G39" s="141"/>
      <c r="H39" s="141"/>
      <c r="I39" s="143"/>
      <c r="J39" s="143"/>
      <c r="K39" s="148"/>
      <c r="L39" s="148"/>
      <c r="M39" s="149"/>
      <c r="N39" s="149"/>
      <c r="O39" s="150"/>
      <c r="P39" s="150"/>
      <c r="Q39" s="146"/>
    </row>
    <row r="40" spans="1:17" s="13" customFormat="1" ht="13.5" hidden="1">
      <c r="A40" s="151" t="s">
        <v>25</v>
      </c>
      <c r="B40" s="139"/>
      <c r="C40" s="140"/>
      <c r="D40" s="140"/>
      <c r="E40" s="140"/>
      <c r="F40" s="141"/>
      <c r="G40" s="141"/>
      <c r="H40" s="141"/>
      <c r="I40" s="3" t="s">
        <v>26</v>
      </c>
      <c r="J40" s="143"/>
      <c r="K40" s="148"/>
      <c r="L40" s="148"/>
      <c r="M40" s="149"/>
      <c r="N40" s="149"/>
      <c r="O40" s="150"/>
      <c r="P40" s="150"/>
      <c r="Q40" s="146"/>
    </row>
    <row r="41" spans="2:17" s="13" customFormat="1" ht="13.5" hidden="1">
      <c r="B41" s="139"/>
      <c r="C41" s="140"/>
      <c r="D41" s="140"/>
      <c r="E41" s="140"/>
      <c r="F41" s="141"/>
      <c r="G41" s="141"/>
      <c r="J41" s="143"/>
      <c r="K41" s="148"/>
      <c r="L41" s="148"/>
      <c r="M41" s="149"/>
      <c r="N41" s="149"/>
      <c r="O41" s="150"/>
      <c r="P41" s="150"/>
      <c r="Q41" s="146"/>
    </row>
    <row r="42" ht="13.5" hidden="1"/>
    <row r="43" ht="13.5">
      <c r="A43" s="40" t="s">
        <v>81</v>
      </c>
    </row>
    <row r="44" spans="1:17" ht="13.5">
      <c r="A44" s="5" t="s">
        <v>95</v>
      </c>
      <c r="B44" s="80"/>
      <c r="C44" s="6"/>
      <c r="D44" s="6"/>
      <c r="E44" s="6"/>
      <c r="F44" s="6"/>
      <c r="G44" s="6"/>
      <c r="H44" s="6"/>
      <c r="I44" s="6"/>
      <c r="J44" s="6"/>
      <c r="K44" s="6"/>
      <c r="L44" s="6"/>
      <c r="O44" s="7"/>
      <c r="P44" s="7"/>
      <c r="Q44" s="8"/>
    </row>
    <row r="45" spans="1:17" ht="13.5">
      <c r="A45" s="5" t="s">
        <v>27</v>
      </c>
      <c r="B45" s="80"/>
      <c r="C45" s="6"/>
      <c r="D45" s="6"/>
      <c r="E45" s="6"/>
      <c r="F45" s="6"/>
      <c r="G45" s="6"/>
      <c r="H45" s="6"/>
      <c r="I45" s="6"/>
      <c r="J45" s="6"/>
      <c r="K45" s="6"/>
      <c r="L45" s="6"/>
      <c r="O45" s="7"/>
      <c r="P45" s="7"/>
      <c r="Q45" s="8"/>
    </row>
    <row r="46" spans="1:18" ht="64.5" customHeight="1">
      <c r="A46" s="16"/>
      <c r="B46" s="17" t="s">
        <v>7</v>
      </c>
      <c r="C46" s="17" t="s">
        <v>74</v>
      </c>
      <c r="D46" s="81" t="s">
        <v>113</v>
      </c>
      <c r="E46" s="82" t="s">
        <v>112</v>
      </c>
      <c r="F46" s="17" t="s">
        <v>31</v>
      </c>
      <c r="G46" s="81" t="s">
        <v>110</v>
      </c>
      <c r="H46" s="82" t="s">
        <v>111</v>
      </c>
      <c r="I46" s="81" t="s">
        <v>100</v>
      </c>
      <c r="J46" s="82" t="s">
        <v>101</v>
      </c>
      <c r="K46" s="81" t="s">
        <v>102</v>
      </c>
      <c r="L46" s="82" t="s">
        <v>103</v>
      </c>
      <c r="M46" s="81" t="s">
        <v>104</v>
      </c>
      <c r="N46" s="82" t="s">
        <v>105</v>
      </c>
      <c r="O46" s="83" t="s">
        <v>106</v>
      </c>
      <c r="P46" s="84" t="s">
        <v>107</v>
      </c>
      <c r="Q46" s="85" t="s">
        <v>108</v>
      </c>
      <c r="R46" s="86" t="s">
        <v>109</v>
      </c>
    </row>
    <row r="47" spans="1:18" ht="13.5">
      <c r="A47" s="87">
        <v>37621</v>
      </c>
      <c r="B47" s="88"/>
      <c r="C47" s="152">
        <v>0</v>
      </c>
      <c r="D47" s="90">
        <v>0</v>
      </c>
      <c r="E47" s="91">
        <v>0</v>
      </c>
      <c r="F47" s="92"/>
      <c r="G47" s="90"/>
      <c r="H47" s="91"/>
      <c r="I47" s="90"/>
      <c r="J47" s="91"/>
      <c r="K47" s="90"/>
      <c r="L47" s="91"/>
      <c r="M47" s="90"/>
      <c r="N47" s="91"/>
      <c r="O47" s="93"/>
      <c r="P47" s="94"/>
      <c r="Q47" s="95"/>
      <c r="R47" s="96"/>
    </row>
    <row r="48" spans="1:18" ht="14.25" thickBot="1">
      <c r="A48" s="20">
        <v>37257</v>
      </c>
      <c r="B48" s="98">
        <v>1</v>
      </c>
      <c r="C48" s="153">
        <v>10</v>
      </c>
      <c r="D48" s="100">
        <f aca="true" t="shared" si="9" ref="D48:D77">IF(C48&gt;0,C48,0)</f>
        <v>10</v>
      </c>
      <c r="E48" s="101">
        <f aca="true" t="shared" si="10" ref="E48:E77">IF(C48&lt;0,C48,0)</f>
        <v>0</v>
      </c>
      <c r="F48" s="102">
        <v>0.01</v>
      </c>
      <c r="G48" s="103">
        <f>(D48*F48/365)*(-1)</f>
        <v>-0.00027397260273972606</v>
      </c>
      <c r="H48" s="104">
        <f>(E48*F48/365)*(-1)</f>
        <v>0</v>
      </c>
      <c r="I48" s="105"/>
      <c r="J48" s="106"/>
      <c r="K48" s="107">
        <f aca="true" t="shared" si="11" ref="K48:L76">D48-D47+I48</f>
        <v>10</v>
      </c>
      <c r="L48" s="108">
        <f t="shared" si="11"/>
        <v>0</v>
      </c>
      <c r="M48" s="109">
        <f aca="true" t="shared" si="12" ref="M48:M77">(1+Q48)^(-(B48/365))</f>
        <v>1</v>
      </c>
      <c r="N48" s="110">
        <f aca="true" t="shared" si="13" ref="N48:N77">(1+R48)^(-(B48/365))</f>
        <v>1</v>
      </c>
      <c r="O48" s="111">
        <f aca="true" t="shared" si="14" ref="O48:P77">K48*M48</f>
        <v>10</v>
      </c>
      <c r="P48" s="112">
        <f t="shared" si="14"/>
        <v>0</v>
      </c>
      <c r="Q48" s="113"/>
      <c r="R48" s="114"/>
    </row>
    <row r="49" spans="1:18" ht="14.25" thickBot="1">
      <c r="A49" s="20">
        <v>37258</v>
      </c>
      <c r="B49" s="115">
        <v>2</v>
      </c>
      <c r="C49" s="153">
        <v>10</v>
      </c>
      <c r="D49" s="100">
        <f t="shared" si="9"/>
        <v>10</v>
      </c>
      <c r="E49" s="101">
        <f t="shared" si="10"/>
        <v>0</v>
      </c>
      <c r="F49" s="102">
        <v>0.01</v>
      </c>
      <c r="G49" s="103">
        <f aca="true" t="shared" si="15" ref="G49:G77">(D49*F49/365)*(-1)</f>
        <v>-0.00027397260273972606</v>
      </c>
      <c r="H49" s="104">
        <f aca="true" t="shared" si="16" ref="H49:H77">(E49*F49/365)*(-1)</f>
        <v>0</v>
      </c>
      <c r="I49" s="117"/>
      <c r="J49" s="118"/>
      <c r="K49" s="107">
        <f t="shared" si="11"/>
        <v>0</v>
      </c>
      <c r="L49" s="108">
        <f t="shared" si="11"/>
        <v>0</v>
      </c>
      <c r="M49" s="109">
        <f t="shared" si="12"/>
        <v>0.9999452302033499</v>
      </c>
      <c r="N49" s="110">
        <f t="shared" si="13"/>
        <v>1</v>
      </c>
      <c r="O49" s="111">
        <f t="shared" si="14"/>
        <v>0</v>
      </c>
      <c r="P49" s="112">
        <f>L49*N49</f>
        <v>0</v>
      </c>
      <c r="Q49" s="119">
        <v>0.010045886120913103</v>
      </c>
      <c r="R49" s="120">
        <v>0</v>
      </c>
    </row>
    <row r="50" spans="1:18" ht="13.5">
      <c r="A50" s="20">
        <v>37259</v>
      </c>
      <c r="B50" s="115">
        <v>3</v>
      </c>
      <c r="C50" s="153">
        <v>10</v>
      </c>
      <c r="D50" s="100">
        <f t="shared" si="9"/>
        <v>10</v>
      </c>
      <c r="E50" s="101">
        <f t="shared" si="10"/>
        <v>0</v>
      </c>
      <c r="F50" s="102">
        <v>0.01</v>
      </c>
      <c r="G50" s="103">
        <f t="shared" si="15"/>
        <v>-0.00027397260273972606</v>
      </c>
      <c r="H50" s="104">
        <f t="shared" si="16"/>
        <v>0</v>
      </c>
      <c r="I50" s="117"/>
      <c r="J50" s="118"/>
      <c r="K50" s="107">
        <f t="shared" si="11"/>
        <v>0</v>
      </c>
      <c r="L50" s="108">
        <f t="shared" si="11"/>
        <v>0</v>
      </c>
      <c r="M50" s="109">
        <f t="shared" si="12"/>
        <v>0.9999178464299341</v>
      </c>
      <c r="N50" s="110">
        <f t="shared" si="13"/>
        <v>1</v>
      </c>
      <c r="O50" s="111">
        <f t="shared" si="14"/>
        <v>0</v>
      </c>
      <c r="P50" s="112">
        <f t="shared" si="14"/>
        <v>0</v>
      </c>
      <c r="Q50" s="121">
        <f aca="true" t="shared" si="17" ref="Q50:R77">Q49</f>
        <v>0.010045886120913103</v>
      </c>
      <c r="R50" s="154">
        <f t="shared" si="17"/>
        <v>0</v>
      </c>
    </row>
    <row r="51" spans="1:18" ht="13.5">
      <c r="A51" s="20">
        <v>37260</v>
      </c>
      <c r="B51" s="98">
        <v>4</v>
      </c>
      <c r="C51" s="153">
        <v>10</v>
      </c>
      <c r="D51" s="100">
        <f t="shared" si="9"/>
        <v>10</v>
      </c>
      <c r="E51" s="101">
        <f t="shared" si="10"/>
        <v>0</v>
      </c>
      <c r="F51" s="102">
        <v>0.01</v>
      </c>
      <c r="G51" s="103">
        <f t="shared" si="15"/>
        <v>-0.00027397260273972606</v>
      </c>
      <c r="H51" s="104">
        <f t="shared" si="16"/>
        <v>0</v>
      </c>
      <c r="I51" s="117"/>
      <c r="J51" s="118"/>
      <c r="K51" s="107">
        <f t="shared" si="11"/>
        <v>0</v>
      </c>
      <c r="L51" s="108">
        <f t="shared" si="11"/>
        <v>0</v>
      </c>
      <c r="M51" s="109">
        <f t="shared" si="12"/>
        <v>0.9998904634064305</v>
      </c>
      <c r="N51" s="110">
        <f t="shared" si="13"/>
        <v>1</v>
      </c>
      <c r="O51" s="111">
        <f t="shared" si="14"/>
        <v>0</v>
      </c>
      <c r="P51" s="112">
        <f t="shared" si="14"/>
        <v>0</v>
      </c>
      <c r="Q51" s="121">
        <f t="shared" si="17"/>
        <v>0.010045886120913103</v>
      </c>
      <c r="R51" s="154">
        <f t="shared" si="17"/>
        <v>0</v>
      </c>
    </row>
    <row r="52" spans="1:18" ht="13.5">
      <c r="A52" s="20">
        <v>37261</v>
      </c>
      <c r="B52" s="115">
        <v>5</v>
      </c>
      <c r="C52" s="153">
        <v>10</v>
      </c>
      <c r="D52" s="100">
        <f t="shared" si="9"/>
        <v>10</v>
      </c>
      <c r="E52" s="101">
        <f t="shared" si="10"/>
        <v>0</v>
      </c>
      <c r="F52" s="102">
        <v>0.01</v>
      </c>
      <c r="G52" s="103">
        <f t="shared" si="15"/>
        <v>-0.00027397260273972606</v>
      </c>
      <c r="H52" s="104">
        <f t="shared" si="16"/>
        <v>0</v>
      </c>
      <c r="I52" s="117"/>
      <c r="J52" s="118"/>
      <c r="K52" s="107">
        <f t="shared" si="11"/>
        <v>0</v>
      </c>
      <c r="L52" s="108">
        <f t="shared" si="11"/>
        <v>0</v>
      </c>
      <c r="M52" s="109">
        <f t="shared" si="12"/>
        <v>0.9998630811328183</v>
      </c>
      <c r="N52" s="110">
        <f t="shared" si="13"/>
        <v>1</v>
      </c>
      <c r="O52" s="111">
        <f t="shared" si="14"/>
        <v>0</v>
      </c>
      <c r="P52" s="112">
        <f t="shared" si="14"/>
        <v>0</v>
      </c>
      <c r="Q52" s="121">
        <f t="shared" si="17"/>
        <v>0.010045886120913103</v>
      </c>
      <c r="R52" s="154">
        <f t="shared" si="17"/>
        <v>0</v>
      </c>
    </row>
    <row r="53" spans="1:18" ht="13.5">
      <c r="A53" s="20">
        <v>37262</v>
      </c>
      <c r="B53" s="115">
        <v>6</v>
      </c>
      <c r="C53" s="153">
        <v>10</v>
      </c>
      <c r="D53" s="100">
        <f t="shared" si="9"/>
        <v>10</v>
      </c>
      <c r="E53" s="101">
        <f t="shared" si="10"/>
        <v>0</v>
      </c>
      <c r="F53" s="102">
        <v>0.01</v>
      </c>
      <c r="G53" s="103">
        <f t="shared" si="15"/>
        <v>-0.00027397260273972606</v>
      </c>
      <c r="H53" s="104">
        <f t="shared" si="16"/>
        <v>0</v>
      </c>
      <c r="I53" s="117"/>
      <c r="J53" s="118"/>
      <c r="K53" s="107">
        <f t="shared" si="11"/>
        <v>0</v>
      </c>
      <c r="L53" s="108">
        <f t="shared" si="11"/>
        <v>0</v>
      </c>
      <c r="M53" s="109">
        <f t="shared" si="12"/>
        <v>0.9998356996090773</v>
      </c>
      <c r="N53" s="110">
        <f t="shared" si="13"/>
        <v>1</v>
      </c>
      <c r="O53" s="111">
        <f t="shared" si="14"/>
        <v>0</v>
      </c>
      <c r="P53" s="112">
        <f t="shared" si="14"/>
        <v>0</v>
      </c>
      <c r="Q53" s="121">
        <f t="shared" si="17"/>
        <v>0.010045886120913103</v>
      </c>
      <c r="R53" s="154">
        <f t="shared" si="17"/>
        <v>0</v>
      </c>
    </row>
    <row r="54" spans="1:18" ht="13.5">
      <c r="A54" s="20">
        <v>37263</v>
      </c>
      <c r="B54" s="98">
        <v>7</v>
      </c>
      <c r="C54" s="153">
        <v>10</v>
      </c>
      <c r="D54" s="100">
        <f t="shared" si="9"/>
        <v>10</v>
      </c>
      <c r="E54" s="101">
        <f t="shared" si="10"/>
        <v>0</v>
      </c>
      <c r="F54" s="102">
        <v>0.01</v>
      </c>
      <c r="G54" s="103">
        <f t="shared" si="15"/>
        <v>-0.00027397260273972606</v>
      </c>
      <c r="H54" s="104">
        <f t="shared" si="16"/>
        <v>0</v>
      </c>
      <c r="I54" s="117"/>
      <c r="J54" s="118"/>
      <c r="K54" s="107">
        <f t="shared" si="11"/>
        <v>0</v>
      </c>
      <c r="L54" s="108">
        <f t="shared" si="11"/>
        <v>0</v>
      </c>
      <c r="M54" s="109">
        <f t="shared" si="12"/>
        <v>0.9998083188351867</v>
      </c>
      <c r="N54" s="110">
        <f t="shared" si="13"/>
        <v>1</v>
      </c>
      <c r="O54" s="111">
        <f t="shared" si="14"/>
        <v>0</v>
      </c>
      <c r="P54" s="112">
        <f t="shared" si="14"/>
        <v>0</v>
      </c>
      <c r="Q54" s="121">
        <f t="shared" si="17"/>
        <v>0.010045886120913103</v>
      </c>
      <c r="R54" s="154">
        <f t="shared" si="17"/>
        <v>0</v>
      </c>
    </row>
    <row r="55" spans="1:18" ht="13.5">
      <c r="A55" s="20">
        <v>37264</v>
      </c>
      <c r="B55" s="115">
        <v>8</v>
      </c>
      <c r="C55" s="153">
        <v>10</v>
      </c>
      <c r="D55" s="100">
        <f t="shared" si="9"/>
        <v>10</v>
      </c>
      <c r="E55" s="101">
        <f t="shared" si="10"/>
        <v>0</v>
      </c>
      <c r="F55" s="102">
        <v>0.01</v>
      </c>
      <c r="G55" s="103">
        <f t="shared" si="15"/>
        <v>-0.00027397260273972606</v>
      </c>
      <c r="H55" s="104">
        <f t="shared" si="16"/>
        <v>0</v>
      </c>
      <c r="I55" s="117"/>
      <c r="J55" s="118"/>
      <c r="K55" s="107">
        <f t="shared" si="11"/>
        <v>0</v>
      </c>
      <c r="L55" s="108">
        <f t="shared" si="11"/>
        <v>0</v>
      </c>
      <c r="M55" s="109">
        <f t="shared" si="12"/>
        <v>0.9997809388111262</v>
      </c>
      <c r="N55" s="110">
        <f t="shared" si="13"/>
        <v>1</v>
      </c>
      <c r="O55" s="111">
        <f t="shared" si="14"/>
        <v>0</v>
      </c>
      <c r="P55" s="112">
        <f t="shared" si="14"/>
        <v>0</v>
      </c>
      <c r="Q55" s="121">
        <f t="shared" si="17"/>
        <v>0.010045886120913103</v>
      </c>
      <c r="R55" s="154">
        <f t="shared" si="17"/>
        <v>0</v>
      </c>
    </row>
    <row r="56" spans="1:18" ht="13.5">
      <c r="A56" s="20">
        <v>37265</v>
      </c>
      <c r="B56" s="115">
        <v>9</v>
      </c>
      <c r="C56" s="153">
        <v>10</v>
      </c>
      <c r="D56" s="100">
        <f t="shared" si="9"/>
        <v>10</v>
      </c>
      <c r="E56" s="101">
        <f t="shared" si="10"/>
        <v>0</v>
      </c>
      <c r="F56" s="102">
        <v>0.01</v>
      </c>
      <c r="G56" s="103">
        <f t="shared" si="15"/>
        <v>-0.00027397260273972606</v>
      </c>
      <c r="H56" s="104">
        <f t="shared" si="16"/>
        <v>0</v>
      </c>
      <c r="I56" s="117"/>
      <c r="J56" s="118"/>
      <c r="K56" s="107">
        <f t="shared" si="11"/>
        <v>0</v>
      </c>
      <c r="L56" s="108">
        <f t="shared" si="11"/>
        <v>0</v>
      </c>
      <c r="M56" s="109">
        <f t="shared" si="12"/>
        <v>0.9997535595368751</v>
      </c>
      <c r="N56" s="110">
        <f t="shared" si="13"/>
        <v>1</v>
      </c>
      <c r="O56" s="111">
        <f t="shared" si="14"/>
        <v>0</v>
      </c>
      <c r="P56" s="112">
        <f t="shared" si="14"/>
        <v>0</v>
      </c>
      <c r="Q56" s="121">
        <f t="shared" si="17"/>
        <v>0.010045886120913103</v>
      </c>
      <c r="R56" s="154">
        <f t="shared" si="17"/>
        <v>0</v>
      </c>
    </row>
    <row r="57" spans="1:18" ht="13.5">
      <c r="A57" s="20">
        <v>37266</v>
      </c>
      <c r="B57" s="98">
        <v>10</v>
      </c>
      <c r="C57" s="153">
        <v>10</v>
      </c>
      <c r="D57" s="100">
        <f t="shared" si="9"/>
        <v>10</v>
      </c>
      <c r="E57" s="101">
        <f t="shared" si="10"/>
        <v>0</v>
      </c>
      <c r="F57" s="102">
        <v>0.01</v>
      </c>
      <c r="G57" s="103">
        <f t="shared" si="15"/>
        <v>-0.00027397260273972606</v>
      </c>
      <c r="H57" s="104">
        <f t="shared" si="16"/>
        <v>0</v>
      </c>
      <c r="I57" s="117"/>
      <c r="J57" s="118"/>
      <c r="K57" s="107">
        <f t="shared" si="11"/>
        <v>0</v>
      </c>
      <c r="L57" s="108">
        <f t="shared" si="11"/>
        <v>0</v>
      </c>
      <c r="M57" s="109">
        <f t="shared" si="12"/>
        <v>0.9997261810124127</v>
      </c>
      <c r="N57" s="110">
        <f t="shared" si="13"/>
        <v>1</v>
      </c>
      <c r="O57" s="111">
        <f t="shared" si="14"/>
        <v>0</v>
      </c>
      <c r="P57" s="112">
        <f t="shared" si="14"/>
        <v>0</v>
      </c>
      <c r="Q57" s="121">
        <f t="shared" si="17"/>
        <v>0.010045886120913103</v>
      </c>
      <c r="R57" s="154">
        <f t="shared" si="17"/>
        <v>0</v>
      </c>
    </row>
    <row r="58" spans="1:18" ht="13.5">
      <c r="A58" s="20">
        <v>37267</v>
      </c>
      <c r="B58" s="115">
        <v>11</v>
      </c>
      <c r="C58" s="153">
        <v>10</v>
      </c>
      <c r="D58" s="100">
        <f t="shared" si="9"/>
        <v>10</v>
      </c>
      <c r="E58" s="101">
        <f t="shared" si="10"/>
        <v>0</v>
      </c>
      <c r="F58" s="102">
        <v>0.01</v>
      </c>
      <c r="G58" s="103">
        <f t="shared" si="15"/>
        <v>-0.00027397260273972606</v>
      </c>
      <c r="H58" s="104">
        <f t="shared" si="16"/>
        <v>0</v>
      </c>
      <c r="I58" s="117"/>
      <c r="J58" s="118"/>
      <c r="K58" s="107">
        <f t="shared" si="11"/>
        <v>0</v>
      </c>
      <c r="L58" s="108">
        <f t="shared" si="11"/>
        <v>0</v>
      </c>
      <c r="M58" s="109">
        <f t="shared" si="12"/>
        <v>0.999698803237719</v>
      </c>
      <c r="N58" s="110">
        <f t="shared" si="13"/>
        <v>1</v>
      </c>
      <c r="O58" s="111">
        <f t="shared" si="14"/>
        <v>0</v>
      </c>
      <c r="P58" s="112">
        <f t="shared" si="14"/>
        <v>0</v>
      </c>
      <c r="Q58" s="121">
        <f t="shared" si="17"/>
        <v>0.010045886120913103</v>
      </c>
      <c r="R58" s="154">
        <f t="shared" si="17"/>
        <v>0</v>
      </c>
    </row>
    <row r="59" spans="1:18" ht="13.5">
      <c r="A59" s="20">
        <v>37268</v>
      </c>
      <c r="B59" s="115">
        <v>12</v>
      </c>
      <c r="C59" s="153">
        <v>10</v>
      </c>
      <c r="D59" s="100">
        <f t="shared" si="9"/>
        <v>10</v>
      </c>
      <c r="E59" s="101">
        <f t="shared" si="10"/>
        <v>0</v>
      </c>
      <c r="F59" s="102">
        <v>0.01</v>
      </c>
      <c r="G59" s="103">
        <f t="shared" si="15"/>
        <v>-0.00027397260273972606</v>
      </c>
      <c r="H59" s="104">
        <f t="shared" si="16"/>
        <v>0</v>
      </c>
      <c r="I59" s="117"/>
      <c r="J59" s="118"/>
      <c r="K59" s="107">
        <f t="shared" si="11"/>
        <v>0</v>
      </c>
      <c r="L59" s="108">
        <f t="shared" si="11"/>
        <v>0</v>
      </c>
      <c r="M59" s="109">
        <f t="shared" si="12"/>
        <v>0.999671426212773</v>
      </c>
      <c r="N59" s="110">
        <f t="shared" si="13"/>
        <v>1</v>
      </c>
      <c r="O59" s="111">
        <f t="shared" si="14"/>
        <v>0</v>
      </c>
      <c r="P59" s="112">
        <f t="shared" si="14"/>
        <v>0</v>
      </c>
      <c r="Q59" s="121">
        <f t="shared" si="17"/>
        <v>0.010045886120913103</v>
      </c>
      <c r="R59" s="154">
        <f t="shared" si="17"/>
        <v>0</v>
      </c>
    </row>
    <row r="60" spans="1:18" ht="13.5">
      <c r="A60" s="20">
        <v>37269</v>
      </c>
      <c r="B60" s="98">
        <v>13</v>
      </c>
      <c r="C60" s="153">
        <v>10</v>
      </c>
      <c r="D60" s="100">
        <f t="shared" si="9"/>
        <v>10</v>
      </c>
      <c r="E60" s="101">
        <f t="shared" si="10"/>
        <v>0</v>
      </c>
      <c r="F60" s="102">
        <v>0.01</v>
      </c>
      <c r="G60" s="103">
        <f t="shared" si="15"/>
        <v>-0.00027397260273972606</v>
      </c>
      <c r="H60" s="104">
        <f t="shared" si="16"/>
        <v>0</v>
      </c>
      <c r="I60" s="117"/>
      <c r="J60" s="118"/>
      <c r="K60" s="107">
        <f t="shared" si="11"/>
        <v>0</v>
      </c>
      <c r="L60" s="108">
        <f t="shared" si="11"/>
        <v>0</v>
      </c>
      <c r="M60" s="109">
        <f t="shared" si="12"/>
        <v>0.9996440499375543</v>
      </c>
      <c r="N60" s="110">
        <f t="shared" si="13"/>
        <v>1</v>
      </c>
      <c r="O60" s="111">
        <f t="shared" si="14"/>
        <v>0</v>
      </c>
      <c r="P60" s="112">
        <f t="shared" si="14"/>
        <v>0</v>
      </c>
      <c r="Q60" s="121">
        <f t="shared" si="17"/>
        <v>0.010045886120913103</v>
      </c>
      <c r="R60" s="154">
        <f t="shared" si="17"/>
        <v>0</v>
      </c>
    </row>
    <row r="61" spans="1:18" ht="13.5">
      <c r="A61" s="20">
        <v>37270</v>
      </c>
      <c r="B61" s="115">
        <v>14</v>
      </c>
      <c r="C61" s="153">
        <v>10</v>
      </c>
      <c r="D61" s="100">
        <f t="shared" si="9"/>
        <v>10</v>
      </c>
      <c r="E61" s="101">
        <f t="shared" si="10"/>
        <v>0</v>
      </c>
      <c r="F61" s="102">
        <v>0.01</v>
      </c>
      <c r="G61" s="103">
        <f t="shared" si="15"/>
        <v>-0.00027397260273972606</v>
      </c>
      <c r="H61" s="104">
        <f t="shared" si="16"/>
        <v>0</v>
      </c>
      <c r="I61" s="117"/>
      <c r="J61" s="118"/>
      <c r="K61" s="107">
        <f t="shared" si="11"/>
        <v>0</v>
      </c>
      <c r="L61" s="108">
        <f t="shared" si="11"/>
        <v>0</v>
      </c>
      <c r="M61" s="109">
        <f t="shared" si="12"/>
        <v>0.9996166744120424</v>
      </c>
      <c r="N61" s="110">
        <f t="shared" si="13"/>
        <v>1</v>
      </c>
      <c r="O61" s="111">
        <f t="shared" si="14"/>
        <v>0</v>
      </c>
      <c r="P61" s="112">
        <f t="shared" si="14"/>
        <v>0</v>
      </c>
      <c r="Q61" s="121">
        <f t="shared" si="17"/>
        <v>0.010045886120913103</v>
      </c>
      <c r="R61" s="154">
        <f t="shared" si="17"/>
        <v>0</v>
      </c>
    </row>
    <row r="62" spans="1:18" ht="13.5">
      <c r="A62" s="20">
        <v>37271</v>
      </c>
      <c r="B62" s="115">
        <v>15</v>
      </c>
      <c r="C62" s="153">
        <v>10</v>
      </c>
      <c r="D62" s="100">
        <f t="shared" si="9"/>
        <v>10</v>
      </c>
      <c r="E62" s="101">
        <f t="shared" si="10"/>
        <v>0</v>
      </c>
      <c r="F62" s="102">
        <v>0.01</v>
      </c>
      <c r="G62" s="103">
        <f t="shared" si="15"/>
        <v>-0.00027397260273972606</v>
      </c>
      <c r="H62" s="104">
        <f t="shared" si="16"/>
        <v>0</v>
      </c>
      <c r="I62" s="117"/>
      <c r="J62" s="118"/>
      <c r="K62" s="107">
        <f t="shared" si="11"/>
        <v>0</v>
      </c>
      <c r="L62" s="108">
        <f t="shared" si="11"/>
        <v>0</v>
      </c>
      <c r="M62" s="109">
        <f t="shared" si="12"/>
        <v>0.9995892996362166</v>
      </c>
      <c r="N62" s="110">
        <f t="shared" si="13"/>
        <v>1</v>
      </c>
      <c r="O62" s="111">
        <f t="shared" si="14"/>
        <v>0</v>
      </c>
      <c r="P62" s="112">
        <f t="shared" si="14"/>
        <v>0</v>
      </c>
      <c r="Q62" s="121">
        <f t="shared" si="17"/>
        <v>0.010045886120913103</v>
      </c>
      <c r="R62" s="154">
        <f t="shared" si="17"/>
        <v>0</v>
      </c>
    </row>
    <row r="63" spans="1:18" ht="13.5">
      <c r="A63" s="20">
        <v>37272</v>
      </c>
      <c r="B63" s="98">
        <v>16</v>
      </c>
      <c r="C63" s="153">
        <v>10</v>
      </c>
      <c r="D63" s="100">
        <f t="shared" si="9"/>
        <v>10</v>
      </c>
      <c r="E63" s="101">
        <f t="shared" si="10"/>
        <v>0</v>
      </c>
      <c r="F63" s="102">
        <v>0.01</v>
      </c>
      <c r="G63" s="103">
        <f t="shared" si="15"/>
        <v>-0.00027397260273972606</v>
      </c>
      <c r="H63" s="104">
        <f t="shared" si="16"/>
        <v>0</v>
      </c>
      <c r="I63" s="117"/>
      <c r="J63" s="118"/>
      <c r="K63" s="107">
        <f t="shared" si="11"/>
        <v>0</v>
      </c>
      <c r="L63" s="108">
        <f t="shared" si="11"/>
        <v>0</v>
      </c>
      <c r="M63" s="109">
        <f t="shared" si="12"/>
        <v>0.9995619256100569</v>
      </c>
      <c r="N63" s="110">
        <f t="shared" si="13"/>
        <v>1</v>
      </c>
      <c r="O63" s="111">
        <f t="shared" si="14"/>
        <v>0</v>
      </c>
      <c r="P63" s="112">
        <f t="shared" si="14"/>
        <v>0</v>
      </c>
      <c r="Q63" s="121">
        <f t="shared" si="17"/>
        <v>0.010045886120913103</v>
      </c>
      <c r="R63" s="154">
        <f t="shared" si="17"/>
        <v>0</v>
      </c>
    </row>
    <row r="64" spans="1:18" ht="13.5">
      <c r="A64" s="20">
        <v>37273</v>
      </c>
      <c r="B64" s="115">
        <v>17</v>
      </c>
      <c r="C64" s="153">
        <v>10</v>
      </c>
      <c r="D64" s="100">
        <f t="shared" si="9"/>
        <v>10</v>
      </c>
      <c r="E64" s="101">
        <f t="shared" si="10"/>
        <v>0</v>
      </c>
      <c r="F64" s="102">
        <v>0.01</v>
      </c>
      <c r="G64" s="103">
        <f t="shared" si="15"/>
        <v>-0.00027397260273972606</v>
      </c>
      <c r="H64" s="104">
        <f t="shared" si="16"/>
        <v>0</v>
      </c>
      <c r="I64" s="117"/>
      <c r="J64" s="118"/>
      <c r="K64" s="107">
        <f t="shared" si="11"/>
        <v>0</v>
      </c>
      <c r="L64" s="108">
        <f t="shared" si="11"/>
        <v>0</v>
      </c>
      <c r="M64" s="109">
        <f t="shared" si="12"/>
        <v>0.9995345523335419</v>
      </c>
      <c r="N64" s="110">
        <f t="shared" si="13"/>
        <v>1</v>
      </c>
      <c r="O64" s="111">
        <f t="shared" si="14"/>
        <v>0</v>
      </c>
      <c r="P64" s="112">
        <f t="shared" si="14"/>
        <v>0</v>
      </c>
      <c r="Q64" s="121">
        <f t="shared" si="17"/>
        <v>0.010045886120913103</v>
      </c>
      <c r="R64" s="154">
        <f t="shared" si="17"/>
        <v>0</v>
      </c>
    </row>
    <row r="65" spans="1:18" ht="13.5">
      <c r="A65" s="20">
        <v>37274</v>
      </c>
      <c r="B65" s="115">
        <v>18</v>
      </c>
      <c r="C65" s="153">
        <v>10</v>
      </c>
      <c r="D65" s="100">
        <f t="shared" si="9"/>
        <v>10</v>
      </c>
      <c r="E65" s="101">
        <f t="shared" si="10"/>
        <v>0</v>
      </c>
      <c r="F65" s="102">
        <v>0.01</v>
      </c>
      <c r="G65" s="103">
        <f t="shared" si="15"/>
        <v>-0.00027397260273972606</v>
      </c>
      <c r="H65" s="104">
        <f t="shared" si="16"/>
        <v>0</v>
      </c>
      <c r="I65" s="117"/>
      <c r="J65" s="118"/>
      <c r="K65" s="107">
        <f t="shared" si="11"/>
        <v>0</v>
      </c>
      <c r="L65" s="108">
        <f t="shared" si="11"/>
        <v>0</v>
      </c>
      <c r="M65" s="109">
        <f t="shared" si="12"/>
        <v>0.9995071798066519</v>
      </c>
      <c r="N65" s="110">
        <f t="shared" si="13"/>
        <v>1</v>
      </c>
      <c r="O65" s="111">
        <f t="shared" si="14"/>
        <v>0</v>
      </c>
      <c r="P65" s="112">
        <f t="shared" si="14"/>
        <v>0</v>
      </c>
      <c r="Q65" s="121">
        <f t="shared" si="17"/>
        <v>0.010045886120913103</v>
      </c>
      <c r="R65" s="154">
        <f t="shared" si="17"/>
        <v>0</v>
      </c>
    </row>
    <row r="66" spans="1:18" ht="13.5">
      <c r="A66" s="20">
        <v>37275</v>
      </c>
      <c r="B66" s="98">
        <v>19</v>
      </c>
      <c r="C66" s="153">
        <v>10</v>
      </c>
      <c r="D66" s="100">
        <f t="shared" si="9"/>
        <v>10</v>
      </c>
      <c r="E66" s="101">
        <f t="shared" si="10"/>
        <v>0</v>
      </c>
      <c r="F66" s="102">
        <v>0.01</v>
      </c>
      <c r="G66" s="103">
        <f t="shared" si="15"/>
        <v>-0.00027397260273972606</v>
      </c>
      <c r="H66" s="104">
        <f t="shared" si="16"/>
        <v>0</v>
      </c>
      <c r="I66" s="117"/>
      <c r="J66" s="118"/>
      <c r="K66" s="107">
        <f t="shared" si="11"/>
        <v>0</v>
      </c>
      <c r="L66" s="108">
        <f t="shared" si="11"/>
        <v>0</v>
      </c>
      <c r="M66" s="109">
        <f t="shared" si="12"/>
        <v>0.9994798080293659</v>
      </c>
      <c r="N66" s="110">
        <f t="shared" si="13"/>
        <v>1</v>
      </c>
      <c r="O66" s="111">
        <f t="shared" si="14"/>
        <v>0</v>
      </c>
      <c r="P66" s="112">
        <f t="shared" si="14"/>
        <v>0</v>
      </c>
      <c r="Q66" s="121">
        <f t="shared" si="17"/>
        <v>0.010045886120913103</v>
      </c>
      <c r="R66" s="154">
        <f t="shared" si="17"/>
        <v>0</v>
      </c>
    </row>
    <row r="67" spans="1:18" ht="13.5">
      <c r="A67" s="20">
        <v>37276</v>
      </c>
      <c r="B67" s="115">
        <v>20</v>
      </c>
      <c r="C67" s="153">
        <v>10</v>
      </c>
      <c r="D67" s="100">
        <f t="shared" si="9"/>
        <v>10</v>
      </c>
      <c r="E67" s="101">
        <f t="shared" si="10"/>
        <v>0</v>
      </c>
      <c r="F67" s="102">
        <v>0.01</v>
      </c>
      <c r="G67" s="103">
        <f t="shared" si="15"/>
        <v>-0.00027397260273972606</v>
      </c>
      <c r="H67" s="104">
        <f t="shared" si="16"/>
        <v>0</v>
      </c>
      <c r="I67" s="117"/>
      <c r="J67" s="118"/>
      <c r="K67" s="107">
        <f t="shared" si="11"/>
        <v>0</v>
      </c>
      <c r="L67" s="108">
        <f t="shared" si="11"/>
        <v>0</v>
      </c>
      <c r="M67" s="109">
        <f t="shared" si="12"/>
        <v>0.9994524370016635</v>
      </c>
      <c r="N67" s="110">
        <f t="shared" si="13"/>
        <v>1</v>
      </c>
      <c r="O67" s="111">
        <f t="shared" si="14"/>
        <v>0</v>
      </c>
      <c r="P67" s="112">
        <f t="shared" si="14"/>
        <v>0</v>
      </c>
      <c r="Q67" s="121">
        <f t="shared" si="17"/>
        <v>0.010045886120913103</v>
      </c>
      <c r="R67" s="154">
        <f t="shared" si="17"/>
        <v>0</v>
      </c>
    </row>
    <row r="68" spans="1:18" ht="13.5">
      <c r="A68" s="20">
        <v>37277</v>
      </c>
      <c r="B68" s="115">
        <v>21</v>
      </c>
      <c r="C68" s="153">
        <v>10</v>
      </c>
      <c r="D68" s="100">
        <f t="shared" si="9"/>
        <v>10</v>
      </c>
      <c r="E68" s="101">
        <f t="shared" si="10"/>
        <v>0</v>
      </c>
      <c r="F68" s="102">
        <v>0.01</v>
      </c>
      <c r="G68" s="103">
        <f t="shared" si="15"/>
        <v>-0.00027397260273972606</v>
      </c>
      <c r="H68" s="104">
        <f t="shared" si="16"/>
        <v>0</v>
      </c>
      <c r="I68" s="117"/>
      <c r="J68" s="118"/>
      <c r="K68" s="107">
        <f t="shared" si="11"/>
        <v>0</v>
      </c>
      <c r="L68" s="108">
        <f t="shared" si="11"/>
        <v>0</v>
      </c>
      <c r="M68" s="109">
        <f t="shared" si="12"/>
        <v>0.9994250667235244</v>
      </c>
      <c r="N68" s="110">
        <f t="shared" si="13"/>
        <v>1</v>
      </c>
      <c r="O68" s="111">
        <f t="shared" si="14"/>
        <v>0</v>
      </c>
      <c r="P68" s="112">
        <f t="shared" si="14"/>
        <v>0</v>
      </c>
      <c r="Q68" s="121">
        <f t="shared" si="17"/>
        <v>0.010045886120913103</v>
      </c>
      <c r="R68" s="154">
        <f t="shared" si="17"/>
        <v>0</v>
      </c>
    </row>
    <row r="69" spans="1:18" ht="13.5">
      <c r="A69" s="20">
        <v>37278</v>
      </c>
      <c r="B69" s="98">
        <v>22</v>
      </c>
      <c r="C69" s="153">
        <v>10</v>
      </c>
      <c r="D69" s="100">
        <f t="shared" si="9"/>
        <v>10</v>
      </c>
      <c r="E69" s="101">
        <f t="shared" si="10"/>
        <v>0</v>
      </c>
      <c r="F69" s="102">
        <v>0.01</v>
      </c>
      <c r="G69" s="103">
        <f t="shared" si="15"/>
        <v>-0.00027397260273972606</v>
      </c>
      <c r="H69" s="104">
        <f t="shared" si="16"/>
        <v>0</v>
      </c>
      <c r="I69" s="117"/>
      <c r="J69" s="118"/>
      <c r="K69" s="107">
        <f t="shared" si="11"/>
        <v>0</v>
      </c>
      <c r="L69" s="108">
        <f t="shared" si="11"/>
        <v>0</v>
      </c>
      <c r="M69" s="109">
        <f t="shared" si="12"/>
        <v>0.9993976971949275</v>
      </c>
      <c r="N69" s="110">
        <f t="shared" si="13"/>
        <v>1</v>
      </c>
      <c r="O69" s="111">
        <f t="shared" si="14"/>
        <v>0</v>
      </c>
      <c r="P69" s="112">
        <f t="shared" si="14"/>
        <v>0</v>
      </c>
      <c r="Q69" s="121">
        <f t="shared" si="17"/>
        <v>0.010045886120913103</v>
      </c>
      <c r="R69" s="154">
        <f t="shared" si="17"/>
        <v>0</v>
      </c>
    </row>
    <row r="70" spans="1:18" ht="13.5">
      <c r="A70" s="20">
        <v>37279</v>
      </c>
      <c r="B70" s="115">
        <v>23</v>
      </c>
      <c r="C70" s="153">
        <v>10</v>
      </c>
      <c r="D70" s="100">
        <f t="shared" si="9"/>
        <v>10</v>
      </c>
      <c r="E70" s="101">
        <f t="shared" si="10"/>
        <v>0</v>
      </c>
      <c r="F70" s="102">
        <v>0.01</v>
      </c>
      <c r="G70" s="103">
        <f t="shared" si="15"/>
        <v>-0.00027397260273972606</v>
      </c>
      <c r="H70" s="104">
        <f t="shared" si="16"/>
        <v>0</v>
      </c>
      <c r="I70" s="117"/>
      <c r="J70" s="118"/>
      <c r="K70" s="107">
        <f t="shared" si="11"/>
        <v>0</v>
      </c>
      <c r="L70" s="108">
        <f t="shared" si="11"/>
        <v>0</v>
      </c>
      <c r="M70" s="109">
        <f t="shared" si="12"/>
        <v>0.9993703284158528</v>
      </c>
      <c r="N70" s="110">
        <f t="shared" si="13"/>
        <v>1</v>
      </c>
      <c r="O70" s="111">
        <f t="shared" si="14"/>
        <v>0</v>
      </c>
      <c r="P70" s="112">
        <f t="shared" si="14"/>
        <v>0</v>
      </c>
      <c r="Q70" s="121">
        <f t="shared" si="17"/>
        <v>0.010045886120913103</v>
      </c>
      <c r="R70" s="154">
        <f t="shared" si="17"/>
        <v>0</v>
      </c>
    </row>
    <row r="71" spans="1:18" ht="13.5">
      <c r="A71" s="20">
        <v>37280</v>
      </c>
      <c r="B71" s="115">
        <v>24</v>
      </c>
      <c r="C71" s="153">
        <v>10</v>
      </c>
      <c r="D71" s="100">
        <f t="shared" si="9"/>
        <v>10</v>
      </c>
      <c r="E71" s="101">
        <f t="shared" si="10"/>
        <v>0</v>
      </c>
      <c r="F71" s="102">
        <v>0.01</v>
      </c>
      <c r="G71" s="103">
        <f t="shared" si="15"/>
        <v>-0.00027397260273972606</v>
      </c>
      <c r="H71" s="104">
        <f t="shared" si="16"/>
        <v>0</v>
      </c>
      <c r="I71" s="117"/>
      <c r="J71" s="118"/>
      <c r="K71" s="107">
        <f t="shared" si="11"/>
        <v>0</v>
      </c>
      <c r="L71" s="108">
        <f t="shared" si="11"/>
        <v>0</v>
      </c>
      <c r="M71" s="109">
        <f t="shared" si="12"/>
        <v>0.9993429603862796</v>
      </c>
      <c r="N71" s="110">
        <f t="shared" si="13"/>
        <v>1</v>
      </c>
      <c r="O71" s="111">
        <f t="shared" si="14"/>
        <v>0</v>
      </c>
      <c r="P71" s="112">
        <f t="shared" si="14"/>
        <v>0</v>
      </c>
      <c r="Q71" s="121">
        <f t="shared" si="17"/>
        <v>0.010045886120913103</v>
      </c>
      <c r="R71" s="154">
        <f t="shared" si="17"/>
        <v>0</v>
      </c>
    </row>
    <row r="72" spans="1:18" ht="13.5">
      <c r="A72" s="20">
        <v>37281</v>
      </c>
      <c r="B72" s="98">
        <v>25</v>
      </c>
      <c r="C72" s="153">
        <v>10</v>
      </c>
      <c r="D72" s="100">
        <f t="shared" si="9"/>
        <v>10</v>
      </c>
      <c r="E72" s="101">
        <f t="shared" si="10"/>
        <v>0</v>
      </c>
      <c r="F72" s="102">
        <v>0.01</v>
      </c>
      <c r="G72" s="103">
        <f t="shared" si="15"/>
        <v>-0.00027397260273972606</v>
      </c>
      <c r="H72" s="104">
        <f t="shared" si="16"/>
        <v>0</v>
      </c>
      <c r="I72" s="117"/>
      <c r="J72" s="118"/>
      <c r="K72" s="107">
        <f t="shared" si="11"/>
        <v>0</v>
      </c>
      <c r="L72" s="108">
        <f t="shared" si="11"/>
        <v>0</v>
      </c>
      <c r="M72" s="109">
        <f t="shared" si="12"/>
        <v>0.9993155931061874</v>
      </c>
      <c r="N72" s="110">
        <f t="shared" si="13"/>
        <v>1</v>
      </c>
      <c r="O72" s="111">
        <f t="shared" si="14"/>
        <v>0</v>
      </c>
      <c r="P72" s="112">
        <f t="shared" si="14"/>
        <v>0</v>
      </c>
      <c r="Q72" s="121">
        <f t="shared" si="17"/>
        <v>0.010045886120913103</v>
      </c>
      <c r="R72" s="154">
        <f t="shared" si="17"/>
        <v>0</v>
      </c>
    </row>
    <row r="73" spans="1:18" ht="13.5">
      <c r="A73" s="20">
        <v>37282</v>
      </c>
      <c r="B73" s="115">
        <v>26</v>
      </c>
      <c r="C73" s="153">
        <v>10</v>
      </c>
      <c r="D73" s="100">
        <f t="shared" si="9"/>
        <v>10</v>
      </c>
      <c r="E73" s="101">
        <f t="shared" si="10"/>
        <v>0</v>
      </c>
      <c r="F73" s="102">
        <v>0.01</v>
      </c>
      <c r="G73" s="103">
        <f t="shared" si="15"/>
        <v>-0.00027397260273972606</v>
      </c>
      <c r="H73" s="104">
        <f t="shared" si="16"/>
        <v>0</v>
      </c>
      <c r="I73" s="117"/>
      <c r="J73" s="118"/>
      <c r="K73" s="107">
        <f t="shared" si="11"/>
        <v>0</v>
      </c>
      <c r="L73" s="108">
        <f t="shared" si="11"/>
        <v>0</v>
      </c>
      <c r="M73" s="109">
        <f t="shared" si="12"/>
        <v>0.9992882265755555</v>
      </c>
      <c r="N73" s="110">
        <f t="shared" si="13"/>
        <v>1</v>
      </c>
      <c r="O73" s="111">
        <f t="shared" si="14"/>
        <v>0</v>
      </c>
      <c r="P73" s="112">
        <f t="shared" si="14"/>
        <v>0</v>
      </c>
      <c r="Q73" s="121">
        <f t="shared" si="17"/>
        <v>0.010045886120913103</v>
      </c>
      <c r="R73" s="154">
        <f t="shared" si="17"/>
        <v>0</v>
      </c>
    </row>
    <row r="74" spans="1:18" ht="13.5">
      <c r="A74" s="20">
        <v>37283</v>
      </c>
      <c r="B74" s="115">
        <v>27</v>
      </c>
      <c r="C74" s="153">
        <v>10</v>
      </c>
      <c r="D74" s="100">
        <f t="shared" si="9"/>
        <v>10</v>
      </c>
      <c r="E74" s="101">
        <f t="shared" si="10"/>
        <v>0</v>
      </c>
      <c r="F74" s="102">
        <v>0.01</v>
      </c>
      <c r="G74" s="103">
        <f t="shared" si="15"/>
        <v>-0.00027397260273972606</v>
      </c>
      <c r="H74" s="104">
        <f t="shared" si="16"/>
        <v>0</v>
      </c>
      <c r="I74" s="117"/>
      <c r="J74" s="118"/>
      <c r="K74" s="107">
        <f t="shared" si="11"/>
        <v>0</v>
      </c>
      <c r="L74" s="108">
        <f t="shared" si="11"/>
        <v>0</v>
      </c>
      <c r="M74" s="109">
        <f t="shared" si="12"/>
        <v>0.9992608607943637</v>
      </c>
      <c r="N74" s="110">
        <f t="shared" si="13"/>
        <v>1</v>
      </c>
      <c r="O74" s="111">
        <f t="shared" si="14"/>
        <v>0</v>
      </c>
      <c r="P74" s="112">
        <f t="shared" si="14"/>
        <v>0</v>
      </c>
      <c r="Q74" s="121">
        <f t="shared" si="17"/>
        <v>0.010045886120913103</v>
      </c>
      <c r="R74" s="154">
        <f t="shared" si="17"/>
        <v>0</v>
      </c>
    </row>
    <row r="75" spans="1:18" ht="13.5">
      <c r="A75" s="20">
        <v>37284</v>
      </c>
      <c r="B75" s="98">
        <v>28</v>
      </c>
      <c r="C75" s="153">
        <v>10</v>
      </c>
      <c r="D75" s="100">
        <f t="shared" si="9"/>
        <v>10</v>
      </c>
      <c r="E75" s="101">
        <f t="shared" si="10"/>
        <v>0</v>
      </c>
      <c r="F75" s="102">
        <v>0.01</v>
      </c>
      <c r="G75" s="103">
        <f t="shared" si="15"/>
        <v>-0.00027397260273972606</v>
      </c>
      <c r="H75" s="104">
        <f t="shared" si="16"/>
        <v>0</v>
      </c>
      <c r="I75" s="117"/>
      <c r="J75" s="118"/>
      <c r="K75" s="107">
        <f t="shared" si="11"/>
        <v>0</v>
      </c>
      <c r="L75" s="108">
        <f t="shared" si="11"/>
        <v>0</v>
      </c>
      <c r="M75" s="109">
        <f t="shared" si="12"/>
        <v>0.999233495762591</v>
      </c>
      <c r="N75" s="110">
        <f t="shared" si="13"/>
        <v>1</v>
      </c>
      <c r="O75" s="111">
        <f t="shared" si="14"/>
        <v>0</v>
      </c>
      <c r="P75" s="112">
        <f t="shared" si="14"/>
        <v>0</v>
      </c>
      <c r="Q75" s="121">
        <f t="shared" si="17"/>
        <v>0.010045886120913103</v>
      </c>
      <c r="R75" s="154">
        <f t="shared" si="17"/>
        <v>0</v>
      </c>
    </row>
    <row r="76" spans="1:18" ht="13.5">
      <c r="A76" s="20">
        <v>37285</v>
      </c>
      <c r="B76" s="115">
        <v>29</v>
      </c>
      <c r="C76" s="153">
        <v>10</v>
      </c>
      <c r="D76" s="100">
        <f t="shared" si="9"/>
        <v>10</v>
      </c>
      <c r="E76" s="101">
        <f t="shared" si="10"/>
        <v>0</v>
      </c>
      <c r="F76" s="102">
        <v>0.01</v>
      </c>
      <c r="G76" s="103">
        <f t="shared" si="15"/>
        <v>-0.00027397260273972606</v>
      </c>
      <c r="H76" s="104">
        <f t="shared" si="16"/>
        <v>0</v>
      </c>
      <c r="I76" s="117"/>
      <c r="J76" s="118"/>
      <c r="K76" s="107">
        <f t="shared" si="11"/>
        <v>0</v>
      </c>
      <c r="L76" s="108">
        <f t="shared" si="11"/>
        <v>0</v>
      </c>
      <c r="M76" s="109">
        <f t="shared" si="12"/>
        <v>0.9992061314802175</v>
      </c>
      <c r="N76" s="110">
        <f t="shared" si="13"/>
        <v>1</v>
      </c>
      <c r="O76" s="111">
        <f t="shared" si="14"/>
        <v>0</v>
      </c>
      <c r="P76" s="112">
        <f t="shared" si="14"/>
        <v>0</v>
      </c>
      <c r="Q76" s="121">
        <f t="shared" si="17"/>
        <v>0.010045886120913103</v>
      </c>
      <c r="R76" s="154">
        <f t="shared" si="17"/>
        <v>0</v>
      </c>
    </row>
    <row r="77" spans="1:18" s="168" customFormat="1" ht="13.5">
      <c r="A77" s="155">
        <v>37286</v>
      </c>
      <c r="B77" s="156">
        <v>30</v>
      </c>
      <c r="C77" s="157">
        <v>10</v>
      </c>
      <c r="D77" s="158">
        <f t="shared" si="9"/>
        <v>10</v>
      </c>
      <c r="E77" s="158">
        <f t="shared" si="10"/>
        <v>0</v>
      </c>
      <c r="F77" s="159">
        <v>0.01</v>
      </c>
      <c r="G77" s="160">
        <f t="shared" si="15"/>
        <v>-0.00027397260273972606</v>
      </c>
      <c r="H77" s="160">
        <f t="shared" si="16"/>
        <v>0</v>
      </c>
      <c r="I77" s="161">
        <f>SUM(G48:G77)</f>
        <v>-0.008219178082191782</v>
      </c>
      <c r="J77" s="161">
        <f>SUM(H48:H77)</f>
        <v>0</v>
      </c>
      <c r="K77" s="162">
        <f>D77-D76+I77-10</f>
        <v>-10.008219178082191</v>
      </c>
      <c r="L77" s="163">
        <f>E77-E76+J77</f>
        <v>0</v>
      </c>
      <c r="M77" s="164">
        <f t="shared" si="12"/>
        <v>0.9991787679472222</v>
      </c>
      <c r="N77" s="164">
        <f t="shared" si="13"/>
        <v>1</v>
      </c>
      <c r="O77" s="165">
        <f t="shared" si="14"/>
        <v>-10.000000107701924</v>
      </c>
      <c r="P77" s="165">
        <f t="shared" si="14"/>
        <v>0</v>
      </c>
      <c r="Q77" s="166">
        <f t="shared" si="17"/>
        <v>0.010045886120913103</v>
      </c>
      <c r="R77" s="167">
        <f t="shared" si="17"/>
        <v>0</v>
      </c>
    </row>
    <row r="78" spans="1:18" ht="13.5">
      <c r="A78" s="20">
        <v>37287</v>
      </c>
      <c r="B78" s="127"/>
      <c r="C78" s="128"/>
      <c r="D78" s="129"/>
      <c r="E78" s="129"/>
      <c r="F78" s="130"/>
      <c r="G78" s="131"/>
      <c r="H78" s="131"/>
      <c r="I78" s="132"/>
      <c r="J78" s="132"/>
      <c r="K78" s="133"/>
      <c r="L78" s="133"/>
      <c r="M78" s="134"/>
      <c r="N78" s="134"/>
      <c r="O78" s="135"/>
      <c r="P78" s="135"/>
      <c r="Q78" s="136"/>
      <c r="R78" s="137"/>
    </row>
    <row r="79" spans="1:18" ht="13.5">
      <c r="A79" s="138"/>
      <c r="B79" s="139"/>
      <c r="C79" s="140"/>
      <c r="D79" s="140"/>
      <c r="E79" s="140"/>
      <c r="F79" s="141"/>
      <c r="G79" s="142"/>
      <c r="H79" s="142"/>
      <c r="I79" s="143"/>
      <c r="J79" s="143"/>
      <c r="K79" s="144">
        <f>SUM(K48:K77)</f>
        <v>-0.008219178082191192</v>
      </c>
      <c r="L79" s="144">
        <f>SUM(L48:L77)</f>
        <v>0</v>
      </c>
      <c r="M79" s="144"/>
      <c r="N79" s="144"/>
      <c r="O79" s="145">
        <f>SUM(O48:O77)</f>
        <v>-1.0770192382381083E-07</v>
      </c>
      <c r="P79" s="145">
        <f>SUM(P48:P77)</f>
        <v>0</v>
      </c>
      <c r="Q79" s="146"/>
      <c r="R79" s="13"/>
    </row>
    <row r="80" spans="1:18" ht="12.75">
      <c r="A80" s="138"/>
      <c r="B80" s="139"/>
      <c r="C80" s="140"/>
      <c r="D80" s="140"/>
      <c r="E80" s="140"/>
      <c r="F80" s="141"/>
      <c r="G80" s="13"/>
      <c r="H80" s="13"/>
      <c r="I80" s="143"/>
      <c r="J80" s="143"/>
      <c r="K80" s="13"/>
      <c r="L80" s="13"/>
      <c r="M80" s="13"/>
      <c r="N80" s="13"/>
      <c r="O80" s="13"/>
      <c r="P80" s="13"/>
      <c r="Q80" s="146"/>
      <c r="R80" s="13"/>
    </row>
    <row r="81" ht="37.5" customHeight="1">
      <c r="A81" s="169" t="s">
        <v>94</v>
      </c>
    </row>
    <row r="82" ht="12.75"/>
    <row r="84" ht="13.5">
      <c r="A84" s="40" t="s">
        <v>82</v>
      </c>
    </row>
    <row r="85" spans="1:17" ht="13.5">
      <c r="A85" s="5" t="s">
        <v>96</v>
      </c>
      <c r="B85" s="80"/>
      <c r="C85" s="6"/>
      <c r="D85" s="6"/>
      <c r="E85" s="6"/>
      <c r="F85" s="6"/>
      <c r="G85" s="6"/>
      <c r="H85" s="6"/>
      <c r="I85" s="6"/>
      <c r="J85" s="6"/>
      <c r="K85" s="6"/>
      <c r="L85" s="6"/>
      <c r="O85" s="7"/>
      <c r="P85" s="7"/>
      <c r="Q85" s="8"/>
    </row>
    <row r="86" spans="1:17" ht="13.5">
      <c r="A86" s="5" t="s">
        <v>27</v>
      </c>
      <c r="B86" s="80"/>
      <c r="C86" s="6"/>
      <c r="D86" s="6"/>
      <c r="E86" s="6"/>
      <c r="F86" s="6"/>
      <c r="G86" s="6"/>
      <c r="H86" s="6"/>
      <c r="I86" s="6"/>
      <c r="J86" s="6"/>
      <c r="K86" s="6"/>
      <c r="L86" s="6"/>
      <c r="O86" s="7"/>
      <c r="P86" s="7"/>
      <c r="Q86" s="8"/>
    </row>
    <row r="87" spans="1:18" ht="72.75" customHeight="1">
      <c r="A87" s="16"/>
      <c r="B87" s="17" t="s">
        <v>7</v>
      </c>
      <c r="C87" s="17" t="s">
        <v>74</v>
      </c>
      <c r="D87" s="81" t="s">
        <v>113</v>
      </c>
      <c r="E87" s="82" t="s">
        <v>112</v>
      </c>
      <c r="F87" s="17" t="s">
        <v>31</v>
      </c>
      <c r="G87" s="81" t="s">
        <v>110</v>
      </c>
      <c r="H87" s="82" t="s">
        <v>111</v>
      </c>
      <c r="I87" s="81" t="s">
        <v>100</v>
      </c>
      <c r="J87" s="82" t="s">
        <v>101</v>
      </c>
      <c r="K87" s="81" t="s">
        <v>102</v>
      </c>
      <c r="L87" s="82" t="s">
        <v>103</v>
      </c>
      <c r="M87" s="81" t="s">
        <v>104</v>
      </c>
      <c r="N87" s="82" t="s">
        <v>105</v>
      </c>
      <c r="O87" s="83" t="s">
        <v>106</v>
      </c>
      <c r="P87" s="84" t="s">
        <v>107</v>
      </c>
      <c r="Q87" s="85" t="s">
        <v>108</v>
      </c>
      <c r="R87" s="86" t="s">
        <v>109</v>
      </c>
    </row>
    <row r="88" spans="1:18" ht="13.5">
      <c r="A88" s="87">
        <v>37621</v>
      </c>
      <c r="B88" s="88"/>
      <c r="C88" s="152">
        <v>0</v>
      </c>
      <c r="D88" s="90">
        <v>0</v>
      </c>
      <c r="E88" s="91">
        <v>0</v>
      </c>
      <c r="F88" s="92"/>
      <c r="G88" s="90"/>
      <c r="H88" s="91"/>
      <c r="I88" s="90"/>
      <c r="J88" s="91"/>
      <c r="K88" s="90"/>
      <c r="L88" s="91"/>
      <c r="M88" s="90"/>
      <c r="N88" s="91"/>
      <c r="O88" s="93"/>
      <c r="P88" s="94"/>
      <c r="Q88" s="95"/>
      <c r="R88" s="96"/>
    </row>
    <row r="89" spans="1:18" ht="14.25" thickBot="1">
      <c r="A89" s="20">
        <v>37257</v>
      </c>
      <c r="B89" s="98">
        <v>1</v>
      </c>
      <c r="C89" s="153">
        <v>-50</v>
      </c>
      <c r="D89" s="100">
        <f aca="true" t="shared" si="18" ref="D89:D118">IF(C89&gt;0,C89,0)</f>
        <v>0</v>
      </c>
      <c r="E89" s="101">
        <f aca="true" t="shared" si="19" ref="E89:E117">IF(C89&lt;0,C89,0)</f>
        <v>-50</v>
      </c>
      <c r="F89" s="123">
        <v>0.1</v>
      </c>
      <c r="G89" s="103">
        <f aca="true" t="shared" si="20" ref="G89:G118">(D89*F89/365)*(-1)</f>
        <v>0</v>
      </c>
      <c r="H89" s="104">
        <f aca="true" t="shared" si="21" ref="H89:H118">(E89*F89/365)*(-1)</f>
        <v>0.0136986301369863</v>
      </c>
      <c r="I89" s="105"/>
      <c r="J89" s="106"/>
      <c r="K89" s="107">
        <f aca="true" t="shared" si="22" ref="K89:L117">D89-D88+I89</f>
        <v>0</v>
      </c>
      <c r="L89" s="108">
        <f t="shared" si="22"/>
        <v>-50</v>
      </c>
      <c r="M89" s="109">
        <f aca="true" t="shared" si="23" ref="M89:M118">(1+Q89)^(-(B89/365))</f>
        <v>1</v>
      </c>
      <c r="N89" s="110">
        <f aca="true" t="shared" si="24" ref="N89:N118">(1+R89)^(-(B89/365))</f>
        <v>1</v>
      </c>
      <c r="O89" s="111">
        <f aca="true" t="shared" si="25" ref="O89:P118">K89*M89</f>
        <v>0</v>
      </c>
      <c r="P89" s="112">
        <f t="shared" si="25"/>
        <v>-50</v>
      </c>
      <c r="Q89" s="113"/>
      <c r="R89" s="114"/>
    </row>
    <row r="90" spans="1:18" ht="14.25" thickBot="1">
      <c r="A90" s="20">
        <v>37258</v>
      </c>
      <c r="B90" s="115">
        <v>2</v>
      </c>
      <c r="C90" s="153">
        <v>-50</v>
      </c>
      <c r="D90" s="100">
        <f t="shared" si="18"/>
        <v>0</v>
      </c>
      <c r="E90" s="101">
        <f t="shared" si="19"/>
        <v>-50</v>
      </c>
      <c r="F90" s="123">
        <v>0.1</v>
      </c>
      <c r="G90" s="103">
        <f t="shared" si="20"/>
        <v>0</v>
      </c>
      <c r="H90" s="104">
        <f t="shared" si="21"/>
        <v>0.0136986301369863</v>
      </c>
      <c r="I90" s="117"/>
      <c r="J90" s="118"/>
      <c r="K90" s="107">
        <f t="shared" si="22"/>
        <v>0</v>
      </c>
      <c r="L90" s="108">
        <f t="shared" si="22"/>
        <v>0</v>
      </c>
      <c r="M90" s="109">
        <f t="shared" si="23"/>
        <v>1</v>
      </c>
      <c r="N90" s="110">
        <f t="shared" si="24"/>
        <v>0.999454443225862</v>
      </c>
      <c r="O90" s="111">
        <f t="shared" si="25"/>
        <v>0</v>
      </c>
      <c r="P90" s="112">
        <f t="shared" si="25"/>
        <v>0</v>
      </c>
      <c r="Q90" s="119">
        <v>0</v>
      </c>
      <c r="R90" s="170">
        <v>0.10471930502613717</v>
      </c>
    </row>
    <row r="91" spans="1:18" ht="13.5">
      <c r="A91" s="20">
        <v>37259</v>
      </c>
      <c r="B91" s="115">
        <v>3</v>
      </c>
      <c r="C91" s="153">
        <v>-50</v>
      </c>
      <c r="D91" s="100">
        <f t="shared" si="18"/>
        <v>0</v>
      </c>
      <c r="E91" s="101">
        <f t="shared" si="19"/>
        <v>-50</v>
      </c>
      <c r="F91" s="123">
        <v>0.1</v>
      </c>
      <c r="G91" s="103">
        <f t="shared" si="20"/>
        <v>0</v>
      </c>
      <c r="H91" s="104">
        <f t="shared" si="21"/>
        <v>0.0136986301369863</v>
      </c>
      <c r="I91" s="117"/>
      <c r="J91" s="118"/>
      <c r="K91" s="107">
        <f t="shared" si="22"/>
        <v>0</v>
      </c>
      <c r="L91" s="108">
        <f t="shared" si="22"/>
        <v>0</v>
      </c>
      <c r="M91" s="109">
        <f t="shared" si="23"/>
        <v>1</v>
      </c>
      <c r="N91" s="110">
        <f t="shared" si="24"/>
        <v>0.9991817764610162</v>
      </c>
      <c r="O91" s="111">
        <f t="shared" si="25"/>
        <v>0</v>
      </c>
      <c r="P91" s="112">
        <f t="shared" si="25"/>
        <v>0</v>
      </c>
      <c r="Q91" s="121">
        <f aca="true" t="shared" si="26" ref="Q91:R118">Q90</f>
        <v>0</v>
      </c>
      <c r="R91" s="154">
        <f t="shared" si="26"/>
        <v>0.10471930502613717</v>
      </c>
    </row>
    <row r="92" spans="1:18" ht="13.5">
      <c r="A92" s="20">
        <v>37260</v>
      </c>
      <c r="B92" s="98">
        <v>4</v>
      </c>
      <c r="C92" s="153">
        <v>-50</v>
      </c>
      <c r="D92" s="100">
        <f t="shared" si="18"/>
        <v>0</v>
      </c>
      <c r="E92" s="101">
        <f t="shared" si="19"/>
        <v>-50</v>
      </c>
      <c r="F92" s="123">
        <v>0.1</v>
      </c>
      <c r="G92" s="103">
        <f t="shared" si="20"/>
        <v>0</v>
      </c>
      <c r="H92" s="104">
        <f t="shared" si="21"/>
        <v>0.0136986301369863</v>
      </c>
      <c r="I92" s="117"/>
      <c r="J92" s="118"/>
      <c r="K92" s="107">
        <f t="shared" si="22"/>
        <v>0</v>
      </c>
      <c r="L92" s="108">
        <f t="shared" si="22"/>
        <v>0</v>
      </c>
      <c r="M92" s="109">
        <f t="shared" si="23"/>
        <v>1</v>
      </c>
      <c r="N92" s="110">
        <f t="shared" si="24"/>
        <v>0.9989091840839179</v>
      </c>
      <c r="O92" s="111">
        <f t="shared" si="25"/>
        <v>0</v>
      </c>
      <c r="P92" s="112">
        <f t="shared" si="25"/>
        <v>0</v>
      </c>
      <c r="Q92" s="121">
        <f t="shared" si="26"/>
        <v>0</v>
      </c>
      <c r="R92" s="154">
        <f t="shared" si="26"/>
        <v>0.10471930502613717</v>
      </c>
    </row>
    <row r="93" spans="1:18" ht="13.5">
      <c r="A93" s="20">
        <v>37261</v>
      </c>
      <c r="B93" s="115">
        <v>5</v>
      </c>
      <c r="C93" s="153">
        <v>-50</v>
      </c>
      <c r="D93" s="100">
        <f t="shared" si="18"/>
        <v>0</v>
      </c>
      <c r="E93" s="101">
        <f t="shared" si="19"/>
        <v>-50</v>
      </c>
      <c r="F93" s="123">
        <v>0.1</v>
      </c>
      <c r="G93" s="103">
        <f t="shared" si="20"/>
        <v>0</v>
      </c>
      <c r="H93" s="104">
        <f t="shared" si="21"/>
        <v>0.0136986301369863</v>
      </c>
      <c r="I93" s="117"/>
      <c r="J93" s="118"/>
      <c r="K93" s="107">
        <f t="shared" si="22"/>
        <v>0</v>
      </c>
      <c r="L93" s="108">
        <f t="shared" si="22"/>
        <v>0</v>
      </c>
      <c r="M93" s="109">
        <f t="shared" si="23"/>
        <v>1</v>
      </c>
      <c r="N93" s="110">
        <f t="shared" si="24"/>
        <v>0.9986366660742727</v>
      </c>
      <c r="O93" s="111">
        <f t="shared" si="25"/>
        <v>0</v>
      </c>
      <c r="P93" s="112">
        <f t="shared" si="25"/>
        <v>0</v>
      </c>
      <c r="Q93" s="121">
        <f t="shared" si="26"/>
        <v>0</v>
      </c>
      <c r="R93" s="154">
        <f t="shared" si="26"/>
        <v>0.10471930502613717</v>
      </c>
    </row>
    <row r="94" spans="1:18" ht="13.5">
      <c r="A94" s="20">
        <v>37262</v>
      </c>
      <c r="B94" s="115">
        <v>6</v>
      </c>
      <c r="C94" s="153">
        <v>-50</v>
      </c>
      <c r="D94" s="100">
        <f t="shared" si="18"/>
        <v>0</v>
      </c>
      <c r="E94" s="101">
        <f t="shared" si="19"/>
        <v>-50</v>
      </c>
      <c r="F94" s="123">
        <v>0.1</v>
      </c>
      <c r="G94" s="103">
        <f t="shared" si="20"/>
        <v>0</v>
      </c>
      <c r="H94" s="104">
        <f t="shared" si="21"/>
        <v>0.0136986301369863</v>
      </c>
      <c r="I94" s="117"/>
      <c r="J94" s="118"/>
      <c r="K94" s="107">
        <f t="shared" si="22"/>
        <v>0</v>
      </c>
      <c r="L94" s="108">
        <f t="shared" si="22"/>
        <v>0</v>
      </c>
      <c r="M94" s="109">
        <f t="shared" si="23"/>
        <v>1</v>
      </c>
      <c r="N94" s="110">
        <f t="shared" si="24"/>
        <v>0.9983642224117925</v>
      </c>
      <c r="O94" s="111">
        <f t="shared" si="25"/>
        <v>0</v>
      </c>
      <c r="P94" s="112">
        <f t="shared" si="25"/>
        <v>0</v>
      </c>
      <c r="Q94" s="121">
        <f t="shared" si="26"/>
        <v>0</v>
      </c>
      <c r="R94" s="154">
        <f t="shared" si="26"/>
        <v>0.10471930502613717</v>
      </c>
    </row>
    <row r="95" spans="1:18" ht="13.5">
      <c r="A95" s="20">
        <v>37263</v>
      </c>
      <c r="B95" s="98">
        <v>7</v>
      </c>
      <c r="C95" s="153">
        <v>-50</v>
      </c>
      <c r="D95" s="100">
        <f t="shared" si="18"/>
        <v>0</v>
      </c>
      <c r="E95" s="101">
        <f t="shared" si="19"/>
        <v>-50</v>
      </c>
      <c r="F95" s="123">
        <v>0.1</v>
      </c>
      <c r="G95" s="103">
        <f t="shared" si="20"/>
        <v>0</v>
      </c>
      <c r="H95" s="104">
        <f t="shared" si="21"/>
        <v>0.0136986301369863</v>
      </c>
      <c r="I95" s="117"/>
      <c r="J95" s="118"/>
      <c r="K95" s="107">
        <f t="shared" si="22"/>
        <v>0</v>
      </c>
      <c r="L95" s="108">
        <f t="shared" si="22"/>
        <v>0</v>
      </c>
      <c r="M95" s="109">
        <f t="shared" si="23"/>
        <v>1</v>
      </c>
      <c r="N95" s="110">
        <f t="shared" si="24"/>
        <v>0.9980918530761934</v>
      </c>
      <c r="O95" s="111">
        <f t="shared" si="25"/>
        <v>0</v>
      </c>
      <c r="P95" s="112">
        <f t="shared" si="25"/>
        <v>0</v>
      </c>
      <c r="Q95" s="121">
        <f t="shared" si="26"/>
        <v>0</v>
      </c>
      <c r="R95" s="154">
        <f t="shared" si="26"/>
        <v>0.10471930502613717</v>
      </c>
    </row>
    <row r="96" spans="1:18" ht="13.5">
      <c r="A96" s="20">
        <v>37264</v>
      </c>
      <c r="B96" s="115">
        <v>8</v>
      </c>
      <c r="C96" s="153">
        <v>-50</v>
      </c>
      <c r="D96" s="100">
        <f t="shared" si="18"/>
        <v>0</v>
      </c>
      <c r="E96" s="101">
        <f t="shared" si="19"/>
        <v>-50</v>
      </c>
      <c r="F96" s="123">
        <v>0.1</v>
      </c>
      <c r="G96" s="103">
        <f t="shared" si="20"/>
        <v>0</v>
      </c>
      <c r="H96" s="104">
        <f t="shared" si="21"/>
        <v>0.0136986301369863</v>
      </c>
      <c r="I96" s="117"/>
      <c r="J96" s="118"/>
      <c r="K96" s="107">
        <f t="shared" si="22"/>
        <v>0</v>
      </c>
      <c r="L96" s="108">
        <f t="shared" si="22"/>
        <v>0</v>
      </c>
      <c r="M96" s="109">
        <f t="shared" si="23"/>
        <v>1</v>
      </c>
      <c r="N96" s="110">
        <f t="shared" si="24"/>
        <v>0.9978195580471987</v>
      </c>
      <c r="O96" s="111">
        <f t="shared" si="25"/>
        <v>0</v>
      </c>
      <c r="P96" s="112">
        <f t="shared" si="25"/>
        <v>0</v>
      </c>
      <c r="Q96" s="121">
        <f t="shared" si="26"/>
        <v>0</v>
      </c>
      <c r="R96" s="154">
        <f t="shared" si="26"/>
        <v>0.10471930502613717</v>
      </c>
    </row>
    <row r="97" spans="1:18" ht="13.5">
      <c r="A97" s="20">
        <v>37265</v>
      </c>
      <c r="B97" s="115">
        <v>9</v>
      </c>
      <c r="C97" s="153">
        <v>-50</v>
      </c>
      <c r="D97" s="100">
        <f t="shared" si="18"/>
        <v>0</v>
      </c>
      <c r="E97" s="101">
        <f t="shared" si="19"/>
        <v>-50</v>
      </c>
      <c r="F97" s="123">
        <v>0.1</v>
      </c>
      <c r="G97" s="103">
        <f t="shared" si="20"/>
        <v>0</v>
      </c>
      <c r="H97" s="104">
        <f t="shared" si="21"/>
        <v>0.0136986301369863</v>
      </c>
      <c r="I97" s="117"/>
      <c r="J97" s="118"/>
      <c r="K97" s="107">
        <f t="shared" si="22"/>
        <v>0</v>
      </c>
      <c r="L97" s="108">
        <f t="shared" si="22"/>
        <v>0</v>
      </c>
      <c r="M97" s="109">
        <f t="shared" si="23"/>
        <v>1</v>
      </c>
      <c r="N97" s="110">
        <f t="shared" si="24"/>
        <v>0.9975473373045359</v>
      </c>
      <c r="O97" s="111">
        <f t="shared" si="25"/>
        <v>0</v>
      </c>
      <c r="P97" s="112">
        <f t="shared" si="25"/>
        <v>0</v>
      </c>
      <c r="Q97" s="121">
        <f t="shared" si="26"/>
        <v>0</v>
      </c>
      <c r="R97" s="154">
        <f t="shared" si="26"/>
        <v>0.10471930502613717</v>
      </c>
    </row>
    <row r="98" spans="1:18" ht="13.5">
      <c r="A98" s="20">
        <v>37266</v>
      </c>
      <c r="B98" s="98">
        <v>10</v>
      </c>
      <c r="C98" s="153">
        <v>-50</v>
      </c>
      <c r="D98" s="100">
        <f t="shared" si="18"/>
        <v>0</v>
      </c>
      <c r="E98" s="101">
        <f t="shared" si="19"/>
        <v>-50</v>
      </c>
      <c r="F98" s="123">
        <v>0.1</v>
      </c>
      <c r="G98" s="103">
        <f t="shared" si="20"/>
        <v>0</v>
      </c>
      <c r="H98" s="104">
        <f t="shared" si="21"/>
        <v>0.0136986301369863</v>
      </c>
      <c r="I98" s="117"/>
      <c r="J98" s="118"/>
      <c r="K98" s="107">
        <f t="shared" si="22"/>
        <v>0</v>
      </c>
      <c r="L98" s="108">
        <f t="shared" si="22"/>
        <v>0</v>
      </c>
      <c r="M98" s="109">
        <f t="shared" si="23"/>
        <v>1</v>
      </c>
      <c r="N98" s="110">
        <f t="shared" si="24"/>
        <v>0.9972751908279386</v>
      </c>
      <c r="O98" s="111">
        <f t="shared" si="25"/>
        <v>0</v>
      </c>
      <c r="P98" s="112">
        <f t="shared" si="25"/>
        <v>0</v>
      </c>
      <c r="Q98" s="121">
        <f t="shared" si="26"/>
        <v>0</v>
      </c>
      <c r="R98" s="154">
        <f t="shared" si="26"/>
        <v>0.10471930502613717</v>
      </c>
    </row>
    <row r="99" spans="1:18" ht="13.5">
      <c r="A99" s="20">
        <v>37267</v>
      </c>
      <c r="B99" s="115">
        <v>11</v>
      </c>
      <c r="C99" s="153">
        <v>-50</v>
      </c>
      <c r="D99" s="100">
        <f t="shared" si="18"/>
        <v>0</v>
      </c>
      <c r="E99" s="101">
        <f t="shared" si="19"/>
        <v>-50</v>
      </c>
      <c r="F99" s="123">
        <v>0.1</v>
      </c>
      <c r="G99" s="103">
        <f t="shared" si="20"/>
        <v>0</v>
      </c>
      <c r="H99" s="104">
        <f t="shared" si="21"/>
        <v>0.0136986301369863</v>
      </c>
      <c r="I99" s="117"/>
      <c r="J99" s="118"/>
      <c r="K99" s="107">
        <f t="shared" si="22"/>
        <v>0</v>
      </c>
      <c r="L99" s="108">
        <f t="shared" si="22"/>
        <v>0</v>
      </c>
      <c r="M99" s="109">
        <f t="shared" si="23"/>
        <v>1</v>
      </c>
      <c r="N99" s="110">
        <f t="shared" si="24"/>
        <v>0.9970031185971461</v>
      </c>
      <c r="O99" s="111">
        <f t="shared" si="25"/>
        <v>0</v>
      </c>
      <c r="P99" s="112">
        <f t="shared" si="25"/>
        <v>0</v>
      </c>
      <c r="Q99" s="121">
        <f t="shared" si="26"/>
        <v>0</v>
      </c>
      <c r="R99" s="154">
        <f t="shared" si="26"/>
        <v>0.10471930502613717</v>
      </c>
    </row>
    <row r="100" spans="1:18" ht="13.5">
      <c r="A100" s="20">
        <v>37268</v>
      </c>
      <c r="B100" s="115">
        <v>12</v>
      </c>
      <c r="C100" s="153">
        <v>-50</v>
      </c>
      <c r="D100" s="100">
        <f t="shared" si="18"/>
        <v>0</v>
      </c>
      <c r="E100" s="101">
        <f t="shared" si="19"/>
        <v>-50</v>
      </c>
      <c r="F100" s="123">
        <v>0.1</v>
      </c>
      <c r="G100" s="103">
        <f t="shared" si="20"/>
        <v>0</v>
      </c>
      <c r="H100" s="104">
        <f t="shared" si="21"/>
        <v>0.0136986301369863</v>
      </c>
      <c r="I100" s="117"/>
      <c r="J100" s="118"/>
      <c r="K100" s="107">
        <f t="shared" si="22"/>
        <v>0</v>
      </c>
      <c r="L100" s="108">
        <f t="shared" si="22"/>
        <v>0</v>
      </c>
      <c r="M100" s="109">
        <f t="shared" si="23"/>
        <v>1</v>
      </c>
      <c r="N100" s="110">
        <f t="shared" si="24"/>
        <v>0.9967311205919027</v>
      </c>
      <c r="O100" s="111">
        <f t="shared" si="25"/>
        <v>0</v>
      </c>
      <c r="P100" s="112">
        <f t="shared" si="25"/>
        <v>0</v>
      </c>
      <c r="Q100" s="121">
        <f t="shared" si="26"/>
        <v>0</v>
      </c>
      <c r="R100" s="154">
        <f t="shared" si="26"/>
        <v>0.10471930502613717</v>
      </c>
    </row>
    <row r="101" spans="1:18" ht="13.5">
      <c r="A101" s="20">
        <v>37269</v>
      </c>
      <c r="B101" s="98">
        <v>13</v>
      </c>
      <c r="C101" s="153">
        <v>-50</v>
      </c>
      <c r="D101" s="100">
        <f t="shared" si="18"/>
        <v>0</v>
      </c>
      <c r="E101" s="101">
        <f t="shared" si="19"/>
        <v>-50</v>
      </c>
      <c r="F101" s="123">
        <v>0.1</v>
      </c>
      <c r="G101" s="103">
        <f t="shared" si="20"/>
        <v>0</v>
      </c>
      <c r="H101" s="104">
        <f t="shared" si="21"/>
        <v>0.0136986301369863</v>
      </c>
      <c r="I101" s="117"/>
      <c r="J101" s="118"/>
      <c r="K101" s="107">
        <f t="shared" si="22"/>
        <v>0</v>
      </c>
      <c r="L101" s="108">
        <f t="shared" si="22"/>
        <v>0</v>
      </c>
      <c r="M101" s="109">
        <f t="shared" si="23"/>
        <v>1</v>
      </c>
      <c r="N101" s="110">
        <f t="shared" si="24"/>
        <v>0.9964591967919587</v>
      </c>
      <c r="O101" s="111">
        <f t="shared" si="25"/>
        <v>0</v>
      </c>
      <c r="P101" s="112">
        <f t="shared" si="25"/>
        <v>0</v>
      </c>
      <c r="Q101" s="121">
        <f t="shared" si="26"/>
        <v>0</v>
      </c>
      <c r="R101" s="154">
        <f t="shared" si="26"/>
        <v>0.10471930502613717</v>
      </c>
    </row>
    <row r="102" spans="1:18" ht="13.5">
      <c r="A102" s="20">
        <v>37270</v>
      </c>
      <c r="B102" s="115">
        <v>14</v>
      </c>
      <c r="C102" s="153">
        <v>-50</v>
      </c>
      <c r="D102" s="100">
        <f t="shared" si="18"/>
        <v>0</v>
      </c>
      <c r="E102" s="101">
        <f t="shared" si="19"/>
        <v>-50</v>
      </c>
      <c r="F102" s="123">
        <v>0.1</v>
      </c>
      <c r="G102" s="103">
        <f t="shared" si="20"/>
        <v>0</v>
      </c>
      <c r="H102" s="104">
        <f t="shared" si="21"/>
        <v>0.0136986301369863</v>
      </c>
      <c r="I102" s="117"/>
      <c r="J102" s="118"/>
      <c r="K102" s="107">
        <f t="shared" si="22"/>
        <v>0</v>
      </c>
      <c r="L102" s="108">
        <f t="shared" si="22"/>
        <v>0</v>
      </c>
      <c r="M102" s="109">
        <f t="shared" si="23"/>
        <v>1</v>
      </c>
      <c r="N102" s="110">
        <f t="shared" si="24"/>
        <v>0.9961873471770697</v>
      </c>
      <c r="O102" s="111">
        <f t="shared" si="25"/>
        <v>0</v>
      </c>
      <c r="P102" s="112">
        <f t="shared" si="25"/>
        <v>0</v>
      </c>
      <c r="Q102" s="121">
        <f t="shared" si="26"/>
        <v>0</v>
      </c>
      <c r="R102" s="154">
        <f t="shared" si="26"/>
        <v>0.10471930502613717</v>
      </c>
    </row>
    <row r="103" spans="1:18" ht="13.5">
      <c r="A103" s="20">
        <v>37271</v>
      </c>
      <c r="B103" s="115">
        <v>15</v>
      </c>
      <c r="C103" s="153">
        <v>-50</v>
      </c>
      <c r="D103" s="100">
        <f t="shared" si="18"/>
        <v>0</v>
      </c>
      <c r="E103" s="101">
        <f t="shared" si="19"/>
        <v>-50</v>
      </c>
      <c r="F103" s="123">
        <v>0.1</v>
      </c>
      <c r="G103" s="103">
        <f t="shared" si="20"/>
        <v>0</v>
      </c>
      <c r="H103" s="104">
        <f t="shared" si="21"/>
        <v>0.0136986301369863</v>
      </c>
      <c r="I103" s="117"/>
      <c r="J103" s="118"/>
      <c r="K103" s="107">
        <f t="shared" si="22"/>
        <v>0</v>
      </c>
      <c r="L103" s="108">
        <f t="shared" si="22"/>
        <v>0</v>
      </c>
      <c r="M103" s="109">
        <f t="shared" si="23"/>
        <v>1</v>
      </c>
      <c r="N103" s="110">
        <f t="shared" si="24"/>
        <v>0.9959155717269969</v>
      </c>
      <c r="O103" s="111">
        <f t="shared" si="25"/>
        <v>0</v>
      </c>
      <c r="P103" s="112">
        <f t="shared" si="25"/>
        <v>0</v>
      </c>
      <c r="Q103" s="121">
        <f t="shared" si="26"/>
        <v>0</v>
      </c>
      <c r="R103" s="154">
        <f t="shared" si="26"/>
        <v>0.10471930502613717</v>
      </c>
    </row>
    <row r="104" spans="1:18" ht="13.5">
      <c r="A104" s="20">
        <v>37272</v>
      </c>
      <c r="B104" s="98">
        <v>16</v>
      </c>
      <c r="C104" s="153">
        <v>-50</v>
      </c>
      <c r="D104" s="100">
        <f t="shared" si="18"/>
        <v>0</v>
      </c>
      <c r="E104" s="101">
        <f t="shared" si="19"/>
        <v>-50</v>
      </c>
      <c r="F104" s="123">
        <v>0.1</v>
      </c>
      <c r="G104" s="103">
        <f t="shared" si="20"/>
        <v>0</v>
      </c>
      <c r="H104" s="104">
        <f t="shared" si="21"/>
        <v>0.0136986301369863</v>
      </c>
      <c r="I104" s="117"/>
      <c r="J104" s="118"/>
      <c r="K104" s="107">
        <f t="shared" si="22"/>
        <v>0</v>
      </c>
      <c r="L104" s="108">
        <f t="shared" si="22"/>
        <v>0</v>
      </c>
      <c r="M104" s="109">
        <f t="shared" si="23"/>
        <v>1</v>
      </c>
      <c r="N104" s="110">
        <f t="shared" si="24"/>
        <v>0.9956438704215069</v>
      </c>
      <c r="O104" s="111">
        <f t="shared" si="25"/>
        <v>0</v>
      </c>
      <c r="P104" s="112">
        <f t="shared" si="25"/>
        <v>0</v>
      </c>
      <c r="Q104" s="121">
        <f t="shared" si="26"/>
        <v>0</v>
      </c>
      <c r="R104" s="154">
        <f t="shared" si="26"/>
        <v>0.10471930502613717</v>
      </c>
    </row>
    <row r="105" spans="1:18" ht="13.5">
      <c r="A105" s="20">
        <v>37273</v>
      </c>
      <c r="B105" s="115">
        <v>17</v>
      </c>
      <c r="C105" s="153">
        <v>-50</v>
      </c>
      <c r="D105" s="100">
        <f t="shared" si="18"/>
        <v>0</v>
      </c>
      <c r="E105" s="101">
        <f t="shared" si="19"/>
        <v>-50</v>
      </c>
      <c r="F105" s="123">
        <v>0.1</v>
      </c>
      <c r="G105" s="103">
        <f t="shared" si="20"/>
        <v>0</v>
      </c>
      <c r="H105" s="104">
        <f t="shared" si="21"/>
        <v>0.0136986301369863</v>
      </c>
      <c r="I105" s="117"/>
      <c r="J105" s="118"/>
      <c r="K105" s="107">
        <f t="shared" si="22"/>
        <v>0</v>
      </c>
      <c r="L105" s="108">
        <f t="shared" si="22"/>
        <v>0</v>
      </c>
      <c r="M105" s="109">
        <f t="shared" si="23"/>
        <v>1</v>
      </c>
      <c r="N105" s="110">
        <f t="shared" si="24"/>
        <v>0.9953722432403718</v>
      </c>
      <c r="O105" s="111">
        <f t="shared" si="25"/>
        <v>0</v>
      </c>
      <c r="P105" s="112">
        <f t="shared" si="25"/>
        <v>0</v>
      </c>
      <c r="Q105" s="121">
        <f t="shared" si="26"/>
        <v>0</v>
      </c>
      <c r="R105" s="154">
        <f t="shared" si="26"/>
        <v>0.10471930502613717</v>
      </c>
    </row>
    <row r="106" spans="1:18" ht="13.5">
      <c r="A106" s="20">
        <v>37274</v>
      </c>
      <c r="B106" s="115">
        <v>18</v>
      </c>
      <c r="C106" s="153">
        <v>-50</v>
      </c>
      <c r="D106" s="100">
        <f t="shared" si="18"/>
        <v>0</v>
      </c>
      <c r="E106" s="101">
        <f t="shared" si="19"/>
        <v>-50</v>
      </c>
      <c r="F106" s="123">
        <v>0.1</v>
      </c>
      <c r="G106" s="103">
        <f t="shared" si="20"/>
        <v>0</v>
      </c>
      <c r="H106" s="104">
        <f t="shared" si="21"/>
        <v>0.0136986301369863</v>
      </c>
      <c r="I106" s="117"/>
      <c r="J106" s="118"/>
      <c r="K106" s="107">
        <f t="shared" si="22"/>
        <v>0</v>
      </c>
      <c r="L106" s="108">
        <f t="shared" si="22"/>
        <v>0</v>
      </c>
      <c r="M106" s="109">
        <f t="shared" si="23"/>
        <v>1</v>
      </c>
      <c r="N106" s="110">
        <f t="shared" si="24"/>
        <v>0.9951006901633696</v>
      </c>
      <c r="O106" s="111">
        <f t="shared" si="25"/>
        <v>0</v>
      </c>
      <c r="P106" s="112">
        <f t="shared" si="25"/>
        <v>0</v>
      </c>
      <c r="Q106" s="121">
        <f t="shared" si="26"/>
        <v>0</v>
      </c>
      <c r="R106" s="154">
        <f t="shared" si="26"/>
        <v>0.10471930502613717</v>
      </c>
    </row>
    <row r="107" spans="1:18" ht="13.5">
      <c r="A107" s="20">
        <v>37275</v>
      </c>
      <c r="B107" s="98">
        <v>19</v>
      </c>
      <c r="C107" s="153">
        <v>-50</v>
      </c>
      <c r="D107" s="100">
        <f t="shared" si="18"/>
        <v>0</v>
      </c>
      <c r="E107" s="101">
        <f t="shared" si="19"/>
        <v>-50</v>
      </c>
      <c r="F107" s="123">
        <v>0.1</v>
      </c>
      <c r="G107" s="103">
        <f t="shared" si="20"/>
        <v>0</v>
      </c>
      <c r="H107" s="104">
        <f t="shared" si="21"/>
        <v>0.0136986301369863</v>
      </c>
      <c r="I107" s="117"/>
      <c r="J107" s="118"/>
      <c r="K107" s="107">
        <f t="shared" si="22"/>
        <v>0</v>
      </c>
      <c r="L107" s="108">
        <f t="shared" si="22"/>
        <v>0</v>
      </c>
      <c r="M107" s="109">
        <f t="shared" si="23"/>
        <v>1</v>
      </c>
      <c r="N107" s="110">
        <f t="shared" si="24"/>
        <v>0.9948292111702831</v>
      </c>
      <c r="O107" s="111">
        <f t="shared" si="25"/>
        <v>0</v>
      </c>
      <c r="P107" s="112">
        <f t="shared" si="25"/>
        <v>0</v>
      </c>
      <c r="Q107" s="121">
        <f t="shared" si="26"/>
        <v>0</v>
      </c>
      <c r="R107" s="154">
        <f t="shared" si="26"/>
        <v>0.10471930502613717</v>
      </c>
    </row>
    <row r="108" spans="1:18" ht="13.5">
      <c r="A108" s="20">
        <v>37276</v>
      </c>
      <c r="B108" s="115">
        <v>20</v>
      </c>
      <c r="C108" s="153">
        <v>-50</v>
      </c>
      <c r="D108" s="100">
        <f t="shared" si="18"/>
        <v>0</v>
      </c>
      <c r="E108" s="101">
        <f t="shared" si="19"/>
        <v>-50</v>
      </c>
      <c r="F108" s="123">
        <v>0.1</v>
      </c>
      <c r="G108" s="103">
        <f t="shared" si="20"/>
        <v>0</v>
      </c>
      <c r="H108" s="104">
        <f t="shared" si="21"/>
        <v>0.0136986301369863</v>
      </c>
      <c r="I108" s="117"/>
      <c r="J108" s="118"/>
      <c r="K108" s="107">
        <f t="shared" si="22"/>
        <v>0</v>
      </c>
      <c r="L108" s="108">
        <f t="shared" si="22"/>
        <v>0</v>
      </c>
      <c r="M108" s="109">
        <f t="shared" si="23"/>
        <v>1</v>
      </c>
      <c r="N108" s="110">
        <f t="shared" si="24"/>
        <v>0.9945578062409014</v>
      </c>
      <c r="O108" s="111">
        <f t="shared" si="25"/>
        <v>0</v>
      </c>
      <c r="P108" s="112">
        <f t="shared" si="25"/>
        <v>0</v>
      </c>
      <c r="Q108" s="121">
        <f t="shared" si="26"/>
        <v>0</v>
      </c>
      <c r="R108" s="154">
        <f t="shared" si="26"/>
        <v>0.10471930502613717</v>
      </c>
    </row>
    <row r="109" spans="1:18" ht="13.5">
      <c r="A109" s="20">
        <v>37277</v>
      </c>
      <c r="B109" s="115">
        <v>21</v>
      </c>
      <c r="C109" s="153">
        <v>-50</v>
      </c>
      <c r="D109" s="100">
        <f t="shared" si="18"/>
        <v>0</v>
      </c>
      <c r="E109" s="101">
        <f t="shared" si="19"/>
        <v>-50</v>
      </c>
      <c r="F109" s="123">
        <v>0.1</v>
      </c>
      <c r="G109" s="103">
        <f t="shared" si="20"/>
        <v>0</v>
      </c>
      <c r="H109" s="104">
        <f t="shared" si="21"/>
        <v>0.0136986301369863</v>
      </c>
      <c r="I109" s="117"/>
      <c r="J109" s="118"/>
      <c r="K109" s="107">
        <f t="shared" si="22"/>
        <v>0</v>
      </c>
      <c r="L109" s="108">
        <f t="shared" si="22"/>
        <v>0</v>
      </c>
      <c r="M109" s="109">
        <f t="shared" si="23"/>
        <v>1</v>
      </c>
      <c r="N109" s="110">
        <f t="shared" si="24"/>
        <v>0.9942864753550189</v>
      </c>
      <c r="O109" s="111">
        <f t="shared" si="25"/>
        <v>0</v>
      </c>
      <c r="P109" s="112">
        <f t="shared" si="25"/>
        <v>0</v>
      </c>
      <c r="Q109" s="121">
        <f t="shared" si="26"/>
        <v>0</v>
      </c>
      <c r="R109" s="154">
        <f t="shared" si="26"/>
        <v>0.10471930502613717</v>
      </c>
    </row>
    <row r="110" spans="1:18" ht="13.5">
      <c r="A110" s="20">
        <v>37278</v>
      </c>
      <c r="B110" s="98">
        <v>22</v>
      </c>
      <c r="C110" s="153">
        <v>-50</v>
      </c>
      <c r="D110" s="100">
        <f t="shared" si="18"/>
        <v>0</v>
      </c>
      <c r="E110" s="101">
        <f t="shared" si="19"/>
        <v>-50</v>
      </c>
      <c r="F110" s="123">
        <v>0.1</v>
      </c>
      <c r="G110" s="103">
        <f t="shared" si="20"/>
        <v>0</v>
      </c>
      <c r="H110" s="104">
        <f t="shared" si="21"/>
        <v>0.0136986301369863</v>
      </c>
      <c r="I110" s="117"/>
      <c r="J110" s="118"/>
      <c r="K110" s="107">
        <f t="shared" si="22"/>
        <v>0</v>
      </c>
      <c r="L110" s="108">
        <f t="shared" si="22"/>
        <v>0</v>
      </c>
      <c r="M110" s="109">
        <f t="shared" si="23"/>
        <v>1</v>
      </c>
      <c r="N110" s="110">
        <f t="shared" si="24"/>
        <v>0.994015218492435</v>
      </c>
      <c r="O110" s="111">
        <f t="shared" si="25"/>
        <v>0</v>
      </c>
      <c r="P110" s="112">
        <f t="shared" si="25"/>
        <v>0</v>
      </c>
      <c r="Q110" s="121">
        <f t="shared" si="26"/>
        <v>0</v>
      </c>
      <c r="R110" s="154">
        <f t="shared" si="26"/>
        <v>0.10471930502613717</v>
      </c>
    </row>
    <row r="111" spans="1:18" ht="13.5">
      <c r="A111" s="20">
        <v>37279</v>
      </c>
      <c r="B111" s="115">
        <v>23</v>
      </c>
      <c r="C111" s="153">
        <v>-50</v>
      </c>
      <c r="D111" s="100">
        <f t="shared" si="18"/>
        <v>0</v>
      </c>
      <c r="E111" s="101">
        <f t="shared" si="19"/>
        <v>-50</v>
      </c>
      <c r="F111" s="123">
        <v>0.1</v>
      </c>
      <c r="G111" s="103">
        <f t="shared" si="20"/>
        <v>0</v>
      </c>
      <c r="H111" s="104">
        <f t="shared" si="21"/>
        <v>0.0136986301369863</v>
      </c>
      <c r="I111" s="117"/>
      <c r="J111" s="118"/>
      <c r="K111" s="107">
        <f t="shared" si="22"/>
        <v>0</v>
      </c>
      <c r="L111" s="108">
        <f t="shared" si="22"/>
        <v>0</v>
      </c>
      <c r="M111" s="109">
        <f t="shared" si="23"/>
        <v>1</v>
      </c>
      <c r="N111" s="110">
        <f t="shared" si="24"/>
        <v>0.9937440356329553</v>
      </c>
      <c r="O111" s="111">
        <f t="shared" si="25"/>
        <v>0</v>
      </c>
      <c r="P111" s="112">
        <f t="shared" si="25"/>
        <v>0</v>
      </c>
      <c r="Q111" s="121">
        <f t="shared" si="26"/>
        <v>0</v>
      </c>
      <c r="R111" s="154">
        <f t="shared" si="26"/>
        <v>0.10471930502613717</v>
      </c>
    </row>
    <row r="112" spans="1:18" ht="13.5">
      <c r="A112" s="20">
        <v>37280</v>
      </c>
      <c r="B112" s="115">
        <v>24</v>
      </c>
      <c r="C112" s="153">
        <v>-50</v>
      </c>
      <c r="D112" s="100">
        <f t="shared" si="18"/>
        <v>0</v>
      </c>
      <c r="E112" s="101">
        <f t="shared" si="19"/>
        <v>-50</v>
      </c>
      <c r="F112" s="123">
        <v>0.1</v>
      </c>
      <c r="G112" s="103">
        <f t="shared" si="20"/>
        <v>0</v>
      </c>
      <c r="H112" s="104">
        <f t="shared" si="21"/>
        <v>0.0136986301369863</v>
      </c>
      <c r="I112" s="117"/>
      <c r="J112" s="118"/>
      <c r="K112" s="107">
        <f t="shared" si="22"/>
        <v>0</v>
      </c>
      <c r="L112" s="108">
        <f t="shared" si="22"/>
        <v>0</v>
      </c>
      <c r="M112" s="109">
        <f t="shared" si="23"/>
        <v>1</v>
      </c>
      <c r="N112" s="110">
        <f t="shared" si="24"/>
        <v>0.9934729267563904</v>
      </c>
      <c r="O112" s="111">
        <f t="shared" si="25"/>
        <v>0</v>
      </c>
      <c r="P112" s="112">
        <f t="shared" si="25"/>
        <v>0</v>
      </c>
      <c r="Q112" s="121">
        <f t="shared" si="26"/>
        <v>0</v>
      </c>
      <c r="R112" s="154">
        <f t="shared" si="26"/>
        <v>0.10471930502613717</v>
      </c>
    </row>
    <row r="113" spans="1:18" ht="13.5">
      <c r="A113" s="20">
        <v>37281</v>
      </c>
      <c r="B113" s="98">
        <v>25</v>
      </c>
      <c r="C113" s="153">
        <v>-50</v>
      </c>
      <c r="D113" s="100">
        <f t="shared" si="18"/>
        <v>0</v>
      </c>
      <c r="E113" s="101">
        <f t="shared" si="19"/>
        <v>-50</v>
      </c>
      <c r="F113" s="123">
        <v>0.1</v>
      </c>
      <c r="G113" s="103">
        <f t="shared" si="20"/>
        <v>0</v>
      </c>
      <c r="H113" s="104">
        <f t="shared" si="21"/>
        <v>0.0136986301369863</v>
      </c>
      <c r="I113" s="117"/>
      <c r="J113" s="118"/>
      <c r="K113" s="107">
        <f t="shared" si="22"/>
        <v>0</v>
      </c>
      <c r="L113" s="108">
        <f t="shared" si="22"/>
        <v>0</v>
      </c>
      <c r="M113" s="109">
        <f t="shared" si="23"/>
        <v>1</v>
      </c>
      <c r="N113" s="110">
        <f t="shared" si="24"/>
        <v>0.9932018918425565</v>
      </c>
      <c r="O113" s="111">
        <f t="shared" si="25"/>
        <v>0</v>
      </c>
      <c r="P113" s="112">
        <f t="shared" si="25"/>
        <v>0</v>
      </c>
      <c r="Q113" s="121">
        <f t="shared" si="26"/>
        <v>0</v>
      </c>
      <c r="R113" s="154">
        <f t="shared" si="26"/>
        <v>0.10471930502613717</v>
      </c>
    </row>
    <row r="114" spans="1:18" ht="13.5">
      <c r="A114" s="20">
        <v>37282</v>
      </c>
      <c r="B114" s="115">
        <v>26</v>
      </c>
      <c r="C114" s="153">
        <v>-50</v>
      </c>
      <c r="D114" s="100">
        <f t="shared" si="18"/>
        <v>0</v>
      </c>
      <c r="E114" s="101">
        <f t="shared" si="19"/>
        <v>-50</v>
      </c>
      <c r="F114" s="123">
        <v>0.1</v>
      </c>
      <c r="G114" s="103">
        <f t="shared" si="20"/>
        <v>0</v>
      </c>
      <c r="H114" s="104">
        <f t="shared" si="21"/>
        <v>0.0136986301369863</v>
      </c>
      <c r="I114" s="117"/>
      <c r="J114" s="118"/>
      <c r="K114" s="107">
        <f t="shared" si="22"/>
        <v>0</v>
      </c>
      <c r="L114" s="108">
        <f t="shared" si="22"/>
        <v>0</v>
      </c>
      <c r="M114" s="109">
        <f t="shared" si="23"/>
        <v>1</v>
      </c>
      <c r="N114" s="110">
        <f t="shared" si="24"/>
        <v>0.9929309308712757</v>
      </c>
      <c r="O114" s="111">
        <f t="shared" si="25"/>
        <v>0</v>
      </c>
      <c r="P114" s="112">
        <f t="shared" si="25"/>
        <v>0</v>
      </c>
      <c r="Q114" s="121">
        <f t="shared" si="26"/>
        <v>0</v>
      </c>
      <c r="R114" s="154">
        <f t="shared" si="26"/>
        <v>0.10471930502613717</v>
      </c>
    </row>
    <row r="115" spans="1:18" ht="13.5">
      <c r="A115" s="20">
        <v>37283</v>
      </c>
      <c r="B115" s="115">
        <v>27</v>
      </c>
      <c r="C115" s="153">
        <v>-50</v>
      </c>
      <c r="D115" s="100">
        <f t="shared" si="18"/>
        <v>0</v>
      </c>
      <c r="E115" s="101">
        <f t="shared" si="19"/>
        <v>-50</v>
      </c>
      <c r="F115" s="123">
        <v>0.1</v>
      </c>
      <c r="G115" s="103">
        <f t="shared" si="20"/>
        <v>0</v>
      </c>
      <c r="H115" s="104">
        <f t="shared" si="21"/>
        <v>0.0136986301369863</v>
      </c>
      <c r="I115" s="117"/>
      <c r="J115" s="118"/>
      <c r="K115" s="107">
        <f t="shared" si="22"/>
        <v>0</v>
      </c>
      <c r="L115" s="108">
        <f t="shared" si="22"/>
        <v>0</v>
      </c>
      <c r="M115" s="109">
        <f t="shared" si="23"/>
        <v>1</v>
      </c>
      <c r="N115" s="110">
        <f t="shared" si="24"/>
        <v>0.9926600438223753</v>
      </c>
      <c r="O115" s="111">
        <f t="shared" si="25"/>
        <v>0</v>
      </c>
      <c r="P115" s="112">
        <f t="shared" si="25"/>
        <v>0</v>
      </c>
      <c r="Q115" s="121">
        <f t="shared" si="26"/>
        <v>0</v>
      </c>
      <c r="R115" s="154">
        <f t="shared" si="26"/>
        <v>0.10471930502613717</v>
      </c>
    </row>
    <row r="116" spans="1:18" ht="13.5">
      <c r="A116" s="20">
        <v>37284</v>
      </c>
      <c r="B116" s="98">
        <v>28</v>
      </c>
      <c r="C116" s="153">
        <v>-50</v>
      </c>
      <c r="D116" s="100">
        <f t="shared" si="18"/>
        <v>0</v>
      </c>
      <c r="E116" s="101">
        <f t="shared" si="19"/>
        <v>-50</v>
      </c>
      <c r="F116" s="123">
        <v>0.1</v>
      </c>
      <c r="G116" s="103">
        <f t="shared" si="20"/>
        <v>0</v>
      </c>
      <c r="H116" s="104">
        <f t="shared" si="21"/>
        <v>0.0136986301369863</v>
      </c>
      <c r="I116" s="117"/>
      <c r="J116" s="118"/>
      <c r="K116" s="107">
        <f t="shared" si="22"/>
        <v>0</v>
      </c>
      <c r="L116" s="108">
        <f t="shared" si="22"/>
        <v>0</v>
      </c>
      <c r="M116" s="109">
        <f t="shared" si="23"/>
        <v>1</v>
      </c>
      <c r="N116" s="110">
        <f t="shared" si="24"/>
        <v>0.9923892306756879</v>
      </c>
      <c r="O116" s="111">
        <f t="shared" si="25"/>
        <v>0</v>
      </c>
      <c r="P116" s="112">
        <f t="shared" si="25"/>
        <v>0</v>
      </c>
      <c r="Q116" s="121">
        <f t="shared" si="26"/>
        <v>0</v>
      </c>
      <c r="R116" s="154">
        <f t="shared" si="26"/>
        <v>0.10471930502613717</v>
      </c>
    </row>
    <row r="117" spans="1:18" ht="13.5">
      <c r="A117" s="20">
        <v>37285</v>
      </c>
      <c r="B117" s="115">
        <v>29</v>
      </c>
      <c r="C117" s="153">
        <v>-50</v>
      </c>
      <c r="D117" s="100">
        <f t="shared" si="18"/>
        <v>0</v>
      </c>
      <c r="E117" s="101">
        <f t="shared" si="19"/>
        <v>-50</v>
      </c>
      <c r="F117" s="123">
        <v>0.1</v>
      </c>
      <c r="G117" s="103">
        <f t="shared" si="20"/>
        <v>0</v>
      </c>
      <c r="H117" s="104">
        <f t="shared" si="21"/>
        <v>0.0136986301369863</v>
      </c>
      <c r="I117" s="117"/>
      <c r="J117" s="118"/>
      <c r="K117" s="107">
        <f t="shared" si="22"/>
        <v>0</v>
      </c>
      <c r="L117" s="108">
        <f t="shared" si="22"/>
        <v>0</v>
      </c>
      <c r="M117" s="109">
        <f t="shared" si="23"/>
        <v>1</v>
      </c>
      <c r="N117" s="110">
        <f t="shared" si="24"/>
        <v>0.9921184914110518</v>
      </c>
      <c r="O117" s="111">
        <f t="shared" si="25"/>
        <v>0</v>
      </c>
      <c r="P117" s="112">
        <f t="shared" si="25"/>
        <v>0</v>
      </c>
      <c r="Q117" s="121">
        <f t="shared" si="26"/>
        <v>0</v>
      </c>
      <c r="R117" s="154">
        <f t="shared" si="26"/>
        <v>0.10471930502613717</v>
      </c>
    </row>
    <row r="118" spans="1:18" s="168" customFormat="1" ht="13.5">
      <c r="A118" s="155">
        <v>37286</v>
      </c>
      <c r="B118" s="156">
        <v>30</v>
      </c>
      <c r="C118" s="157">
        <v>-50</v>
      </c>
      <c r="D118" s="158">
        <f t="shared" si="18"/>
        <v>0</v>
      </c>
      <c r="E118" s="158">
        <v>-50</v>
      </c>
      <c r="F118" s="159">
        <v>0.1</v>
      </c>
      <c r="G118" s="160">
        <f t="shared" si="20"/>
        <v>0</v>
      </c>
      <c r="H118" s="160">
        <f t="shared" si="21"/>
        <v>0.0136986301369863</v>
      </c>
      <c r="I118" s="161">
        <f>SUM(G89:G118)</f>
        <v>0</v>
      </c>
      <c r="J118" s="171">
        <f>SUM(H89:H118)+50</f>
        <v>50.41095890410959</v>
      </c>
      <c r="K118" s="162">
        <f>D118-D117+I1270</f>
        <v>0</v>
      </c>
      <c r="L118" s="172">
        <f>E118-E117+J118</f>
        <v>50.41095890410959</v>
      </c>
      <c r="M118" s="164">
        <f t="shared" si="23"/>
        <v>1</v>
      </c>
      <c r="N118" s="164">
        <f t="shared" si="24"/>
        <v>0.9918478260083111</v>
      </c>
      <c r="O118" s="165">
        <f t="shared" si="25"/>
        <v>0</v>
      </c>
      <c r="P118" s="165">
        <f t="shared" si="25"/>
        <v>49.99999999603541</v>
      </c>
      <c r="Q118" s="166">
        <f t="shared" si="26"/>
        <v>0</v>
      </c>
      <c r="R118" s="167">
        <f t="shared" si="26"/>
        <v>0.10471930502613717</v>
      </c>
    </row>
    <row r="119" spans="1:18" ht="13.5">
      <c r="A119" s="20">
        <v>37287</v>
      </c>
      <c r="B119" s="127"/>
      <c r="C119" s="128"/>
      <c r="D119" s="129"/>
      <c r="E119" s="129"/>
      <c r="F119" s="130"/>
      <c r="G119" s="131"/>
      <c r="H119" s="131"/>
      <c r="I119" s="132"/>
      <c r="J119" s="132"/>
      <c r="K119" s="133"/>
      <c r="L119" s="133"/>
      <c r="M119" s="134"/>
      <c r="N119" s="134"/>
      <c r="O119" s="135"/>
      <c r="P119" s="135"/>
      <c r="Q119" s="136"/>
      <c r="R119" s="137"/>
    </row>
    <row r="120" spans="1:18" ht="13.5">
      <c r="A120" s="138"/>
      <c r="B120" s="139"/>
      <c r="C120" s="140"/>
      <c r="D120" s="140"/>
      <c r="E120" s="140"/>
      <c r="F120" s="141"/>
      <c r="G120" s="142"/>
      <c r="H120" s="142"/>
      <c r="I120" s="143"/>
      <c r="J120" s="143"/>
      <c r="K120" s="144">
        <f>SUM(K89:K118)</f>
        <v>0</v>
      </c>
      <c r="L120" s="144">
        <f>SUM(L89:L118)</f>
        <v>0.41095890410959157</v>
      </c>
      <c r="M120" s="144"/>
      <c r="N120" s="144"/>
      <c r="O120" s="145">
        <f>SUM(O89:O118)</f>
        <v>0</v>
      </c>
      <c r="P120" s="144">
        <f>SUM(P89:P118)</f>
        <v>-3.964586881011201E-09</v>
      </c>
      <c r="Q120" s="146"/>
      <c r="R120" s="13"/>
    </row>
    <row r="122" ht="89.25">
      <c r="A122" s="169" t="s">
        <v>97</v>
      </c>
    </row>
  </sheetData>
  <sheetProtection/>
  <printOptions horizontalCentered="1"/>
  <pageMargins left="0.5905511811023623" right="0.5905511811023623" top="0.7874015748031497" bottom="0.7480314960629921" header="0.5118110236220472" footer="0.1968503937007874"/>
  <pageSetup horizontalDpi="600" verticalDpi="600" orientation="landscape" paperSize="9" scale="66" r:id="rId4"/>
  <rowBreaks count="1" manualBreakCount="1">
    <brk id="83" max="17" man="1"/>
  </rowBreaks>
  <legacyDrawing r:id="rId3"/>
  <oleObjects>
    <oleObject progId="Equation.3" shapeId="941137" r:id="rId1"/>
    <oleObject progId="Equation.3" shapeId="95023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CENTRAL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Schackis</dc:creator>
  <cp:keywords/>
  <dc:description/>
  <cp:lastModifiedBy>kotulicsnem</cp:lastModifiedBy>
  <cp:lastPrinted>2003-09-30T14:26:44Z</cp:lastPrinted>
  <dcterms:created xsi:type="dcterms:W3CDTF">2000-10-18T13:49:19Z</dcterms:created>
  <dcterms:modified xsi:type="dcterms:W3CDTF">2013-11-18T14:58:57Z</dcterms:modified>
  <cp:category/>
  <cp:version/>
  <cp:contentType/>
  <cp:contentStatus/>
</cp:coreProperties>
</file>