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95" windowWidth="12120" windowHeight="8385" activeTab="1"/>
  </bookViews>
  <sheets>
    <sheet name="T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Czinege-Gyalog ?va</author>
  </authors>
  <commentList>
    <comment ref="I12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Czinege-Gyalog ?va</author>
  </authors>
  <commentList>
    <comment ref="G11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Czinege-Gyalog ?va</author>
  </authors>
  <commentList>
    <comment ref="M10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Czinege-Gyalog ?va</author>
  </authors>
  <commentList>
    <comment ref="G7" authorId="0">
      <text>
        <r>
          <rPr>
            <sz val="8"/>
            <rFont val="Tahoma"/>
            <family val="2"/>
          </rPr>
          <t>Ide írja yyyymm formátumban a vonatkozási időt! Ez mindenhol átírja a fájlban.</t>
        </r>
      </text>
    </comment>
    <comment ref="H7" authorId="0">
      <text>
        <r>
          <rPr>
            <sz val="8"/>
            <rFont val="Tahoma"/>
            <family val="2"/>
          </rPr>
          <t>Ide írja társaságuk törzsszámát (az adószám első nyolc számegye)! Ez mindenhol átírja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F12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4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Czinege-Gyalog ?va</author>
  </authors>
  <commentList>
    <comment ref="G12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?va</author>
  </authors>
  <commentList>
    <comment ref="G8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Czinege-Gyalog ?va</author>
  </authors>
  <commentList>
    <comment ref="J14" authorId="0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Czinege-Gyalog ?va</author>
  </authors>
  <commentList>
    <comment ref="F13" authorId="0">
      <text>
        <r>
          <rPr>
            <sz val="8"/>
            <rFont val="Tahoma"/>
            <family val="2"/>
          </rPr>
          <t>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<sst xmlns="http://schemas.openxmlformats.org/spreadsheetml/2006/main" count="839" uniqueCount="202">
  <si>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</si>
  <si>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</si>
  <si>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</si>
  <si>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</si>
  <si>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</si>
  <si>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</si>
  <si>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</si>
  <si>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</si>
  <si>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</si>
  <si>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</si>
  <si>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</si>
  <si>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</si>
  <si>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</si>
  <si>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</si>
  <si>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</si>
  <si>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</si>
  <si>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</si>
  <si>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</si>
  <si>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</si>
  <si>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</si>
  <si>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</si>
  <si>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</si>
  <si>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</si>
  <si>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</si>
  <si>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</si>
  <si>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</si>
  <si>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</si>
  <si>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</si>
  <si>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</si>
  <si>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</si>
  <si>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</si>
  <si>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</si>
  <si>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</si>
  <si>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</si>
  <si>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</si>
  <si>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</si>
  <si>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</si>
  <si>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</si>
  <si>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</si>
  <si>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</si>
  <si>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</si>
  <si>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</si>
  <si>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</si>
  <si>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</si>
  <si>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</si>
  <si>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</si>
  <si>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</si>
  <si>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</si>
  <si>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</si>
  <si>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</si>
  <si>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</si>
  <si>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</si>
  <si>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</si>
  <si>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</si>
  <si>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</si>
  <si>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</si>
  <si>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</si>
  <si>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</si>
  <si>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</si>
  <si>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</si>
  <si>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</si>
  <si>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</si>
  <si>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</si>
  <si>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</si>
  <si>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</si>
  <si>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</si>
  <si>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</si>
  <si>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</si>
  <si>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</si>
  <si>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</si>
  <si>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</si>
  <si>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</si>
  <si>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</si>
  <si>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</si>
  <si>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</si>
  <si>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</si>
  <si>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</si>
  <si>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</si>
  <si>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</si>
  <si>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</si>
  <si>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</si>
  <si>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</si>
  <si>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</si>
  <si>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</si>
  <si>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</si>
  <si>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</si>
  <si>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</si>
  <si>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</si>
  <si>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</si>
  <si>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</si>
  <si>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</si>
  <si>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</si>
  <si>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</si>
  <si>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</si>
  <si>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</si>
  <si>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</si>
  <si>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</si>
  <si>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</si>
  <si>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</si>
  <si>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</si>
  <si>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</si>
  <si>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</si>
  <si>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</si>
  <si>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</si>
  <si>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</si>
  <si>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</si>
  <si>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</si>
  <si>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</si>
  <si>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</si>
  <si>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</si>
  <si>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</si>
  <si>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</si>
  <si>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R07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</si>
  <si>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</si>
  <si>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</si>
  <si>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</si>
  <si>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</si>
  <si>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</si>
  <si>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</si>
  <si>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</si>
  <si>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</si>
  <si>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</si>
  <si>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</si>
  <si>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</si>
  <si>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</si>
  <si>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</si>
  <si>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</si>
  <si>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</si>
  <si>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</si>
  <si>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</si>
  <si>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</si>
  <si>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</si>
  <si>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</si>
  <si>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</si>
  <si>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</si>
  <si>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</si>
  <si>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</si>
  <si>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</si>
  <si>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</si>
  <si>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</si>
  <si>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</si>
  <si>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</si>
  <si>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</si>
  <si>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</si>
  <si>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</si>
  <si>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</si>
  <si>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</si>
  <si>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</si>
  <si>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</si>
  <si>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</si>
  <si>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</si>
  <si>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</si>
  <si>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</si>
  <si>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Citybank NY</t>
  </si>
  <si>
    <t>Deutsche Frf.</t>
  </si>
  <si>
    <t>ADEL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</si>
  <si>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</si>
  <si>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</si>
  <si>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</si>
  <si>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</si>
  <si>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</si>
  <si>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</si>
  <si>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</si>
  <si>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</si>
  <si>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</si>
  <si>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</si>
  <si>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</si>
  <si>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</si>
  <si>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</si>
  <si>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</si>
  <si>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</si>
  <si>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</si>
  <si>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</si>
  <si>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</si>
  <si>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</si>
  <si>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</si>
  <si>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</si>
  <si>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</si>
  <si>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</si>
  <si>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</si>
  <si>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</si>
  <si>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</si>
  <si>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</si>
  <si>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</si>
  <si>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</si>
  <si>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</si>
  <si>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</si>
  <si>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00000000</t>
  </si>
  <si>
    <t>Szabványos fájlnév:</t>
  </si>
  <si>
    <t xml:space="preserve"> Fájlnév összetétele: </t>
  </si>
  <si>
    <t>3) adatszolgáltató 8 jegyű törzsszáma</t>
  </si>
  <si>
    <t>1) adatgyűjtés jele: R07</t>
  </si>
  <si>
    <t>2) vonatkozási időszak az év utolsó számjegye és a hónap</t>
  </si>
  <si>
    <t>ELŐLAP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</si>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</sst>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_ ;\-#,##0\ "/>
    <numFmt numFmtId="177" formatCode="[$-40E]yyyy\.\ mmmm\ d\."/>
    <numFmt numFmtId="178" formatCode="yyyy\ mm\ 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49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8" fillId="0" borderId="16" xfId="55" applyFont="1" applyFill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/>
      <protection/>
    </xf>
    <xf numFmtId="0" fontId="8" fillId="0" borderId="16" xfId="55" applyNumberFormat="1" applyFont="1" applyBorder="1" applyAlignment="1">
      <alignment horizontal="center"/>
      <protection/>
    </xf>
    <xf numFmtId="0" fontId="8" fillId="0" borderId="16" xfId="55" applyFont="1" applyBorder="1">
      <alignment/>
      <protection/>
    </xf>
    <xf numFmtId="0" fontId="8" fillId="0" borderId="15" xfId="55" applyFont="1" applyFill="1" applyBorder="1" applyAlignment="1">
      <alignment horizontal="center" vertical="center" wrapText="1"/>
      <protection/>
    </xf>
    <xf numFmtId="3" fontId="8" fillId="0" borderId="16" xfId="55" applyNumberFormat="1" applyFont="1" applyBorder="1">
      <alignment/>
      <protection/>
    </xf>
    <xf numFmtId="14" fontId="8" fillId="0" borderId="16" xfId="55" applyNumberFormat="1" applyFont="1" applyBorder="1" applyAlignment="1">
      <alignment horizontal="center"/>
      <protection/>
    </xf>
    <xf numFmtId="3" fontId="8" fillId="0" borderId="16" xfId="55" applyNumberFormat="1" applyFont="1" applyFill="1" applyBorder="1" applyAlignment="1">
      <alignment horizontal="center" vertical="center" wrapText="1"/>
      <protection/>
    </xf>
    <xf numFmtId="0" fontId="8" fillId="33" borderId="15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vertical="center" wrapText="1"/>
      <protection/>
    </xf>
    <xf numFmtId="49" fontId="8" fillId="0" borderId="14" xfId="55" applyNumberFormat="1" applyFont="1" applyBorder="1" applyAlignment="1">
      <alignment horizontal="center"/>
      <protection/>
    </xf>
    <xf numFmtId="0" fontId="8" fillId="0" borderId="15" xfId="55" applyFont="1" applyBorder="1">
      <alignment/>
      <protection/>
    </xf>
    <xf numFmtId="0" fontId="8" fillId="0" borderId="17" xfId="55" applyFont="1" applyBorder="1" applyAlignment="1">
      <alignment horizontal="center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18" xfId="55" applyFont="1" applyFill="1" applyBorder="1" applyAlignment="1">
      <alignment horizontal="center"/>
      <protection/>
    </xf>
    <xf numFmtId="0" fontId="8" fillId="0" borderId="19" xfId="55" applyFont="1" applyBorder="1">
      <alignment/>
      <protection/>
    </xf>
    <xf numFmtId="0" fontId="8" fillId="0" borderId="19" xfId="55" applyFont="1" applyBorder="1" applyAlignment="1">
      <alignment horizontal="center"/>
      <protection/>
    </xf>
    <xf numFmtId="0" fontId="8" fillId="0" borderId="20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7" fillId="0" borderId="0" xfId="55" applyFont="1" applyFill="1">
      <alignment/>
      <protection/>
    </xf>
    <xf numFmtId="0" fontId="8" fillId="0" borderId="0" xfId="55" applyFont="1" applyBorder="1">
      <alignment/>
      <protection/>
    </xf>
    <xf numFmtId="0" fontId="8" fillId="0" borderId="0" xfId="55" applyFont="1" applyFill="1" applyBorder="1">
      <alignment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9" fillId="0" borderId="22" xfId="55" applyFont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24" xfId="55" applyFont="1" applyBorder="1" applyAlignment="1">
      <alignment horizontal="center" vertical="center" wrapText="1"/>
      <protection/>
    </xf>
    <xf numFmtId="0" fontId="8" fillId="0" borderId="23" xfId="55" applyFont="1" applyBorder="1" applyAlignment="1">
      <alignment horizontal="center" vertical="center" wrapText="1"/>
      <protection/>
    </xf>
    <xf numFmtId="0" fontId="8" fillId="0" borderId="25" xfId="55" applyFont="1" applyFill="1" applyBorder="1" applyAlignment="1">
      <alignment horizontal="center" vertical="center" wrapText="1"/>
      <protection/>
    </xf>
    <xf numFmtId="49" fontId="8" fillId="0" borderId="26" xfId="55" applyNumberFormat="1" applyFont="1" applyBorder="1" applyAlignment="1">
      <alignment horizontal="center"/>
      <protection/>
    </xf>
    <xf numFmtId="0" fontId="8" fillId="33" borderId="27" xfId="55" applyFont="1" applyFill="1" applyBorder="1" applyAlignment="1">
      <alignment horizontal="center" vertical="center" wrapText="1"/>
      <protection/>
    </xf>
    <xf numFmtId="0" fontId="8" fillId="33" borderId="16" xfId="55" applyFont="1" applyFill="1" applyBorder="1">
      <alignment/>
      <protection/>
    </xf>
    <xf numFmtId="0" fontId="8" fillId="0" borderId="0" xfId="55" applyNumberFormat="1" applyFont="1" applyAlignment="1">
      <alignment horizontal="center"/>
      <protection/>
    </xf>
    <xf numFmtId="0" fontId="8" fillId="0" borderId="0" xfId="55" applyNumberFormat="1" applyFont="1" applyAlignment="1" quotePrefix="1">
      <alignment horizontal="center"/>
      <protection/>
    </xf>
    <xf numFmtId="49" fontId="8" fillId="0" borderId="0" xfId="55" applyNumberFormat="1" applyFont="1" applyAlignment="1">
      <alignment horizontal="center"/>
      <protection/>
    </xf>
    <xf numFmtId="0" fontId="8" fillId="0" borderId="28" xfId="55" applyFont="1" applyFill="1" applyBorder="1" applyAlignment="1">
      <alignment horizontal="center"/>
      <protection/>
    </xf>
    <xf numFmtId="0" fontId="8" fillId="33" borderId="18" xfId="55" applyFont="1" applyFill="1" applyBorder="1" applyAlignment="1">
      <alignment horizontal="center"/>
      <protection/>
    </xf>
    <xf numFmtId="0" fontId="8" fillId="33" borderId="19" xfId="55" applyFont="1" applyFill="1" applyBorder="1" applyAlignment="1">
      <alignment horizontal="center"/>
      <protection/>
    </xf>
    <xf numFmtId="0" fontId="9" fillId="33" borderId="19" xfId="55" applyFont="1" applyFill="1" applyBorder="1" applyAlignment="1">
      <alignment vertical="center" wrapText="1"/>
      <protection/>
    </xf>
    <xf numFmtId="0" fontId="8" fillId="33" borderId="19" xfId="55" applyFont="1" applyFill="1" applyBorder="1">
      <alignment/>
      <protection/>
    </xf>
    <xf numFmtId="0" fontId="8" fillId="33" borderId="29" xfId="55" applyFont="1" applyFill="1" applyBorder="1" applyAlignment="1">
      <alignment horizontal="center"/>
      <protection/>
    </xf>
    <xf numFmtId="0" fontId="8" fillId="33" borderId="20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/>
      <protection/>
    </xf>
    <xf numFmtId="0" fontId="8" fillId="0" borderId="30" xfId="55" applyFont="1" applyFill="1" applyBorder="1" applyAlignment="1">
      <alignment horizontal="center" vertical="center" wrapText="1"/>
      <protection/>
    </xf>
    <xf numFmtId="0" fontId="8" fillId="0" borderId="26" xfId="55" applyFont="1" applyFill="1" applyBorder="1" applyAlignment="1">
      <alignment horizontal="center" vertical="center" wrapText="1"/>
      <protection/>
    </xf>
    <xf numFmtId="0" fontId="8" fillId="0" borderId="14" xfId="55" applyFont="1" applyBorder="1">
      <alignment/>
      <protection/>
    </xf>
    <xf numFmtId="0" fontId="8" fillId="0" borderId="16" xfId="55" applyFont="1" applyFill="1" applyBorder="1" applyAlignment="1">
      <alignment vertical="center" wrapText="1"/>
      <protection/>
    </xf>
    <xf numFmtId="0" fontId="8" fillId="0" borderId="16" xfId="55" applyFont="1" applyFill="1" applyBorder="1">
      <alignment/>
      <protection/>
    </xf>
    <xf numFmtId="0" fontId="8" fillId="0" borderId="17" xfId="55" applyFont="1" applyFill="1" applyBorder="1">
      <alignment/>
      <protection/>
    </xf>
    <xf numFmtId="0" fontId="8" fillId="0" borderId="18" xfId="55" applyFont="1" applyBorder="1">
      <alignment/>
      <protection/>
    </xf>
    <xf numFmtId="0" fontId="8" fillId="0" borderId="19" xfId="55" applyFont="1" applyFill="1" applyBorder="1" applyAlignment="1">
      <alignment horizontal="center"/>
      <protection/>
    </xf>
    <xf numFmtId="0" fontId="9" fillId="0" borderId="19" xfId="55" applyFont="1" applyFill="1" applyBorder="1" applyAlignment="1">
      <alignment vertical="center" wrapText="1"/>
      <protection/>
    </xf>
    <xf numFmtId="0" fontId="8" fillId="0" borderId="19" xfId="55" applyFont="1" applyFill="1" applyBorder="1">
      <alignment/>
      <protection/>
    </xf>
    <xf numFmtId="0" fontId="8" fillId="0" borderId="20" xfId="55" applyFont="1" applyFill="1" applyBorder="1">
      <alignment/>
      <protection/>
    </xf>
    <xf numFmtId="0" fontId="6" fillId="0" borderId="0" xfId="55" applyFont="1" applyAlignment="1">
      <alignment/>
      <protection/>
    </xf>
    <xf numFmtId="0" fontId="9" fillId="0" borderId="31" xfId="55" applyFont="1" applyFill="1" applyBorder="1" applyAlignment="1">
      <alignment/>
      <protection/>
    </xf>
    <xf numFmtId="0" fontId="9" fillId="0" borderId="0" xfId="55" applyFont="1" applyFill="1" applyBorder="1" applyAlignment="1">
      <alignment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9" fillId="0" borderId="0" xfId="55" applyFont="1" applyAlignment="1">
      <alignment wrapText="1"/>
      <protection/>
    </xf>
    <xf numFmtId="0" fontId="8" fillId="0" borderId="22" xfId="55" applyFont="1" applyBorder="1" applyAlignment="1">
      <alignment horizontal="center" vertical="center"/>
      <protection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0" xfId="55" applyFont="1" applyBorder="1" applyAlignment="1">
      <alignment horizontal="center"/>
      <protection/>
    </xf>
    <xf numFmtId="0" fontId="8" fillId="33" borderId="14" xfId="55" applyFont="1" applyFill="1" applyBorder="1" applyAlignment="1">
      <alignment horizontal="center" vertical="center" wrapText="1"/>
      <protection/>
    </xf>
    <xf numFmtId="0" fontId="8" fillId="0" borderId="33" xfId="55" applyFont="1" applyBorder="1" applyAlignment="1">
      <alignment horizontal="center" vertical="center"/>
      <protection/>
    </xf>
    <xf numFmtId="0" fontId="8" fillId="0" borderId="34" xfId="55" applyFont="1" applyFill="1" applyBorder="1" applyAlignment="1">
      <alignment horizontal="center" vertical="center" wrapText="1"/>
      <protection/>
    </xf>
    <xf numFmtId="0" fontId="8" fillId="0" borderId="28" xfId="55" applyFont="1" applyFill="1" applyBorder="1" applyAlignment="1">
      <alignment horizontal="center" vertical="center" wrapText="1"/>
      <protection/>
    </xf>
    <xf numFmtId="0" fontId="8" fillId="0" borderId="20" xfId="55" applyFont="1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22" xfId="55" applyFont="1" applyFill="1" applyBorder="1" applyAlignment="1">
      <alignment vertical="center" wrapText="1"/>
      <protection/>
    </xf>
    <xf numFmtId="3" fontId="8" fillId="0" borderId="17" xfId="55" applyNumberFormat="1" applyFont="1" applyFill="1" applyBorder="1" applyAlignment="1">
      <alignment horizontal="center" vertical="center" wrapText="1"/>
      <protection/>
    </xf>
    <xf numFmtId="0" fontId="8" fillId="0" borderId="16" xfId="55" applyFont="1" applyFill="1" applyBorder="1" applyAlignment="1">
      <alignment horizontal="center"/>
      <protection/>
    </xf>
    <xf numFmtId="0" fontId="8" fillId="33" borderId="35" xfId="55" applyFont="1" applyFill="1" applyBorder="1" applyAlignment="1">
      <alignment horizontal="center"/>
      <protection/>
    </xf>
    <xf numFmtId="0" fontId="8" fillId="33" borderId="21" xfId="55" applyFont="1" applyFill="1" applyBorder="1" applyAlignment="1">
      <alignment horizontal="center"/>
      <protection/>
    </xf>
    <xf numFmtId="0" fontId="8" fillId="33" borderId="14" xfId="55" applyFont="1" applyFill="1" applyBorder="1">
      <alignment/>
      <protection/>
    </xf>
    <xf numFmtId="0" fontId="8" fillId="33" borderId="16" xfId="55" applyFont="1" applyFill="1" applyBorder="1" applyAlignment="1">
      <alignment horizontal="center"/>
      <protection/>
    </xf>
    <xf numFmtId="0" fontId="8" fillId="0" borderId="26" xfId="55" applyFont="1" applyBorder="1" applyAlignment="1">
      <alignment horizontal="center"/>
      <protection/>
    </xf>
    <xf numFmtId="0" fontId="8" fillId="33" borderId="17" xfId="55" applyFont="1" applyFill="1" applyBorder="1">
      <alignment/>
      <protection/>
    </xf>
    <xf numFmtId="0" fontId="8" fillId="0" borderId="28" xfId="55" applyFont="1" applyBorder="1" applyAlignment="1">
      <alignment horizontal="center"/>
      <protection/>
    </xf>
    <xf numFmtId="0" fontId="8" fillId="33" borderId="18" xfId="55" applyFont="1" applyFill="1" applyBorder="1">
      <alignment/>
      <protection/>
    </xf>
    <xf numFmtId="0" fontId="6" fillId="0" borderId="0" xfId="55" applyFont="1" applyAlignment="1">
      <alignment horizontal="center"/>
      <protection/>
    </xf>
    <xf numFmtId="0" fontId="9" fillId="0" borderId="36" xfId="55" applyFont="1" applyBorder="1" applyAlignment="1">
      <alignment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0" fontId="9" fillId="0" borderId="38" xfId="55" applyFont="1" applyBorder="1" applyAlignment="1">
      <alignment horizontal="center" vertical="center" wrapText="1"/>
      <protection/>
    </xf>
    <xf numFmtId="0" fontId="8" fillId="0" borderId="39" xfId="55" applyFont="1" applyBorder="1">
      <alignment/>
      <protection/>
    </xf>
    <xf numFmtId="0" fontId="8" fillId="0" borderId="11" xfId="55" applyFont="1" applyBorder="1" applyAlignment="1">
      <alignment horizontal="center"/>
      <protection/>
    </xf>
    <xf numFmtId="49" fontId="8" fillId="0" borderId="26" xfId="55" applyNumberFormat="1" applyFont="1" applyFill="1" applyBorder="1" applyAlignment="1">
      <alignment horizontal="center" vertical="center" wrapText="1"/>
      <protection/>
    </xf>
    <xf numFmtId="0" fontId="8" fillId="33" borderId="16" xfId="55" applyFont="1" applyFill="1" applyBorder="1" applyAlignment="1">
      <alignment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0" fontId="8" fillId="0" borderId="40" xfId="55" applyFont="1" applyBorder="1" applyAlignment="1">
      <alignment horizontal="center"/>
      <protection/>
    </xf>
    <xf numFmtId="0" fontId="8" fillId="0" borderId="41" xfId="55" applyFont="1" applyBorder="1" applyAlignment="1">
      <alignment horizontal="center"/>
      <protection/>
    </xf>
    <xf numFmtId="0" fontId="8" fillId="0" borderId="42" xfId="55" applyFont="1" applyFill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0" borderId="29" xfId="55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/>
      <protection/>
    </xf>
    <xf numFmtId="0" fontId="8" fillId="0" borderId="43" xfId="55" applyFont="1" applyBorder="1" applyAlignment="1">
      <alignment horizontal="center"/>
      <protection/>
    </xf>
    <xf numFmtId="0" fontId="8" fillId="0" borderId="44" xfId="55" applyFont="1" applyBorder="1">
      <alignment/>
      <protection/>
    </xf>
    <xf numFmtId="0" fontId="8" fillId="0" borderId="45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33" borderId="35" xfId="55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horizontal="center" vertical="center" wrapText="1"/>
      <protection/>
    </xf>
    <xf numFmtId="0" fontId="8" fillId="33" borderId="21" xfId="55" applyFont="1" applyFill="1" applyBorder="1" applyAlignment="1">
      <alignment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3" fontId="8" fillId="0" borderId="21" xfId="55" applyNumberFormat="1" applyFont="1" applyBorder="1" applyAlignment="1">
      <alignment horizontal="center" vertical="center" wrapText="1"/>
      <protection/>
    </xf>
    <xf numFmtId="3" fontId="8" fillId="0" borderId="41" xfId="55" applyNumberFormat="1" applyFont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horizontal="center" vertical="center" wrapText="1"/>
      <protection/>
    </xf>
    <xf numFmtId="0" fontId="8" fillId="33" borderId="19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8" fillId="34" borderId="0" xfId="55" applyFont="1" applyFill="1" applyAlignment="1">
      <alignment horizontal="center"/>
      <protection/>
    </xf>
    <xf numFmtId="0" fontId="8" fillId="33" borderId="14" xfId="55" applyFont="1" applyFill="1" applyBorder="1" applyAlignment="1">
      <alignment horizontal="center"/>
      <protection/>
    </xf>
    <xf numFmtId="0" fontId="8" fillId="33" borderId="21" xfId="55" applyFont="1" applyFill="1" applyBorder="1">
      <alignment/>
      <protection/>
    </xf>
    <xf numFmtId="0" fontId="8" fillId="33" borderId="41" xfId="55" applyFont="1" applyFill="1" applyBorder="1">
      <alignment/>
      <protection/>
    </xf>
    <xf numFmtId="0" fontId="13" fillId="35" borderId="0" xfId="55" applyNumberFormat="1" applyFont="1" applyFill="1" applyBorder="1" applyAlignment="1">
      <alignment horizontal="left" vertical="center" wrapText="1"/>
      <protection/>
    </xf>
    <xf numFmtId="0" fontId="13" fillId="35" borderId="0" xfId="55" applyNumberFormat="1" applyFont="1" applyFill="1" applyBorder="1" applyAlignment="1">
      <alignment horizontal="center" vertical="center" wrapText="1"/>
      <protection/>
    </xf>
    <xf numFmtId="0" fontId="14" fillId="0" borderId="47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left" vertical="center" wrapText="1"/>
      <protection/>
    </xf>
    <xf numFmtId="0" fontId="13" fillId="0" borderId="49" xfId="55" applyNumberFormat="1" applyFont="1" applyFill="1" applyBorder="1" applyAlignment="1">
      <alignment horizontal="center" vertical="center" wrapText="1"/>
      <protection/>
    </xf>
    <xf numFmtId="0" fontId="13" fillId="0" borderId="50" xfId="55" applyNumberFormat="1" applyFont="1" applyFill="1" applyBorder="1" applyAlignment="1">
      <alignment horizontal="center" vertical="center" wrapText="1"/>
      <protection/>
    </xf>
    <xf numFmtId="0" fontId="15" fillId="0" borderId="51" xfId="55" applyNumberFormat="1" applyFont="1" applyFill="1" applyBorder="1" applyAlignment="1">
      <alignment horizontal="left" vertical="center" wrapText="1"/>
      <protection/>
    </xf>
    <xf numFmtId="0" fontId="13" fillId="0" borderId="52" xfId="55" applyNumberFormat="1" applyFont="1" applyFill="1" applyBorder="1" applyAlignment="1">
      <alignment horizontal="center" vertical="center" wrapText="1"/>
      <protection/>
    </xf>
    <xf numFmtId="0" fontId="13" fillId="0" borderId="53" xfId="55" applyNumberFormat="1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horizontal="right"/>
      <protection/>
    </xf>
    <xf numFmtId="0" fontId="8" fillId="0" borderId="0" xfId="0" applyFont="1" applyAlignment="1">
      <alignment horizontal="left"/>
    </xf>
    <xf numFmtId="0" fontId="17" fillId="0" borderId="0" xfId="55" applyFont="1" applyAlignment="1">
      <alignment horizontal="left"/>
      <protection/>
    </xf>
    <xf numFmtId="0" fontId="18" fillId="0" borderId="0" xfId="0" applyFont="1" applyAlignment="1">
      <alignment/>
    </xf>
    <xf numFmtId="49" fontId="8" fillId="36" borderId="0" xfId="55" applyNumberFormat="1" applyFont="1" applyFill="1" applyAlignment="1">
      <alignment horizontal="center"/>
      <protection/>
    </xf>
    <xf numFmtId="3" fontId="8" fillId="0" borderId="16" xfId="55" applyNumberFormat="1" applyFont="1" applyFill="1" applyBorder="1" applyAlignment="1">
      <alignment horizontal="right" vertical="center" wrapText="1"/>
      <protection/>
    </xf>
    <xf numFmtId="3" fontId="8" fillId="0" borderId="16" xfId="55" applyNumberFormat="1" applyFont="1" applyFill="1" applyBorder="1" applyAlignment="1">
      <alignment horizontal="right"/>
      <protection/>
    </xf>
    <xf numFmtId="0" fontId="8" fillId="0" borderId="16" xfId="55" applyFont="1" applyBorder="1" applyAlignment="1">
      <alignment horizontal="right"/>
      <protection/>
    </xf>
    <xf numFmtId="3" fontId="8" fillId="0" borderId="17" xfId="55" applyNumberFormat="1" applyFont="1" applyFill="1" applyBorder="1" applyAlignment="1">
      <alignment horizontal="right" vertical="center" wrapText="1"/>
      <protection/>
    </xf>
    <xf numFmtId="3" fontId="8" fillId="0" borderId="16" xfId="55" applyNumberFormat="1" applyFont="1" applyBorder="1" applyAlignment="1">
      <alignment horizontal="right" vertical="center" wrapText="1"/>
      <protection/>
    </xf>
    <xf numFmtId="3" fontId="8" fillId="0" borderId="16" xfId="55" applyNumberFormat="1" applyFont="1" applyBorder="1" applyAlignment="1">
      <alignment horizontal="right"/>
      <protection/>
    </xf>
    <xf numFmtId="0" fontId="8" fillId="33" borderId="16" xfId="55" applyFont="1" applyFill="1" applyBorder="1" applyAlignment="1">
      <alignment horizontal="right"/>
      <protection/>
    </xf>
    <xf numFmtId="0" fontId="8" fillId="0" borderId="23" xfId="55" applyFont="1" applyFill="1" applyBorder="1" applyAlignment="1">
      <alignment horizontal="right" vertical="center" wrapText="1"/>
      <protection/>
    </xf>
    <xf numFmtId="0" fontId="8" fillId="0" borderId="25" xfId="55" applyFont="1" applyFill="1" applyBorder="1" applyAlignment="1">
      <alignment horizontal="right" vertical="center" wrapText="1"/>
      <protection/>
    </xf>
    <xf numFmtId="3" fontId="8" fillId="0" borderId="17" xfId="55" applyNumberFormat="1" applyFont="1" applyBorder="1" applyAlignment="1">
      <alignment horizontal="right" vertical="center" wrapText="1"/>
      <protection/>
    </xf>
    <xf numFmtId="0" fontId="9" fillId="33" borderId="16" xfId="55" applyFont="1" applyFill="1" applyBorder="1" applyAlignment="1">
      <alignment horizontal="right" vertical="center" wrapText="1"/>
      <protection/>
    </xf>
    <xf numFmtId="0" fontId="9" fillId="33" borderId="17" xfId="55" applyFont="1" applyFill="1" applyBorder="1" applyAlignment="1">
      <alignment horizontal="right" vertical="center" wrapText="1"/>
      <protection/>
    </xf>
    <xf numFmtId="3" fontId="8" fillId="0" borderId="45" xfId="55" applyNumberFormat="1" applyFont="1" applyFill="1" applyBorder="1" applyAlignment="1">
      <alignment horizontal="right" vertical="center" wrapText="1"/>
      <protection/>
    </xf>
    <xf numFmtId="0" fontId="8" fillId="0" borderId="16" xfId="55" applyFont="1" applyFill="1" applyBorder="1" applyAlignment="1">
      <alignment horizontal="right" vertical="center" wrapText="1"/>
      <protection/>
    </xf>
    <xf numFmtId="0" fontId="8" fillId="33" borderId="21" xfId="55" applyFont="1" applyFill="1" applyBorder="1" applyAlignment="1">
      <alignment horizontal="right"/>
      <protection/>
    </xf>
    <xf numFmtId="0" fontId="8" fillId="33" borderId="41" xfId="55" applyFont="1" applyFill="1" applyBorder="1" applyAlignment="1">
      <alignment horizontal="right"/>
      <protection/>
    </xf>
    <xf numFmtId="176" fontId="8" fillId="0" borderId="16" xfId="55" applyNumberFormat="1" applyFont="1" applyBorder="1" applyAlignment="1">
      <alignment horizontal="right" vertical="center" wrapText="1"/>
      <protection/>
    </xf>
    <xf numFmtId="0" fontId="8" fillId="33" borderId="17" xfId="55" applyFont="1" applyFill="1" applyBorder="1" applyAlignment="1">
      <alignment horizontal="right"/>
      <protection/>
    </xf>
    <xf numFmtId="0" fontId="8" fillId="33" borderId="30" xfId="55" applyFont="1" applyFill="1" applyBorder="1" applyAlignment="1">
      <alignment horizontal="right" vertical="center" wrapText="1"/>
      <protection/>
    </xf>
    <xf numFmtId="3" fontId="8" fillId="33" borderId="30" xfId="55" applyNumberFormat="1" applyFont="1" applyFill="1" applyBorder="1" applyAlignment="1">
      <alignment horizontal="right" vertical="center" wrapText="1"/>
      <protection/>
    </xf>
    <xf numFmtId="0" fontId="9" fillId="33" borderId="30" xfId="55" applyFont="1" applyFill="1" applyBorder="1" applyAlignment="1">
      <alignment horizontal="right" vertical="center" wrapText="1"/>
      <protection/>
    </xf>
    <xf numFmtId="3" fontId="8" fillId="0" borderId="17" xfId="55" applyNumberFormat="1" applyFont="1" applyBorder="1" applyAlignment="1">
      <alignment horizontal="right"/>
      <protection/>
    </xf>
    <xf numFmtId="0" fontId="13" fillId="0" borderId="50" xfId="0" applyNumberFormat="1" applyFont="1" applyFill="1" applyBorder="1" applyAlignment="1">
      <alignment vertical="center" wrapText="1"/>
    </xf>
    <xf numFmtId="0" fontId="13" fillId="0" borderId="50" xfId="0" applyNumberFormat="1" applyFont="1" applyFill="1" applyBorder="1" applyAlignment="1">
      <alignment horizontal="left" vertical="center" wrapText="1"/>
    </xf>
    <xf numFmtId="0" fontId="36" fillId="0" borderId="50" xfId="53" applyNumberFormat="1" applyFont="1" applyFill="1" applyBorder="1" applyAlignment="1" applyProtection="1">
      <alignment vertical="center" wrapText="1"/>
      <protection/>
    </xf>
    <xf numFmtId="0" fontId="13" fillId="34" borderId="53" xfId="0" applyNumberFormat="1" applyFont="1" applyFill="1" applyBorder="1" applyAlignment="1">
      <alignment horizontal="center" vertical="center" wrapText="1"/>
    </xf>
    <xf numFmtId="0" fontId="11" fillId="0" borderId="54" xfId="55" applyNumberFormat="1" applyFont="1" applyFill="1" applyBorder="1" applyAlignment="1">
      <alignment horizontal="center" vertical="center" wrapText="1"/>
      <protection/>
    </xf>
    <xf numFmtId="0" fontId="11" fillId="0" borderId="55" xfId="55" applyNumberFormat="1" applyFont="1" applyFill="1" applyBorder="1" applyAlignment="1">
      <alignment horizontal="center" vertical="center" wrapText="1"/>
      <protection/>
    </xf>
    <xf numFmtId="0" fontId="11" fillId="0" borderId="56" xfId="55" applyNumberFormat="1" applyFont="1" applyFill="1" applyBorder="1" applyAlignment="1">
      <alignment horizontal="center" vertical="center" wrapText="1"/>
      <protection/>
    </xf>
    <xf numFmtId="0" fontId="12" fillId="0" borderId="57" xfId="55" applyNumberFormat="1" applyFont="1" applyFill="1" applyBorder="1" applyAlignment="1">
      <alignment horizontal="center" vertical="center" wrapText="1"/>
      <protection/>
    </xf>
    <xf numFmtId="0" fontId="12" fillId="0" borderId="58" xfId="55" applyNumberFormat="1" applyFont="1" applyFill="1" applyBorder="1" applyAlignment="1">
      <alignment horizontal="center" vertical="center" wrapText="1"/>
      <protection/>
    </xf>
    <xf numFmtId="0" fontId="12" fillId="0" borderId="59" xfId="55" applyNumberFormat="1" applyFont="1" applyFill="1" applyBorder="1" applyAlignment="1">
      <alignment horizontal="center" vertical="center" wrapText="1"/>
      <protection/>
    </xf>
    <xf numFmtId="0" fontId="14" fillId="0" borderId="60" xfId="55" applyNumberFormat="1" applyFont="1" applyFill="1" applyBorder="1" applyAlignment="1">
      <alignment horizontal="center" vertical="center" wrapText="1"/>
      <protection/>
    </xf>
    <xf numFmtId="0" fontId="14" fillId="0" borderId="61" xfId="55" applyNumberFormat="1" applyFont="1" applyFill="1" applyBorder="1" applyAlignment="1">
      <alignment horizontal="center" vertical="center" wrapText="1"/>
      <protection/>
    </xf>
    <xf numFmtId="0" fontId="14" fillId="0" borderId="62" xfId="55" applyNumberFormat="1" applyFont="1" applyFill="1" applyBorder="1" applyAlignment="1">
      <alignment horizontal="center" vertical="center" wrapText="1"/>
      <protection/>
    </xf>
    <xf numFmtId="0" fontId="9" fillId="0" borderId="63" xfId="55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41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9" fillId="37" borderId="36" xfId="55" applyFont="1" applyFill="1" applyBorder="1" applyAlignment="1">
      <alignment horizontal="left"/>
      <protection/>
    </xf>
    <xf numFmtId="0" fontId="9" fillId="37" borderId="68" xfId="55" applyFont="1" applyFill="1" applyBorder="1" applyAlignment="1">
      <alignment horizontal="left"/>
      <protection/>
    </xf>
    <xf numFmtId="0" fontId="9" fillId="37" borderId="69" xfId="55" applyFont="1" applyFill="1" applyBorder="1" applyAlignment="1">
      <alignment horizontal="left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7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7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45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/>
      <protection/>
    </xf>
    <xf numFmtId="0" fontId="9" fillId="0" borderId="71" xfId="55" applyFont="1" applyFill="1" applyBorder="1" applyAlignment="1">
      <alignment horizontal="center"/>
      <protection/>
    </xf>
    <xf numFmtId="0" fontId="9" fillId="0" borderId="72" xfId="55" applyFont="1" applyFill="1" applyBorder="1" applyAlignment="1">
      <alignment horizontal="center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9" fillId="0" borderId="30" xfId="55" applyFont="1" applyFill="1" applyBorder="1" applyAlignment="1">
      <alignment horizontal="center" vertical="center" wrapText="1"/>
      <protection/>
    </xf>
    <xf numFmtId="0" fontId="9" fillId="0" borderId="73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8" fillId="0" borderId="71" xfId="55" applyFont="1" applyBorder="1">
      <alignment/>
      <protection/>
    </xf>
    <xf numFmtId="0" fontId="8" fillId="0" borderId="72" xfId="55" applyFont="1" applyBorder="1">
      <alignment/>
      <protection/>
    </xf>
    <xf numFmtId="0" fontId="8" fillId="0" borderId="65" xfId="55" applyFont="1" applyBorder="1">
      <alignment/>
      <protection/>
    </xf>
    <xf numFmtId="0" fontId="8" fillId="0" borderId="74" xfId="55" applyFont="1" applyBorder="1">
      <alignment/>
      <protection/>
    </xf>
    <xf numFmtId="0" fontId="8" fillId="0" borderId="15" xfId="55" applyFont="1" applyBorder="1">
      <alignment/>
      <protection/>
    </xf>
    <xf numFmtId="0" fontId="9" fillId="0" borderId="46" xfId="55" applyFont="1" applyFill="1" applyBorder="1" applyAlignment="1">
      <alignment horizontal="center" vertical="center" wrapText="1"/>
      <protection/>
    </xf>
    <xf numFmtId="0" fontId="8" fillId="0" borderId="70" xfId="55" applyFont="1" applyBorder="1">
      <alignment/>
      <protection/>
    </xf>
    <xf numFmtId="0" fontId="8" fillId="0" borderId="75" xfId="55" applyFont="1" applyBorder="1">
      <alignment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left"/>
      <protection/>
    </xf>
    <xf numFmtId="0" fontId="8" fillId="0" borderId="77" xfId="55" applyFont="1" applyBorder="1">
      <alignment/>
      <protection/>
    </xf>
    <xf numFmtId="0" fontId="9" fillId="0" borderId="37" xfId="55" applyFont="1" applyFill="1" applyBorder="1" applyAlignment="1">
      <alignment horizontal="center" vertical="center" wrapText="1"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4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0" borderId="81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9" fillId="0" borderId="83" xfId="55" applyFont="1" applyFill="1" applyBorder="1" applyAlignment="1">
      <alignment horizontal="center" vertical="center" wrapText="1"/>
      <protection/>
    </xf>
    <xf numFmtId="0" fontId="9" fillId="0" borderId="75" xfId="55" applyFont="1" applyBorder="1" applyAlignment="1">
      <alignment horizontal="center" vertical="center"/>
      <protection/>
    </xf>
    <xf numFmtId="0" fontId="9" fillId="0" borderId="84" xfId="55" applyFont="1" applyFill="1" applyBorder="1" applyAlignment="1">
      <alignment horizontal="center" vertical="center" wrapText="1"/>
      <protection/>
    </xf>
    <xf numFmtId="0" fontId="9" fillId="0" borderId="85" xfId="55" applyFont="1" applyFill="1" applyBorder="1" applyAlignment="1">
      <alignment horizontal="center" vertical="center" wrapText="1"/>
      <protection/>
    </xf>
    <xf numFmtId="0" fontId="8" fillId="0" borderId="78" xfId="55" applyFont="1" applyBorder="1">
      <alignment/>
      <protection/>
    </xf>
    <xf numFmtId="0" fontId="8" fillId="0" borderId="83" xfId="55" applyFont="1" applyBorder="1">
      <alignment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9" fillId="0" borderId="37" xfId="55" applyFont="1" applyBorder="1" applyAlignment="1">
      <alignment horizontal="center" vertical="center"/>
      <protection/>
    </xf>
    <xf numFmtId="0" fontId="9" fillId="0" borderId="78" xfId="55" applyFont="1" applyBorder="1" applyAlignment="1">
      <alignment horizontal="center" vertical="center"/>
      <protection/>
    </xf>
    <xf numFmtId="0" fontId="9" fillId="0" borderId="83" xfId="55" applyFont="1" applyBorder="1" applyAlignment="1">
      <alignment horizontal="center" vertical="center"/>
      <protection/>
    </xf>
    <xf numFmtId="0" fontId="9" fillId="0" borderId="86" xfId="55" applyFont="1" applyFill="1" applyBorder="1" applyAlignment="1">
      <alignment horizontal="center" vertical="center" wrapText="1"/>
      <protection/>
    </xf>
    <xf numFmtId="0" fontId="9" fillId="0" borderId="36" xfId="55" applyFont="1" applyFill="1" applyBorder="1" applyAlignment="1">
      <alignment horizontal="center" vertical="center" wrapText="1"/>
      <protection/>
    </xf>
    <xf numFmtId="0" fontId="9" fillId="0" borderId="69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70" xfId="55" applyFont="1" applyFill="1" applyBorder="1" applyAlignment="1">
      <alignment horizontal="center" vertical="center" wrapText="1"/>
      <protection/>
    </xf>
    <xf numFmtId="0" fontId="13" fillId="0" borderId="50" xfId="55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1.7109375" style="155" bestFit="1" customWidth="1"/>
    <col min="2" max="16384" width="9.140625" style="155" customWidth="1"/>
  </cols>
  <sheetData>
    <row r="1" ht="15">
      <c r="A1" s="155" t="str">
        <f>ELOLAP!L7</f>
        <v>R07,201801,00000000,20180214,E,ELOLAP,@ELOLAP01,Minta Mária</v>
      </c>
    </row>
    <row r="2" ht="15">
      <c r="A2" s="155" t="str">
        <f>ELOLAP!L8</f>
        <v>R07,201801,00000000,20180214,E,ELOLAP,@ELOLAP02,3612345678</v>
      </c>
    </row>
    <row r="3" ht="15">
      <c r="A3" s="155" t="str">
        <f>ELOLAP!L9</f>
        <v>R07,201801,00000000,20180214,E,ELOLAP,@ELOLAP03,maria.minta@jelentes.hu</v>
      </c>
    </row>
    <row r="4" ht="15">
      <c r="A4" s="155" t="str">
        <f>ELOLAP!L10</f>
        <v>R07,201801,00000000,20180214,E,ELOLAP,@ELOLAP04,Minta Miklós</v>
      </c>
    </row>
    <row r="5" ht="15">
      <c r="A5" s="155" t="str">
        <f>ELOLAP!L11</f>
        <v>R07,201801,00000000,20180214,E,ELOLAP,@ELOLAP05,3612345678</v>
      </c>
    </row>
    <row r="6" ht="15">
      <c r="A6" s="155" t="str">
        <f>ELOLAP!L12</f>
        <v>R07,201801,00000000,20180214,E,ELOLAP,@ELOLAP06,miklos.minta@adatszolgaltatas.hu</v>
      </c>
    </row>
    <row r="7" ht="15">
      <c r="A7" s="155" t="str">
        <f>ELOLAP!L13</f>
        <v>R07,201801,00000000,20180214,E,ELOLAP,@ELOLAP07,20180214</v>
      </c>
    </row>
    <row r="8" ht="15">
      <c r="A8" s="155" t="str">
        <f>BEFK1_C!X12</f>
        <v>R07,201801,00000000,20180214,E,BEFK1C,@BEFK1C0001,EHITK,H,PL,HUF,960000,40000,,-300,999700,999700,5140,2164,,2,7306</v>
      </c>
    </row>
    <row r="9" ht="15">
      <c r="A9" s="155" t="str">
        <f>BEFK1_C!X13</f>
        <v>R07,201801,00000000,20180214,E,BEFK1C,@BEFK1C0002,EHITK,R,US,USD,500000,,,,500000,500000,500,400,500,,400</v>
      </c>
    </row>
    <row r="10" ht="15">
      <c r="A10" s="155" t="str">
        <f>BEFK1_C!X14</f>
        <v>R07,201801,00000000,20180214,E,BEFK1C,@BEFK1C0003,KHITK,H,DE,HUF,4000000,1085000,,-85000,5000000,5085000,20000,9000,2000,,27000</v>
      </c>
    </row>
    <row r="11" ht="15">
      <c r="A11" s="155" t="str">
        <f>BEFK1_C!X15</f>
        <v>R07,201801,00000000,20180214,E,BEFK1C,@BEFK1C0004,KERHITK,H,DE,EUR,4000,,3000,,1000,1000,,,,,</v>
      </c>
    </row>
    <row r="12" ht="15">
      <c r="A12" s="155" t="str">
        <f>BEFK1_C!X16</f>
        <v>R07,201801,00000000,20180214,E,BEFK1C,@BEFK1C0005,PLIZK,H,US,USD,430000,,10000,,420000,420000,0,1000,1000,,0</v>
      </c>
    </row>
    <row r="13" ht="15">
      <c r="A13" s="155" t="str">
        <f>BEFK1_C!X17</f>
        <v>R07,201801,00000000,20180214,E,BEFK1C,@BEFK1C0006,REPOK,H,US,EUR,43000000,,1000000,,42000000,42000000,0,1000000,1000000,,0</v>
      </c>
    </row>
    <row r="14" ht="15">
      <c r="A14" s="155" t="str">
        <f>BEFK2_C!X13</f>
        <v>R07,201801,00000000,20180214,E,BEFK2C,@BEFK2C0001,BFSZLAK,,PL,EUR,3000000,-3000000,,0,0,,,5000,,,</v>
      </c>
    </row>
    <row r="15" ht="15">
      <c r="A15" s="155" t="str">
        <f>BEFK2_C!X14</f>
        <v>R07,201801,00000000,20180214,E,BEFK2C,@BEFK2C0002,BFSZLAK,,DE,EUR,4500000,3000000,,7500000,7500000,,,3000,,,</v>
      </c>
    </row>
    <row r="16" ht="15">
      <c r="A16" s="155" t="str">
        <f>BEFK2_C!X15</f>
        <v>R07,201801,00000000,20180214,E,BEFK2C,@BEFK2C0003,NBFSZLAK,,DE,HUF,2000000,1000000,,3000000,3000000,,,0,,,</v>
      </c>
    </row>
    <row r="17" ht="15">
      <c r="A17" s="155" t="str">
        <f>BEFK2_C!X16</f>
        <v>R07,201801,00000000,20180214,E,BEFK2C,@BEFK2C0004,LBETK,R,DE,USD,1000000,-200000,3000000,3800000,3800000,1000,3000,20000,,20000,4000</v>
      </c>
    </row>
    <row r="18" ht="15">
      <c r="A18" s="155" t="str">
        <f>BEFK2_C!X17</f>
        <v>R07,201801,00000000,20180214,E,BEFK2C,@BEFK2C0005,LBETK,R,PL,HUF,0,70000000,,70000000,70000000,0,10000,0,,0,10000</v>
      </c>
    </row>
    <row r="19" ht="15">
      <c r="A19" s="155" t="str">
        <f>BEFK2_C!X18</f>
        <v>R07,201801,00000000,20180214,E,BEFK2C,@BEFK2C0006,LBETK,H,US,USD,4000000,3000000,,7000000,7000000,2000,3000,4000,,,1000</v>
      </c>
    </row>
    <row r="20" ht="15">
      <c r="A20" s="155" t="str">
        <f>BEFK2_C!X19</f>
        <v>R07,201801,00000000,20180214,E,BEFK2C,@BEFK2C0007,LBETK,H,DE,HUF,11000000,3000000,-200000,13800000,13800000,100000,20000,30000,,0,90000</v>
      </c>
    </row>
    <row r="21" ht="15">
      <c r="A21" s="155" t="str">
        <f>BEFK2_C!X20</f>
        <v>R07,201801,00000000,20180214,E,BEFK2C,@BEFK2C0008,SVAL,,,USD,2000000,-200000,-300000,1500000,1500000,,,,,,</v>
      </c>
    </row>
    <row r="22" ht="15">
      <c r="A22" s="155" t="str">
        <f>BEFK2_C!X21</f>
        <v>R07,201801,00000000,20180214,E,BEFK2C,@BEFK2C0009,UVAL,,,USD,3000000,-1000000,,2000000,2000000,,,,,,</v>
      </c>
    </row>
    <row r="23" ht="15">
      <c r="A23" s="155" t="str">
        <f>BEFK3_C!R12</f>
        <v>R07,201801,00000000,20180214,E,BEFK3C,@BEFK3C0001,KERHITK,R,DE,EUR,0,35000,,35000,35000</v>
      </c>
    </row>
    <row r="24" ht="15">
      <c r="A24" s="155" t="str">
        <f>BEFK3_C!R13</f>
        <v>R07,201801,00000000,20180214,E,BEFK3C,@BEFK3C0002,KERHITK,R,PL,HUF,2000000,-2000000,,0,0</v>
      </c>
    </row>
    <row r="25" ht="15">
      <c r="A25" s="155" t="str">
        <f>BEFK4_C!W13</f>
        <v>R07,201801,00000000,20180214,E,BEFK4C,@BEFK4C0001,EK,R,PL,EUR,200,500,-50,650,650,,,,,</v>
      </c>
    </row>
    <row r="26" ht="15">
      <c r="A26" s="155" t="str">
        <f>BEFK4_C!W14</f>
        <v>R07,201801,00000000,20180214,E,BEFK4C,@BEFK4C0002,EK,R,US,EUR,450000,-450000,50,50,50,,,20000,,</v>
      </c>
    </row>
    <row r="27" ht="15">
      <c r="A27" s="155" t="str">
        <f>BEFK4_C!W15</f>
        <v>R07,201801,00000000,20180214,E,BEFK4C,@BEFK4C0003,EK,R,DE,HUF,5000000,-5000000,,0,0,,,2000,,</v>
      </c>
    </row>
    <row r="28" ht="15">
      <c r="A28" s="155" t="str">
        <f>BEFK4_C!W16</f>
        <v>R07,201801,00000000,20180214,E,BEFK4C,@BEFK4C0004,EK,H,PL,EUR,850000,200000,,1050000,1050000,,,,,</v>
      </c>
    </row>
    <row r="29" ht="15">
      <c r="A29" s="155" t="str">
        <f>BEFK4_C!W17</f>
        <v>R07,201801,00000000,20180214,E,BEFK4C,@BEFK4C0005,VALTK,R,PL,EUR,3000,2000,,5000,5000,100,50,,,150</v>
      </c>
    </row>
    <row r="30" ht="15">
      <c r="A30" s="155" t="str">
        <f>BEFK5_C!O8</f>
        <v>R07,201801,00000000,20180214,E,BEFK5C,@BEFK5C0001,EHITK,H,PL,HUF,KOVEL,-300</v>
      </c>
    </row>
    <row r="31" ht="15">
      <c r="A31" s="155" t="str">
        <f>BEFK5_C!O9</f>
        <v>R07,201801,00000000,20180214,E,BEFK5C,@BEFK5C0002,KHITK,H,DE,HUF,ARVA,-85000</v>
      </c>
    </row>
    <row r="32" ht="15">
      <c r="A32" s="155" t="str">
        <f>BEFK5_C!O10</f>
        <v>R07,201801,00000000,20180214,E,BEFK5C,@BEFK5C0003,LBETK,R,DE,USD,HIBA,3000000</v>
      </c>
    </row>
    <row r="33" ht="15">
      <c r="A33" s="155" t="str">
        <f>BEFK5_C!O11</f>
        <v>R07,201801,00000000,20180214,E,BEFK5C,@BEFK5C0004,LBETK,H,DE,HUF,KLE,-200000</v>
      </c>
    </row>
    <row r="34" ht="15">
      <c r="A34" s="155" t="str">
        <f>BEFK5_C!O12</f>
        <v>R07,201801,00000000,20180214,E,BEFK5C,@BEFK5C0005,SVAL,,,USD,VELT,-300000</v>
      </c>
    </row>
    <row r="35" ht="15">
      <c r="A35" s="155" t="str">
        <f>BEFK5_C!O13</f>
        <v>R07,201801,00000000,20180214,E,BEFK5C,@BEFK5C0006,EK,R,PL,EUR,ATSO,-50</v>
      </c>
    </row>
    <row r="36" ht="15">
      <c r="A36" s="155" t="str">
        <f>BEFK5_C!O14</f>
        <v>R07,201801,00000000,20180214,E,BEFK5C,@BEFK5C0007,EK,R,US,EUR,ATSO,50</v>
      </c>
    </row>
    <row r="37" ht="15">
      <c r="A37" s="155" t="str">
        <f>BEFT1_C!AC14</f>
        <v>R07,201801,00000000,20180214,E,BEFT1C,@BEFT1C0001,KHITT,R,US,2,USD,Citybank NY,20191210,USD,10000000,,8000000,2000000,,,10000000,15000,5000,10000,,10000</v>
      </c>
    </row>
    <row r="38" ht="15">
      <c r="A38" s="155" t="str">
        <f>BEFT1_C!AC15</f>
        <v>R07,201801,00000000,20180214,E,BEFT1C,@BEFT1C0002,KHITT,H,DE,2,USD,Deutsche Frf.,20200712,EUR,5000000,,4000000,1085000,,-85000,5000000,0,10000,3000,,7000</v>
      </c>
    </row>
    <row r="39" ht="15">
      <c r="A39" s="155" t="str">
        <f>BEFT1_C!AC16</f>
        <v>R07,201801,00000000,20180214,E,BEFT1C,@BEFT1C0003,AHITT,R,PL,3,HUF,,,,,,30000000,,10000000,-10000000,10000000,400000,100000,100000,-200000,200000</v>
      </c>
    </row>
    <row r="40" ht="15">
      <c r="A40" s="155" t="str">
        <f>BEFT1_C!AC17</f>
        <v>R07,201801,00000000,20180214,E,BEFT1C,@BEFT1C0004,AHITT,H,PL,2,HUF,,20210712,HUF,5000000,HITEL33,5000000,,1000000,,4000000,3000,3000,3000,,3000</v>
      </c>
    </row>
    <row r="41" ht="15">
      <c r="A41" s="155" t="str">
        <f>BEFT1_C!AC18</f>
        <v>R07,201801,00000000,20180214,E,BEFT1C,@BEFT1C0005,AHITT,H,US,2,USD,,20190115,USD,3000000,HITEL34,2000000,1000000,,,3000000,6000,5000,10000,,1000</v>
      </c>
    </row>
    <row r="42" ht="15">
      <c r="A42" s="155" t="str">
        <f>BEFT1_C!AC19</f>
        <v>R07,201801,00000000,20180214,E,BEFT1C,@BEFT1C0006,EHITT,R,DE,2,EUR,,,,,,0,600000,,,600000,0,2000,,,2000</v>
      </c>
    </row>
    <row r="43" ht="15">
      <c r="A43" s="155" t="str">
        <f>BEFT1_C!AC20</f>
        <v>R07,201801,00000000,20180214,E,BEFT1C,@BEFT1C0007,EHITT,H,PL,2,USD,,,,,,0,100000,,,100000,0,2000,,,2000</v>
      </c>
    </row>
    <row r="44" ht="15">
      <c r="A44" s="155" t="str">
        <f>BEFT1_C!AC21</f>
        <v>R07,201801,00000000,20180214,E,BEFT1C,@BEFT1C0008,REPOT,R,PL,3,HUF,,,,,,50000000,,40000000,,10000000,500000,100000,,,600000</v>
      </c>
    </row>
    <row r="45" ht="15">
      <c r="A45" s="155" t="str">
        <f>BEFT1_C!AC22</f>
        <v>R07,201801,00000000,20180214,E,BEFT1C,@BEFT1C0009,PLIZT,H,DE,2,USD,,,,,,0,3000000,,,3000000,0,3000,,,3000</v>
      </c>
    </row>
    <row r="46" ht="15">
      <c r="A46" s="155" t="str">
        <f>BEFT2_C!V13</f>
        <v>R07,201801,00000000,20180214,E,BEFT2C,@BEFT2C0001,BFSZLAT,,DE,HUF,40000000,,-10000000,30000000,,,0,,</v>
      </c>
    </row>
    <row r="47" ht="15">
      <c r="A47" s="155" t="str">
        <f>BEFT2_C!V14</f>
        <v>R07,201801,00000000,20180214,E,BEFT2C,@BEFT2C0002,LBETT,H,DE,USD,80000,,,80000,3000,30000,,,33000</v>
      </c>
    </row>
    <row r="48" ht="15">
      <c r="A48" s="155" t="str">
        <f>BEFT2_C!V15</f>
        <v>R07,201801,00000000,20180214,E,BEFT2C,@BEFT2C0003,LBETT,R,DE,HUF,,,10000000,10000000,,53000,,,53000</v>
      </c>
    </row>
    <row r="49" ht="15">
      <c r="A49" s="155" t="str">
        <f>BEFT3_C!Q12</f>
        <v>R07,201801,00000000,20180214,E,BEFT3C,@BEFT3C0001,KERHITT,R,PL,HUF,0,520000,,520000</v>
      </c>
    </row>
    <row r="50" ht="15">
      <c r="A50" s="155" t="str">
        <f>BEFT4_C!V11</f>
        <v>R07,201801,00000000,20180214,E,BEFT4C,@BEFT4C0001,ET,R,PL,EUR,0,65000,,65000,,,500,,</v>
      </c>
    </row>
    <row r="51" ht="15">
      <c r="A51" s="155" t="str">
        <f>BEFT4_C!V12</f>
        <v>R07,201801,00000000,20180214,E,BEFT4C,@BEFT4C0002,ET,H,DE,EUR,93000,,,93000,,,,,</v>
      </c>
    </row>
    <row r="52" ht="15">
      <c r="A52" s="155" t="str">
        <f>BEFT4_C!V13</f>
        <v>R07,201801,00000000,20180214,E,BEFT4C,@BEFT4C0003,VALTT,H,PL,HUF,900000,-200000,,700000,,250,,,250</v>
      </c>
    </row>
    <row r="53" ht="15">
      <c r="A53" s="155" t="str">
        <f>BEFT5_C!U10</f>
        <v>R07,201801,00000000,20180214,E,BEFT5C,@BEFT5C0001,KHITT,H,DE,2,USD,Deutsche Frf.,20300712,EUR,5000000,,ADEL,-85000</v>
      </c>
    </row>
    <row r="54" ht="15">
      <c r="A54" s="155" t="str">
        <f>BEFT5_C!U11</f>
        <v>R07,201801,00000000,20180214,E,BEFT5C,@BEFT5C0002,AHITT,R,PL,3,HUF,,,,,,KFIZ,-10000000</v>
      </c>
    </row>
    <row r="55" ht="15">
      <c r="A55" s="155" t="str">
        <f>BEFT5_C!U12</f>
        <v>R07,201801,00000000,20180214,E,BEFT5C,@BEFT5C0003,BFSZLAT,,DE,,HUF,,,,,,ATSO,-10000000</v>
      </c>
    </row>
    <row r="56" ht="15">
      <c r="A56" s="155" t="str">
        <f>BEFT5_C!U13</f>
        <v>R07,201801,00000000,20180214,E,BEFT5C,@BEFT5C0004,LBETT,R,DE,,HUF,,,,,,ATSO,10000000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12.28125" style="5" customWidth="1"/>
    <col min="4" max="4" width="12.421875" style="5" customWidth="1"/>
    <col min="5" max="5" width="10.57421875" style="5" customWidth="1"/>
    <col min="6" max="6" width="12.28125" style="5" customWidth="1"/>
    <col min="7" max="7" width="10.7109375" style="5" customWidth="1"/>
    <col min="8" max="8" width="11.00390625" style="5" customWidth="1"/>
    <col min="9" max="9" width="10.28125" style="5" customWidth="1"/>
    <col min="10" max="10" width="12.7109375" style="5" customWidth="1"/>
    <col min="11" max="11" width="12.57421875" style="6" customWidth="1"/>
    <col min="12" max="13" width="9.140625" style="6" customWidth="1"/>
    <col min="14" max="14" width="11.421875" style="6" customWidth="1"/>
    <col min="15" max="15" width="10.421875" style="6" customWidth="1"/>
    <col min="16" max="16" width="11.140625" style="6" customWidth="1"/>
    <col min="17" max="17" width="11.421875" style="5" customWidth="1"/>
    <col min="18" max="20" width="9.140625" style="5" customWidth="1"/>
    <col min="21" max="21" width="11.140625" style="5" customWidth="1"/>
    <col min="22" max="16384" width="9.140625" style="5" customWidth="1"/>
  </cols>
  <sheetData>
    <row r="1" spans="2:16" s="1" customFormat="1" ht="15.75">
      <c r="B1" s="2" t="s">
        <v>76</v>
      </c>
      <c r="E1" s="2"/>
      <c r="K1" s="3"/>
      <c r="L1" s="3"/>
      <c r="M1" s="3"/>
      <c r="N1" s="3"/>
      <c r="O1" s="3"/>
      <c r="P1" s="3"/>
    </row>
    <row r="2" ht="12.75">
      <c r="A2" s="42"/>
    </row>
    <row r="3" ht="12.75">
      <c r="A3" s="42"/>
    </row>
    <row r="4" ht="12.75">
      <c r="A4" s="4" t="s">
        <v>91</v>
      </c>
    </row>
    <row r="5" ht="13.5" thickBot="1">
      <c r="A5" s="7" t="s">
        <v>73</v>
      </c>
    </row>
    <row r="6" spans="1:8" ht="13.5" thickBot="1">
      <c r="A6" s="202" t="s">
        <v>71</v>
      </c>
      <c r="B6" s="203"/>
      <c r="C6" s="203"/>
      <c r="D6" s="203"/>
      <c r="E6" s="204"/>
      <c r="F6" s="70"/>
      <c r="H6" s="7"/>
    </row>
    <row r="7" spans="1:9" ht="12.75" customHeight="1">
      <c r="A7" s="260" t="s">
        <v>0</v>
      </c>
      <c r="B7" s="207" t="s">
        <v>46</v>
      </c>
      <c r="C7" s="207" t="s">
        <v>70</v>
      </c>
      <c r="D7" s="209" t="s">
        <v>74</v>
      </c>
      <c r="E7" s="209" t="s">
        <v>79</v>
      </c>
      <c r="F7" s="213" t="s">
        <v>4</v>
      </c>
      <c r="G7" s="214"/>
      <c r="H7" s="214"/>
      <c r="I7" s="215"/>
    </row>
    <row r="8" spans="1:9" ht="12.75" customHeight="1">
      <c r="A8" s="261"/>
      <c r="B8" s="208"/>
      <c r="C8" s="208"/>
      <c r="D8" s="210"/>
      <c r="E8" s="210"/>
      <c r="F8" s="194" t="s">
        <v>59</v>
      </c>
      <c r="G8" s="219" t="s">
        <v>7</v>
      </c>
      <c r="H8" s="221"/>
      <c r="I8" s="196" t="s">
        <v>8</v>
      </c>
    </row>
    <row r="9" spans="1:9" ht="12.75" customHeight="1">
      <c r="A9" s="261"/>
      <c r="B9" s="208"/>
      <c r="C9" s="208"/>
      <c r="D9" s="210"/>
      <c r="E9" s="210"/>
      <c r="F9" s="195"/>
      <c r="G9" s="211" t="s">
        <v>9</v>
      </c>
      <c r="H9" s="211" t="s">
        <v>10</v>
      </c>
      <c r="I9" s="197"/>
    </row>
    <row r="10" spans="1:17" ht="62.25" customHeight="1" thickBot="1">
      <c r="A10" s="262"/>
      <c r="B10" s="208"/>
      <c r="C10" s="208"/>
      <c r="D10" s="210"/>
      <c r="E10" s="210"/>
      <c r="F10" s="195"/>
      <c r="G10" s="212"/>
      <c r="H10" s="212"/>
      <c r="I10" s="197"/>
      <c r="K10" s="50" t="s">
        <v>103</v>
      </c>
      <c r="L10" s="50" t="s">
        <v>104</v>
      </c>
      <c r="M10" s="50" t="s">
        <v>105</v>
      </c>
      <c r="N10" s="50" t="s">
        <v>106</v>
      </c>
      <c r="O10" s="50" t="s">
        <v>107</v>
      </c>
      <c r="P10" s="51" t="s">
        <v>108</v>
      </c>
      <c r="Q10" s="7" t="s">
        <v>109</v>
      </c>
    </row>
    <row r="11" spans="1:17" ht="12.75">
      <c r="A11" s="52"/>
      <c r="B11" s="12" t="s">
        <v>16</v>
      </c>
      <c r="C11" s="14" t="s">
        <v>17</v>
      </c>
      <c r="D11" s="14" t="s">
        <v>18</v>
      </c>
      <c r="E11" s="14" t="s">
        <v>19</v>
      </c>
      <c r="F11" s="14" t="s">
        <v>20</v>
      </c>
      <c r="G11" s="13" t="s">
        <v>21</v>
      </c>
      <c r="H11" s="13" t="s">
        <v>22</v>
      </c>
      <c r="I11" s="71" t="s">
        <v>23</v>
      </c>
      <c r="K11" s="18"/>
      <c r="L11" s="18"/>
      <c r="M11" s="18"/>
      <c r="N11" s="18"/>
      <c r="O11" s="18"/>
      <c r="P11" s="18"/>
      <c r="Q11" s="18"/>
    </row>
    <row r="12" spans="1:17" ht="12.75">
      <c r="A12" s="57" t="s">
        <v>168</v>
      </c>
      <c r="B12" s="72" t="s">
        <v>163</v>
      </c>
      <c r="C12" s="73" t="s">
        <v>130</v>
      </c>
      <c r="D12" s="21" t="s">
        <v>128</v>
      </c>
      <c r="E12" s="20" t="s">
        <v>129</v>
      </c>
      <c r="F12" s="23">
        <v>0</v>
      </c>
      <c r="G12" s="161">
        <v>520000</v>
      </c>
      <c r="H12" s="161"/>
      <c r="I12" s="166">
        <v>520000</v>
      </c>
      <c r="K12" s="60" t="str">
        <f>ELOLAP!$F$7</f>
        <v>R07</v>
      </c>
      <c r="L12" s="60">
        <f>ELOLAP!$G$7</f>
        <v>201801</v>
      </c>
      <c r="M12" s="61" t="str">
        <f>ELOLAP!$H$7</f>
        <v>00000000</v>
      </c>
      <c r="N12" s="62">
        <f>ELOLAP!$I$7</f>
        <v>20180214</v>
      </c>
      <c r="O12" s="18" t="s">
        <v>113</v>
      </c>
      <c r="P12" s="18" t="s">
        <v>184</v>
      </c>
      <c r="Q12" s="1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R07,201801,00000000,20180214,E,BEFT3C,@BEFT3C0001,KERHITT,R,PL,HUF,0,520000,,520000</v>
      </c>
    </row>
    <row r="13" spans="1:14" ht="12.75">
      <c r="A13" s="74" t="s">
        <v>35</v>
      </c>
      <c r="B13" s="75"/>
      <c r="C13" s="22"/>
      <c r="D13" s="76"/>
      <c r="E13" s="77"/>
      <c r="F13" s="77"/>
      <c r="G13" s="77"/>
      <c r="H13" s="77"/>
      <c r="I13" s="78"/>
      <c r="L13" s="18"/>
      <c r="M13" s="61"/>
      <c r="N13" s="18"/>
    </row>
    <row r="14" spans="1:14" ht="13.5" thickBot="1">
      <c r="A14" s="63" t="s">
        <v>36</v>
      </c>
      <c r="B14" s="79"/>
      <c r="C14" s="80"/>
      <c r="D14" s="81"/>
      <c r="E14" s="82"/>
      <c r="F14" s="82"/>
      <c r="G14" s="82"/>
      <c r="H14" s="82"/>
      <c r="I14" s="83"/>
      <c r="L14" s="18"/>
      <c r="M14" s="61"/>
      <c r="N14" s="18"/>
    </row>
    <row r="15" spans="1:14" ht="12.75">
      <c r="A15" s="42"/>
      <c r="L15" s="18"/>
      <c r="M15" s="61"/>
      <c r="N15" s="18"/>
    </row>
    <row r="16" spans="1:14" ht="12.75">
      <c r="A16" s="42"/>
      <c r="L16" s="18"/>
      <c r="M16" s="61"/>
      <c r="N16" s="18"/>
    </row>
    <row r="17" spans="1:14" ht="12.75">
      <c r="A17" s="42"/>
      <c r="L17" s="18"/>
      <c r="M17" s="61"/>
      <c r="N17" s="18"/>
    </row>
    <row r="18" spans="1:14" ht="12.75">
      <c r="A18" s="42"/>
      <c r="L18" s="18"/>
      <c r="M18" s="61"/>
      <c r="N18" s="18"/>
    </row>
    <row r="19" ht="12.75">
      <c r="A19" s="42"/>
    </row>
  </sheetData>
  <sheetProtection/>
  <mergeCells count="12">
    <mergeCell ref="A6:E6"/>
    <mergeCell ref="A7:A10"/>
    <mergeCell ref="B7:B10"/>
    <mergeCell ref="C7:C10"/>
    <mergeCell ref="D7:D10"/>
    <mergeCell ref="E7:E10"/>
    <mergeCell ref="F8:F10"/>
    <mergeCell ref="G8:H8"/>
    <mergeCell ref="I8:I10"/>
    <mergeCell ref="G9:G10"/>
    <mergeCell ref="H9:H10"/>
    <mergeCell ref="F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9.140625" style="5" customWidth="1"/>
    <col min="2" max="2" width="10.00390625" style="5" customWidth="1"/>
    <col min="3" max="4" width="9.421875" style="5" customWidth="1"/>
    <col min="5" max="5" width="9.7109375" style="5" customWidth="1"/>
    <col min="6" max="6" width="12.28125" style="5" customWidth="1"/>
    <col min="7" max="7" width="10.7109375" style="5" customWidth="1"/>
    <col min="8" max="8" width="11.00390625" style="5" customWidth="1"/>
    <col min="9" max="9" width="10.28125" style="5" customWidth="1"/>
    <col min="10" max="10" width="12.7109375" style="5" customWidth="1"/>
    <col min="11" max="11" width="12.57421875" style="5" customWidth="1"/>
    <col min="12" max="13" width="9.140625" style="5" customWidth="1"/>
    <col min="14" max="14" width="11.421875" style="5" customWidth="1"/>
    <col min="15" max="15" width="10.421875" style="5" customWidth="1"/>
    <col min="16" max="16" width="9.421875" style="6" customWidth="1"/>
    <col min="17" max="17" width="10.28125" style="6" customWidth="1"/>
    <col min="18" max="18" width="9.140625" style="6" customWidth="1"/>
    <col min="19" max="19" width="9.57421875" style="6" customWidth="1"/>
    <col min="20" max="20" width="9.140625" style="6" customWidth="1"/>
    <col min="21" max="21" width="10.421875" style="6" customWidth="1"/>
    <col min="22" max="16384" width="9.140625" style="5" customWidth="1"/>
  </cols>
  <sheetData>
    <row r="1" spans="2:21" s="1" customFormat="1" ht="15.75">
      <c r="B1" s="2" t="s">
        <v>76</v>
      </c>
      <c r="E1" s="2"/>
      <c r="P1" s="3"/>
      <c r="Q1" s="3"/>
      <c r="R1" s="3"/>
      <c r="S1" s="3"/>
      <c r="T1" s="3"/>
      <c r="U1" s="3"/>
    </row>
    <row r="2" spans="1:17" ht="12.75">
      <c r="A2" s="42"/>
      <c r="P2" s="43"/>
      <c r="Q2" s="43"/>
    </row>
    <row r="3" spans="1:17" ht="12.75">
      <c r="A3" s="44" t="s">
        <v>92</v>
      </c>
      <c r="B3" s="44"/>
      <c r="O3" s="45"/>
      <c r="Q3" s="43"/>
    </row>
    <row r="4" spans="1:17" ht="13.5" thickBot="1">
      <c r="A4" s="7" t="s">
        <v>73</v>
      </c>
      <c r="B4" s="44"/>
      <c r="O4" s="45"/>
      <c r="Q4" s="43"/>
    </row>
    <row r="5" spans="1:17" ht="13.5" thickBot="1">
      <c r="A5" s="202" t="s">
        <v>93</v>
      </c>
      <c r="B5" s="203"/>
      <c r="C5" s="203"/>
      <c r="D5" s="203"/>
      <c r="E5" s="203"/>
      <c r="F5" s="204"/>
      <c r="G5" s="46"/>
      <c r="H5" s="46"/>
      <c r="I5" s="46"/>
      <c r="J5" s="46"/>
      <c r="K5" s="46"/>
      <c r="L5" s="11"/>
      <c r="N5" s="11"/>
      <c r="Q5" s="43"/>
    </row>
    <row r="6" spans="1:17" ht="12.75">
      <c r="A6" s="205" t="s">
        <v>0</v>
      </c>
      <c r="B6" s="207" t="s">
        <v>46</v>
      </c>
      <c r="C6" s="207" t="s">
        <v>47</v>
      </c>
      <c r="D6" s="209" t="s">
        <v>74</v>
      </c>
      <c r="E6" s="245" t="s">
        <v>79</v>
      </c>
      <c r="F6" s="213" t="s">
        <v>4</v>
      </c>
      <c r="G6" s="214"/>
      <c r="H6" s="214"/>
      <c r="I6" s="214"/>
      <c r="J6" s="247" t="s">
        <v>5</v>
      </c>
      <c r="K6" s="248"/>
      <c r="L6" s="248"/>
      <c r="M6" s="248"/>
      <c r="N6" s="249"/>
      <c r="Q6" s="43"/>
    </row>
    <row r="7" spans="1:14" ht="12.75">
      <c r="A7" s="206"/>
      <c r="B7" s="208"/>
      <c r="C7" s="208"/>
      <c r="D7" s="210"/>
      <c r="E7" s="197"/>
      <c r="F7" s="194" t="s">
        <v>6</v>
      </c>
      <c r="G7" s="219" t="s">
        <v>7</v>
      </c>
      <c r="H7" s="220"/>
      <c r="I7" s="250" t="s">
        <v>8</v>
      </c>
      <c r="J7" s="240" t="s">
        <v>64</v>
      </c>
      <c r="K7" s="199" t="s">
        <v>7</v>
      </c>
      <c r="L7" s="199"/>
      <c r="M7" s="199"/>
      <c r="N7" s="243" t="s">
        <v>65</v>
      </c>
    </row>
    <row r="8" spans="1:14" ht="25.5">
      <c r="A8" s="206"/>
      <c r="B8" s="208"/>
      <c r="C8" s="208"/>
      <c r="D8" s="210"/>
      <c r="E8" s="197"/>
      <c r="F8" s="195"/>
      <c r="G8" s="211" t="s">
        <v>9</v>
      </c>
      <c r="H8" s="211" t="s">
        <v>10</v>
      </c>
      <c r="I8" s="263"/>
      <c r="J8" s="240"/>
      <c r="K8" s="47" t="s">
        <v>9</v>
      </c>
      <c r="L8" s="47"/>
      <c r="M8" s="199" t="s">
        <v>10</v>
      </c>
      <c r="N8" s="243"/>
    </row>
    <row r="9" spans="1:22" ht="90" thickBot="1">
      <c r="A9" s="254"/>
      <c r="B9" s="208"/>
      <c r="C9" s="208"/>
      <c r="D9" s="210"/>
      <c r="E9" s="197"/>
      <c r="F9" s="230"/>
      <c r="G9" s="232"/>
      <c r="H9" s="232"/>
      <c r="I9" s="251"/>
      <c r="J9" s="241"/>
      <c r="K9" s="49" t="s">
        <v>63</v>
      </c>
      <c r="L9" s="49" t="s">
        <v>15</v>
      </c>
      <c r="M9" s="242"/>
      <c r="N9" s="244"/>
      <c r="P9" s="50" t="s">
        <v>103</v>
      </c>
      <c r="Q9" s="50" t="s">
        <v>104</v>
      </c>
      <c r="R9" s="50" t="s">
        <v>105</v>
      </c>
      <c r="S9" s="50" t="s">
        <v>106</v>
      </c>
      <c r="T9" s="50" t="s">
        <v>107</v>
      </c>
      <c r="U9" s="51" t="s">
        <v>108</v>
      </c>
      <c r="V9" s="7" t="s">
        <v>109</v>
      </c>
    </row>
    <row r="10" spans="1:22" ht="12.75">
      <c r="A10" s="52"/>
      <c r="B10" s="12" t="s">
        <v>16</v>
      </c>
      <c r="C10" s="14" t="s">
        <v>17</v>
      </c>
      <c r="D10" s="14" t="s">
        <v>18</v>
      </c>
      <c r="E10" s="14" t="s">
        <v>19</v>
      </c>
      <c r="F10" s="53" t="s">
        <v>20</v>
      </c>
      <c r="G10" s="54" t="s">
        <v>21</v>
      </c>
      <c r="H10" s="55" t="s">
        <v>22</v>
      </c>
      <c r="I10" s="55" t="s">
        <v>23</v>
      </c>
      <c r="J10" s="55" t="s">
        <v>24</v>
      </c>
      <c r="K10" s="55" t="s">
        <v>25</v>
      </c>
      <c r="L10" s="55" t="s">
        <v>26</v>
      </c>
      <c r="M10" s="55" t="s">
        <v>27</v>
      </c>
      <c r="N10" s="56" t="s">
        <v>28</v>
      </c>
      <c r="P10" s="18"/>
      <c r="Q10" s="18"/>
      <c r="R10" s="18"/>
      <c r="S10" s="18"/>
      <c r="T10" s="18"/>
      <c r="U10" s="18"/>
      <c r="V10" s="18"/>
    </row>
    <row r="11" spans="1:22" ht="12.75">
      <c r="A11" s="57" t="s">
        <v>168</v>
      </c>
      <c r="B11" s="58" t="s">
        <v>166</v>
      </c>
      <c r="C11" s="32" t="s">
        <v>130</v>
      </c>
      <c r="D11" s="32" t="s">
        <v>128</v>
      </c>
      <c r="E11" s="32" t="s">
        <v>133</v>
      </c>
      <c r="F11" s="161">
        <v>0</v>
      </c>
      <c r="G11" s="161">
        <v>65000</v>
      </c>
      <c r="H11" s="161"/>
      <c r="I11" s="161">
        <v>65000</v>
      </c>
      <c r="J11" s="163"/>
      <c r="K11" s="167"/>
      <c r="L11" s="161">
        <v>500</v>
      </c>
      <c r="M11" s="167"/>
      <c r="N11" s="168"/>
      <c r="P11" s="60" t="str">
        <f>ELOLAP!$F$7</f>
        <v>R07</v>
      </c>
      <c r="Q11" s="60">
        <f>ELOLAP!$G$7</f>
        <v>201801</v>
      </c>
      <c r="R11" s="61" t="str">
        <f>ELOLAP!$H$7</f>
        <v>00000000</v>
      </c>
      <c r="S11" s="62">
        <f>ELOLAP!$I$7</f>
        <v>20180214</v>
      </c>
      <c r="T11" s="18" t="s">
        <v>113</v>
      </c>
      <c r="U11" s="18" t="s">
        <v>185</v>
      </c>
      <c r="V11" s="11" t="str">
        <f>P11&amp;","&amp;Q11&amp;","&amp;R11&amp;","&amp;S11&amp;","&amp;T11&amp;","&amp;U11&amp;","&amp;"@"&amp;U11&amp;"00"&amp;A11&amp;","&amp;B11&amp;","&amp;C11&amp;","&amp;D11&amp;","&amp;E11&amp;","&amp;F11&amp;","&amp;G11&amp;","&amp;H11&amp;","&amp;I11&amp;","&amp;J11&amp;","&amp;K11&amp;","&amp;L11&amp;","&amp;M11&amp;","&amp;N11</f>
        <v>R07,201801,00000000,20180214,E,BEFT4C,@BEFT4C0001,ET,R,PL,EUR,0,65000,,65000,,,500,,</v>
      </c>
    </row>
    <row r="12" spans="1:22" ht="12.75">
      <c r="A12" s="57" t="s">
        <v>169</v>
      </c>
      <c r="B12" s="58" t="s">
        <v>166</v>
      </c>
      <c r="C12" s="32" t="s">
        <v>127</v>
      </c>
      <c r="D12" s="32" t="s">
        <v>132</v>
      </c>
      <c r="E12" s="32" t="s">
        <v>133</v>
      </c>
      <c r="F12" s="161">
        <v>93000</v>
      </c>
      <c r="G12" s="161"/>
      <c r="H12" s="161"/>
      <c r="I12" s="161">
        <v>93000</v>
      </c>
      <c r="J12" s="167"/>
      <c r="K12" s="167"/>
      <c r="L12" s="161"/>
      <c r="M12" s="167"/>
      <c r="N12" s="168"/>
      <c r="P12" s="60" t="str">
        <f>ELOLAP!$F$7</f>
        <v>R07</v>
      </c>
      <c r="Q12" s="60">
        <f>ELOLAP!$G$7</f>
        <v>201801</v>
      </c>
      <c r="R12" s="61" t="str">
        <f>ELOLAP!$H$7</f>
        <v>00000000</v>
      </c>
      <c r="S12" s="62">
        <f>ELOLAP!$I$7</f>
        <v>20180214</v>
      </c>
      <c r="T12" s="18" t="s">
        <v>113</v>
      </c>
      <c r="U12" s="18" t="s">
        <v>185</v>
      </c>
      <c r="V12" s="11" t="str">
        <f>P12&amp;","&amp;Q12&amp;","&amp;R12&amp;","&amp;S12&amp;","&amp;T12&amp;","&amp;U12&amp;","&amp;"@"&amp;U12&amp;"00"&amp;A12&amp;","&amp;B12&amp;","&amp;C12&amp;","&amp;D12&amp;","&amp;E12&amp;","&amp;F12&amp;","&amp;G12&amp;","&amp;H12&amp;","&amp;I12&amp;","&amp;J12&amp;","&amp;K12&amp;","&amp;L12&amp;","&amp;M12&amp;","&amp;N12</f>
        <v>R07,201801,00000000,20180214,E,BEFT4C,@BEFT4C0002,ET,H,DE,EUR,93000,,,93000,,,,,</v>
      </c>
    </row>
    <row r="13" spans="1:22" ht="12.75">
      <c r="A13" s="57" t="s">
        <v>170</v>
      </c>
      <c r="B13" s="58" t="s">
        <v>167</v>
      </c>
      <c r="C13" s="32" t="s">
        <v>127</v>
      </c>
      <c r="D13" s="32" t="s">
        <v>128</v>
      </c>
      <c r="E13" s="32" t="s">
        <v>129</v>
      </c>
      <c r="F13" s="161">
        <v>900000</v>
      </c>
      <c r="G13" s="161">
        <v>-200000</v>
      </c>
      <c r="H13" s="161"/>
      <c r="I13" s="161">
        <v>700000</v>
      </c>
      <c r="J13" s="161"/>
      <c r="K13" s="161">
        <v>250</v>
      </c>
      <c r="L13" s="161"/>
      <c r="M13" s="161"/>
      <c r="N13" s="161">
        <v>250</v>
      </c>
      <c r="P13" s="60" t="str">
        <f>ELOLAP!$F$7</f>
        <v>R07</v>
      </c>
      <c r="Q13" s="60">
        <f>ELOLAP!$G$7</f>
        <v>201801</v>
      </c>
      <c r="R13" s="61" t="str">
        <f>ELOLAP!$H$7</f>
        <v>00000000</v>
      </c>
      <c r="S13" s="62">
        <f>ELOLAP!$I$7</f>
        <v>20180214</v>
      </c>
      <c r="T13" s="18" t="s">
        <v>113</v>
      </c>
      <c r="U13" s="18" t="s">
        <v>185</v>
      </c>
      <c r="V13" s="11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R07,201801,00000000,20180214,E,BEFT4C,@BEFT4C0003,VALTT,H,PL,HUF,900000,-200000,,700000,,250,,,250</v>
      </c>
    </row>
    <row r="14" spans="1:19" ht="13.5" thickBot="1">
      <c r="A14" s="63" t="s">
        <v>36</v>
      </c>
      <c r="B14" s="64"/>
      <c r="C14" s="65"/>
      <c r="D14" s="66"/>
      <c r="E14" s="67"/>
      <c r="F14" s="67"/>
      <c r="G14" s="68"/>
      <c r="H14" s="67"/>
      <c r="I14" s="67"/>
      <c r="J14" s="67"/>
      <c r="K14" s="67"/>
      <c r="L14" s="67"/>
      <c r="M14" s="67"/>
      <c r="N14" s="69"/>
      <c r="Q14" s="18"/>
      <c r="R14" s="61"/>
      <c r="S14" s="18"/>
    </row>
    <row r="15" spans="1:19" ht="12.75">
      <c r="A15" s="42"/>
      <c r="Q15" s="18"/>
      <c r="R15" s="61"/>
      <c r="S15" s="18"/>
    </row>
    <row r="16" spans="17:19" ht="12.75">
      <c r="Q16" s="18"/>
      <c r="R16" s="61"/>
      <c r="S16" s="18"/>
    </row>
    <row r="17" spans="17:19" ht="12.75">
      <c r="Q17" s="18"/>
      <c r="R17" s="61"/>
      <c r="S17" s="18"/>
    </row>
    <row r="18" ht="12.75"/>
  </sheetData>
  <sheetProtection/>
  <mergeCells count="17">
    <mergeCell ref="J6:N6"/>
    <mergeCell ref="F7:F9"/>
    <mergeCell ref="A5:F5"/>
    <mergeCell ref="A6:A9"/>
    <mergeCell ref="B6:B9"/>
    <mergeCell ref="C6:C9"/>
    <mergeCell ref="D6:D9"/>
    <mergeCell ref="E6:E9"/>
    <mergeCell ref="F6:I6"/>
    <mergeCell ref="N7:N9"/>
    <mergeCell ref="G8:G9"/>
    <mergeCell ref="H8:H9"/>
    <mergeCell ref="M8:M9"/>
    <mergeCell ref="G7:H7"/>
    <mergeCell ref="I7:I9"/>
    <mergeCell ref="J7:J9"/>
    <mergeCell ref="K7:M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6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8.7109375" style="5" customWidth="1"/>
    <col min="4" max="4" width="12.421875" style="5" customWidth="1"/>
    <col min="5" max="5" width="6.7109375" style="5" customWidth="1"/>
    <col min="6" max="6" width="10.28125" style="5" customWidth="1"/>
    <col min="7" max="7" width="18.28125" style="5" customWidth="1"/>
    <col min="8" max="8" width="11.00390625" style="6" customWidth="1"/>
    <col min="9" max="9" width="16.28125" style="5" customWidth="1"/>
    <col min="10" max="10" width="12.7109375" style="5" customWidth="1"/>
    <col min="11" max="11" width="12.57421875" style="5" customWidth="1"/>
    <col min="12" max="12" width="9.140625" style="5" customWidth="1"/>
    <col min="13" max="13" width="10.8515625" style="5" customWidth="1"/>
    <col min="14" max="14" width="4.00390625" style="5" customWidth="1"/>
    <col min="15" max="15" width="8.421875" style="6" customWidth="1"/>
    <col min="16" max="16" width="9.57421875" style="6" customWidth="1"/>
    <col min="17" max="17" width="11.421875" style="6" customWidth="1"/>
    <col min="18" max="20" width="9.140625" style="6" customWidth="1"/>
    <col min="21" max="21" width="11.140625" style="5" customWidth="1"/>
    <col min="22" max="16384" width="9.140625" style="5" customWidth="1"/>
  </cols>
  <sheetData>
    <row r="1" spans="2:20" s="1" customFormat="1" ht="15.75">
      <c r="B1" s="2" t="s">
        <v>76</v>
      </c>
      <c r="E1" s="2"/>
      <c r="H1" s="3"/>
      <c r="O1" s="3"/>
      <c r="P1" s="3"/>
      <c r="Q1" s="3"/>
      <c r="R1" s="3"/>
      <c r="S1" s="3"/>
      <c r="T1" s="3"/>
    </row>
    <row r="2" ht="12.75"/>
    <row r="3" ht="12.75"/>
    <row r="4" ht="12.75">
      <c r="A4" s="4" t="s">
        <v>94</v>
      </c>
    </row>
    <row r="5" ht="13.5" thickBot="1">
      <c r="A5" s="7" t="s">
        <v>73</v>
      </c>
    </row>
    <row r="6" spans="1:4" ht="13.5" thickBot="1">
      <c r="A6" s="202" t="s">
        <v>55</v>
      </c>
      <c r="B6" s="203"/>
      <c r="C6" s="203"/>
      <c r="D6" s="204"/>
    </row>
    <row r="7" spans="1:13" ht="13.5" thickBot="1">
      <c r="A7" s="207" t="s">
        <v>0</v>
      </c>
      <c r="B7" s="207" t="s">
        <v>46</v>
      </c>
      <c r="C7" s="207" t="s">
        <v>48</v>
      </c>
      <c r="D7" s="264" t="s">
        <v>75</v>
      </c>
      <c r="E7" s="265"/>
      <c r="F7" s="209" t="s">
        <v>79</v>
      </c>
      <c r="G7" s="207" t="s">
        <v>1</v>
      </c>
      <c r="H7" s="209" t="s">
        <v>2</v>
      </c>
      <c r="I7" s="266" t="s">
        <v>61</v>
      </c>
      <c r="J7" s="209" t="s">
        <v>3</v>
      </c>
      <c r="K7" s="209" t="s">
        <v>95</v>
      </c>
      <c r="L7" s="207" t="s">
        <v>60</v>
      </c>
      <c r="M7" s="207" t="s">
        <v>52</v>
      </c>
    </row>
    <row r="8" spans="1:21" ht="51.75" thickBot="1">
      <c r="A8" s="208"/>
      <c r="B8" s="208"/>
      <c r="C8" s="208"/>
      <c r="D8" s="9" t="s">
        <v>11</v>
      </c>
      <c r="E8" s="10" t="s">
        <v>62</v>
      </c>
      <c r="F8" s="210"/>
      <c r="G8" s="208"/>
      <c r="H8" s="210"/>
      <c r="I8" s="267"/>
      <c r="J8" s="210"/>
      <c r="K8" s="210"/>
      <c r="L8" s="208"/>
      <c r="M8" s="208"/>
      <c r="O8" s="50" t="s">
        <v>103</v>
      </c>
      <c r="P8" s="50" t="s">
        <v>104</v>
      </c>
      <c r="Q8" s="50" t="s">
        <v>105</v>
      </c>
      <c r="R8" s="50" t="s">
        <v>106</v>
      </c>
      <c r="S8" s="50" t="s">
        <v>107</v>
      </c>
      <c r="T8" s="51" t="s">
        <v>108</v>
      </c>
      <c r="U8" s="7" t="s">
        <v>109</v>
      </c>
    </row>
    <row r="9" spans="1:21" ht="13.5" customHeight="1">
      <c r="A9" s="12"/>
      <c r="B9" s="13" t="s">
        <v>16</v>
      </c>
      <c r="C9" s="13" t="s">
        <v>17</v>
      </c>
      <c r="D9" s="14" t="s">
        <v>18</v>
      </c>
      <c r="E9" s="14" t="s">
        <v>19</v>
      </c>
      <c r="F9" s="14" t="s">
        <v>20</v>
      </c>
      <c r="G9" s="13" t="s">
        <v>21</v>
      </c>
      <c r="H9" s="14" t="s">
        <v>22</v>
      </c>
      <c r="I9" s="15" t="s">
        <v>23</v>
      </c>
      <c r="J9" s="14" t="s">
        <v>24</v>
      </c>
      <c r="K9" s="14" t="s">
        <v>25</v>
      </c>
      <c r="L9" s="16" t="s">
        <v>26</v>
      </c>
      <c r="M9" s="17" t="s">
        <v>27</v>
      </c>
      <c r="O9" s="18"/>
      <c r="P9" s="18"/>
      <c r="Q9" s="18"/>
      <c r="R9" s="18"/>
      <c r="S9" s="18"/>
      <c r="T9" s="18"/>
      <c r="U9" s="18"/>
    </row>
    <row r="10" spans="1:21" ht="12.75">
      <c r="A10" s="19" t="s">
        <v>168</v>
      </c>
      <c r="B10" s="20" t="s">
        <v>152</v>
      </c>
      <c r="C10" s="21" t="s">
        <v>127</v>
      </c>
      <c r="D10" s="22" t="s">
        <v>132</v>
      </c>
      <c r="E10" s="22">
        <v>2</v>
      </c>
      <c r="F10" s="23" t="s">
        <v>135</v>
      </c>
      <c r="G10" s="24" t="s">
        <v>154</v>
      </c>
      <c r="H10" s="25">
        <v>20300712</v>
      </c>
      <c r="I10" s="24" t="s">
        <v>133</v>
      </c>
      <c r="J10" s="169">
        <v>5000000</v>
      </c>
      <c r="K10" s="26"/>
      <c r="L10" s="21" t="s">
        <v>155</v>
      </c>
      <c r="M10" s="166">
        <v>-85000</v>
      </c>
      <c r="O10" s="60" t="str">
        <f>ELOLAP!$F$7</f>
        <v>R07</v>
      </c>
      <c r="P10" s="60">
        <f>ELOLAP!$G$7</f>
        <v>201801</v>
      </c>
      <c r="Q10" s="61" t="str">
        <f>ELOLAP!$H$7</f>
        <v>00000000</v>
      </c>
      <c r="R10" s="62">
        <f>ELOLAP!$I$7</f>
        <v>20180214</v>
      </c>
      <c r="S10" s="18" t="s">
        <v>113</v>
      </c>
      <c r="T10" s="18" t="s">
        <v>186</v>
      </c>
      <c r="U10" s="11" t="str">
        <f>O10&amp;","&amp;P10&amp;","&amp;Q10&amp;","&amp;R10&amp;","&amp;S10&amp;","&amp;T10&amp;","&amp;"@"&amp;T10&amp;"00"&amp;A10&amp;","&amp;B10&amp;","&amp;C10&amp;","&amp;D10&amp;","&amp;E10&amp;","&amp;F10&amp;","&amp;G10&amp;","&amp;H10&amp;","&amp;I10&amp;","&amp;J10&amp;","&amp;K10&amp;","&amp;L10&amp;","&amp;M10</f>
        <v>R07,201801,00000000,20180214,E,BEFT5C,@BEFT5C0001,KHITT,H,DE,2,USD,Deutsche Frf.,20300712,EUR,5000000,,ADEL,-85000</v>
      </c>
    </row>
    <row r="11" spans="1:21" ht="12.75">
      <c r="A11" s="19" t="s">
        <v>169</v>
      </c>
      <c r="B11" s="27" t="s">
        <v>156</v>
      </c>
      <c r="C11" s="21" t="s">
        <v>130</v>
      </c>
      <c r="D11" s="22" t="s">
        <v>128</v>
      </c>
      <c r="E11" s="22">
        <v>3</v>
      </c>
      <c r="F11" s="23" t="s">
        <v>129</v>
      </c>
      <c r="G11" s="28"/>
      <c r="H11" s="29"/>
      <c r="I11" s="24"/>
      <c r="J11" s="30"/>
      <c r="K11" s="30"/>
      <c r="L11" s="21" t="s">
        <v>157</v>
      </c>
      <c r="M11" s="166">
        <v>-10000000</v>
      </c>
      <c r="O11" s="60" t="str">
        <f>ELOLAP!$F$7</f>
        <v>R07</v>
      </c>
      <c r="P11" s="60">
        <f>ELOLAP!$G$7</f>
        <v>201801</v>
      </c>
      <c r="Q11" s="61" t="str">
        <f>ELOLAP!$H$7</f>
        <v>00000000</v>
      </c>
      <c r="R11" s="62">
        <f>ELOLAP!$I$7</f>
        <v>20180214</v>
      </c>
      <c r="S11" s="18" t="s">
        <v>113</v>
      </c>
      <c r="T11" s="18" t="s">
        <v>186</v>
      </c>
      <c r="U11" s="11" t="str">
        <f>O11&amp;","&amp;P11&amp;","&amp;Q11&amp;","&amp;R11&amp;","&amp;S11&amp;","&amp;T11&amp;","&amp;"@"&amp;T11&amp;"00"&amp;A11&amp;","&amp;B11&amp;","&amp;C11&amp;","&amp;D11&amp;","&amp;E11&amp;","&amp;F11&amp;","&amp;G11&amp;","&amp;H11&amp;","&amp;I11&amp;","&amp;J11&amp;","&amp;K11&amp;","&amp;L11&amp;","&amp;M11</f>
        <v>R07,201801,00000000,20180214,E,BEFT5C,@BEFT5C0002,AHITT,R,PL,3,HUF,,,,,,KFIZ,-10000000</v>
      </c>
    </row>
    <row r="12" spans="1:21" ht="12.75">
      <c r="A12" s="19" t="s">
        <v>170</v>
      </c>
      <c r="B12" s="31" t="s">
        <v>164</v>
      </c>
      <c r="C12" s="32"/>
      <c r="D12" s="20" t="s">
        <v>132</v>
      </c>
      <c r="E12" s="26"/>
      <c r="F12" s="23" t="s">
        <v>129</v>
      </c>
      <c r="G12" s="26"/>
      <c r="H12" s="21"/>
      <c r="I12" s="33"/>
      <c r="J12" s="26"/>
      <c r="K12" s="26"/>
      <c r="L12" s="21" t="s">
        <v>151</v>
      </c>
      <c r="M12" s="166">
        <v>-10000000</v>
      </c>
      <c r="O12" s="60" t="str">
        <f>ELOLAP!$F$7</f>
        <v>R07</v>
      </c>
      <c r="P12" s="60">
        <f>ELOLAP!$G$7</f>
        <v>201801</v>
      </c>
      <c r="Q12" s="61" t="str">
        <f>ELOLAP!$H$7</f>
        <v>00000000</v>
      </c>
      <c r="R12" s="62">
        <f>ELOLAP!$I$7</f>
        <v>20180214</v>
      </c>
      <c r="S12" s="18" t="s">
        <v>113</v>
      </c>
      <c r="T12" s="18" t="s">
        <v>186</v>
      </c>
      <c r="U12" s="11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R07,201801,00000000,20180214,E,BEFT5C,@BEFT5C0003,BFSZLAT,,DE,,HUF,,,,,,ATSO,-10000000</v>
      </c>
    </row>
    <row r="13" spans="1:21" ht="12.75">
      <c r="A13" s="19" t="s">
        <v>171</v>
      </c>
      <c r="B13" s="31" t="s">
        <v>165</v>
      </c>
      <c r="C13" s="21" t="s">
        <v>130</v>
      </c>
      <c r="D13" s="20" t="s">
        <v>132</v>
      </c>
      <c r="E13" s="26"/>
      <c r="F13" s="23" t="s">
        <v>129</v>
      </c>
      <c r="G13" s="26"/>
      <c r="H13" s="21"/>
      <c r="I13" s="33"/>
      <c r="J13" s="26"/>
      <c r="K13" s="26"/>
      <c r="L13" s="21" t="s">
        <v>151</v>
      </c>
      <c r="M13" s="166">
        <v>10000000</v>
      </c>
      <c r="O13" s="60" t="str">
        <f>ELOLAP!$F$7</f>
        <v>R07</v>
      </c>
      <c r="P13" s="60">
        <f>ELOLAP!$G$7</f>
        <v>201801</v>
      </c>
      <c r="Q13" s="61" t="str">
        <f>ELOLAP!$H$7</f>
        <v>00000000</v>
      </c>
      <c r="R13" s="62">
        <f>ELOLAP!$I$7</f>
        <v>20180214</v>
      </c>
      <c r="S13" s="18" t="s">
        <v>113</v>
      </c>
      <c r="T13" s="18" t="s">
        <v>186</v>
      </c>
      <c r="U13" s="11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R07,201801,00000000,20180214,E,BEFT5C,@BEFT5C0004,LBETT,R,DE,,HUF,,,,,,ATSO,10000000</v>
      </c>
    </row>
    <row r="14" spans="1:19" ht="12.75">
      <c r="A14" s="34"/>
      <c r="B14" s="35"/>
      <c r="C14" s="26"/>
      <c r="D14" s="26"/>
      <c r="E14" s="26"/>
      <c r="F14" s="26"/>
      <c r="G14" s="26"/>
      <c r="H14" s="21"/>
      <c r="I14" s="33"/>
      <c r="J14" s="26"/>
      <c r="K14" s="26"/>
      <c r="L14" s="21"/>
      <c r="M14" s="36"/>
      <c r="O14" s="18"/>
      <c r="P14" s="18"/>
      <c r="Q14" s="61"/>
      <c r="R14" s="18"/>
      <c r="S14" s="18"/>
    </row>
    <row r="15" spans="1:18" ht="12.75">
      <c r="A15" s="37" t="s">
        <v>35</v>
      </c>
      <c r="B15" s="35"/>
      <c r="C15" s="26"/>
      <c r="D15" s="26"/>
      <c r="E15" s="26"/>
      <c r="F15" s="26"/>
      <c r="G15" s="26"/>
      <c r="H15" s="21"/>
      <c r="I15" s="26"/>
      <c r="J15" s="26"/>
      <c r="K15" s="26"/>
      <c r="L15" s="21"/>
      <c r="M15" s="36"/>
      <c r="P15" s="18"/>
      <c r="Q15" s="61"/>
      <c r="R15" s="18"/>
    </row>
    <row r="16" spans="1:18" ht="13.5" thickBot="1">
      <c r="A16" s="38" t="s">
        <v>36</v>
      </c>
      <c r="B16" s="39"/>
      <c r="C16" s="39"/>
      <c r="D16" s="39"/>
      <c r="E16" s="39"/>
      <c r="F16" s="39"/>
      <c r="G16" s="39"/>
      <c r="H16" s="40"/>
      <c r="I16" s="39"/>
      <c r="J16" s="39"/>
      <c r="K16" s="39"/>
      <c r="L16" s="40"/>
      <c r="M16" s="41"/>
      <c r="P16" s="18"/>
      <c r="Q16" s="61"/>
      <c r="R16" s="18"/>
    </row>
  </sheetData>
  <sheetProtection/>
  <mergeCells count="13">
    <mergeCell ref="K7:K8"/>
    <mergeCell ref="L7:L8"/>
    <mergeCell ref="M7:M8"/>
    <mergeCell ref="F7:F8"/>
    <mergeCell ref="G7:G8"/>
    <mergeCell ref="H7:H8"/>
    <mergeCell ref="I7:I8"/>
    <mergeCell ref="A6:D6"/>
    <mergeCell ref="A7:A8"/>
    <mergeCell ref="B7:B8"/>
    <mergeCell ref="C7:C8"/>
    <mergeCell ref="D7:E7"/>
    <mergeCell ref="J7:J8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6.8515625" style="5" customWidth="1"/>
    <col min="2" max="2" width="14.00390625" style="6" customWidth="1"/>
    <col min="3" max="3" width="28.7109375" style="6" customWidth="1"/>
    <col min="4" max="4" width="21.57421875" style="6" customWidth="1"/>
    <col min="5" max="5" width="5.421875" style="5" customWidth="1"/>
    <col min="6" max="11" width="9.140625" style="6" customWidth="1"/>
    <col min="12" max="12" width="53.00390625" style="5" customWidth="1"/>
    <col min="13" max="16384" width="9.140625" style="5" customWidth="1"/>
  </cols>
  <sheetData>
    <row r="1" spans="1:4" ht="21.75" thickTop="1">
      <c r="A1" s="183" t="s">
        <v>193</v>
      </c>
      <c r="B1" s="184"/>
      <c r="C1" s="184"/>
      <c r="D1" s="185"/>
    </row>
    <row r="2" spans="1:4" ht="16.5" thickBot="1">
      <c r="A2" s="186" t="s">
        <v>98</v>
      </c>
      <c r="B2" s="187"/>
      <c r="C2" s="187"/>
      <c r="D2" s="188"/>
    </row>
    <row r="3" spans="1:4" ht="14.25" thickBot="1" thickTop="1">
      <c r="A3" s="143"/>
      <c r="B3" s="144"/>
      <c r="C3" s="144"/>
      <c r="D3" s="144"/>
    </row>
    <row r="4" spans="1:4" ht="14.25" thickBot="1" thickTop="1">
      <c r="A4" s="189" t="s">
        <v>0</v>
      </c>
      <c r="B4" s="189" t="s">
        <v>99</v>
      </c>
      <c r="C4" s="189" t="s">
        <v>100</v>
      </c>
      <c r="D4" s="145" t="s">
        <v>101</v>
      </c>
    </row>
    <row r="5" spans="1:13" ht="78" thickBot="1" thickTop="1">
      <c r="A5" s="190"/>
      <c r="B5" s="190"/>
      <c r="C5" s="190"/>
      <c r="D5" s="145" t="s">
        <v>102</v>
      </c>
      <c r="F5" s="50" t="s">
        <v>103</v>
      </c>
      <c r="G5" s="50" t="s">
        <v>104</v>
      </c>
      <c r="H5" s="50" t="s">
        <v>105</v>
      </c>
      <c r="I5" s="50" t="s">
        <v>106</v>
      </c>
      <c r="J5" s="50" t="s">
        <v>107</v>
      </c>
      <c r="K5" s="51" t="s">
        <v>108</v>
      </c>
      <c r="L5" s="51" t="s">
        <v>109</v>
      </c>
      <c r="M5" s="11"/>
    </row>
    <row r="6" spans="1:13" ht="14.25" thickBot="1" thickTop="1">
      <c r="A6" s="191"/>
      <c r="B6" s="191"/>
      <c r="C6" s="191"/>
      <c r="D6" s="145" t="s">
        <v>16</v>
      </c>
      <c r="F6" s="18"/>
      <c r="G6" s="18"/>
      <c r="H6" s="18"/>
      <c r="I6" s="18"/>
      <c r="J6" s="18"/>
      <c r="K6" s="18"/>
      <c r="L6" s="18"/>
      <c r="M6" s="11"/>
    </row>
    <row r="7" spans="1:13" ht="39.75" customHeight="1" thickTop="1">
      <c r="A7" s="146" t="s">
        <v>102</v>
      </c>
      <c r="B7" s="147" t="s">
        <v>110</v>
      </c>
      <c r="C7" s="148" t="s">
        <v>111</v>
      </c>
      <c r="D7" s="179" t="s">
        <v>194</v>
      </c>
      <c r="F7" s="18" t="s">
        <v>112</v>
      </c>
      <c r="G7" s="139">
        <v>201801</v>
      </c>
      <c r="H7" s="156" t="s">
        <v>187</v>
      </c>
      <c r="I7" s="62">
        <f>D13</f>
        <v>20180214</v>
      </c>
      <c r="J7" s="18" t="s">
        <v>113</v>
      </c>
      <c r="K7" s="18" t="s">
        <v>97</v>
      </c>
      <c r="L7" s="11" t="str">
        <f aca="true" t="shared" si="0" ref="L7:L13">F7&amp;","&amp;G7&amp;","&amp;H7&amp;","&amp;I7&amp;","&amp;J7&amp;","&amp;K7&amp;","&amp;"@"&amp;K7&amp;"0"&amp;A7&amp;","&amp;D7</f>
        <v>R07,201801,00000000,20180214,E,ELOLAP,@ELOLAP01,Minta Mária</v>
      </c>
      <c r="M7" s="11"/>
    </row>
    <row r="8" spans="1:13" ht="21" customHeight="1">
      <c r="A8" s="146" t="s">
        <v>114</v>
      </c>
      <c r="B8" s="147" t="s">
        <v>115</v>
      </c>
      <c r="C8" s="268" t="s">
        <v>198</v>
      </c>
      <c r="D8" s="180">
        <v>3612345678</v>
      </c>
      <c r="F8" s="18" t="str">
        <f aca="true" t="shared" si="1" ref="F8:F13">F7</f>
        <v>R07</v>
      </c>
      <c r="G8" s="18">
        <f aca="true" t="shared" si="2" ref="G8:I13">G7</f>
        <v>201801</v>
      </c>
      <c r="H8" s="61" t="str">
        <f t="shared" si="2"/>
        <v>00000000</v>
      </c>
      <c r="I8" s="62">
        <f t="shared" si="2"/>
        <v>20180214</v>
      </c>
      <c r="J8" s="18" t="s">
        <v>113</v>
      </c>
      <c r="K8" s="18" t="s">
        <v>97</v>
      </c>
      <c r="L8" s="11" t="str">
        <f t="shared" si="0"/>
        <v>R07,201801,00000000,20180214,E,ELOLAP,@ELOLAP02,3612345678</v>
      </c>
      <c r="M8" s="11"/>
    </row>
    <row r="9" spans="1:13" ht="20.25" customHeight="1">
      <c r="A9" s="146" t="s">
        <v>116</v>
      </c>
      <c r="B9" s="147" t="s">
        <v>117</v>
      </c>
      <c r="C9" s="268" t="s">
        <v>199</v>
      </c>
      <c r="D9" s="181" t="s">
        <v>195</v>
      </c>
      <c r="F9" s="18" t="str">
        <f t="shared" si="1"/>
        <v>R07</v>
      </c>
      <c r="G9" s="18">
        <f t="shared" si="2"/>
        <v>201801</v>
      </c>
      <c r="H9" s="61" t="str">
        <f t="shared" si="2"/>
        <v>00000000</v>
      </c>
      <c r="I9" s="62">
        <f t="shared" si="2"/>
        <v>20180214</v>
      </c>
      <c r="J9" s="18" t="s">
        <v>113</v>
      </c>
      <c r="K9" s="18" t="s">
        <v>97</v>
      </c>
      <c r="L9" s="11" t="str">
        <f t="shared" si="0"/>
        <v>R07,201801,00000000,20180214,E,ELOLAP,@ELOLAP03,maria.minta@jelentes.hu</v>
      </c>
      <c r="M9" s="11"/>
    </row>
    <row r="10" spans="1:13" ht="51">
      <c r="A10" s="146" t="s">
        <v>118</v>
      </c>
      <c r="B10" s="147" t="s">
        <v>119</v>
      </c>
      <c r="C10" s="148" t="s">
        <v>200</v>
      </c>
      <c r="D10" s="179" t="s">
        <v>196</v>
      </c>
      <c r="F10" s="18" t="str">
        <f t="shared" si="1"/>
        <v>R07</v>
      </c>
      <c r="G10" s="18">
        <f t="shared" si="2"/>
        <v>201801</v>
      </c>
      <c r="H10" s="61" t="str">
        <f t="shared" si="2"/>
        <v>00000000</v>
      </c>
      <c r="I10" s="62">
        <f t="shared" si="2"/>
        <v>20180214</v>
      </c>
      <c r="J10" s="18" t="s">
        <v>113</v>
      </c>
      <c r="K10" s="18" t="s">
        <v>97</v>
      </c>
      <c r="L10" s="11" t="str">
        <f t="shared" si="0"/>
        <v>R07,201801,00000000,20180214,E,ELOLAP,@ELOLAP04,Minta Miklós</v>
      </c>
      <c r="M10" s="11"/>
    </row>
    <row r="11" spans="1:13" ht="30" customHeight="1">
      <c r="A11" s="146" t="s">
        <v>120</v>
      </c>
      <c r="B11" s="147" t="s">
        <v>121</v>
      </c>
      <c r="C11" s="268" t="s">
        <v>198</v>
      </c>
      <c r="D11" s="180">
        <v>3612345678</v>
      </c>
      <c r="F11" s="18" t="str">
        <f t="shared" si="1"/>
        <v>R07</v>
      </c>
      <c r="G11" s="18">
        <f t="shared" si="2"/>
        <v>201801</v>
      </c>
      <c r="H11" s="61" t="str">
        <f t="shared" si="2"/>
        <v>00000000</v>
      </c>
      <c r="I11" s="62">
        <f t="shared" si="2"/>
        <v>20180214</v>
      </c>
      <c r="J11" s="18" t="s">
        <v>113</v>
      </c>
      <c r="K11" s="18" t="s">
        <v>97</v>
      </c>
      <c r="L11" s="11" t="str">
        <f t="shared" si="0"/>
        <v>R07,201801,00000000,20180214,E,ELOLAP,@ELOLAP05,3612345678</v>
      </c>
      <c r="M11" s="11"/>
    </row>
    <row r="12" spans="1:13" ht="25.5">
      <c r="A12" s="146" t="s">
        <v>122</v>
      </c>
      <c r="B12" s="147" t="s">
        <v>123</v>
      </c>
      <c r="C12" s="268" t="s">
        <v>199</v>
      </c>
      <c r="D12" s="181" t="s">
        <v>197</v>
      </c>
      <c r="F12" s="18" t="str">
        <f t="shared" si="1"/>
        <v>R07</v>
      </c>
      <c r="G12" s="18">
        <f t="shared" si="2"/>
        <v>201801</v>
      </c>
      <c r="H12" s="61" t="str">
        <f t="shared" si="2"/>
        <v>00000000</v>
      </c>
      <c r="I12" s="62">
        <f t="shared" si="2"/>
        <v>20180214</v>
      </c>
      <c r="J12" s="18" t="s">
        <v>113</v>
      </c>
      <c r="K12" s="18" t="s">
        <v>97</v>
      </c>
      <c r="L12" s="11" t="str">
        <f t="shared" si="0"/>
        <v>R07,201801,00000000,20180214,E,ELOLAP,@ELOLAP06,miklos.minta@adatszolgaltatas.hu</v>
      </c>
      <c r="M12" s="11"/>
    </row>
    <row r="13" spans="1:12" ht="26.25" thickBot="1">
      <c r="A13" s="149" t="s">
        <v>124</v>
      </c>
      <c r="B13" s="150" t="s">
        <v>125</v>
      </c>
      <c r="C13" s="151" t="s">
        <v>201</v>
      </c>
      <c r="D13" s="182">
        <v>20180214</v>
      </c>
      <c r="F13" s="18" t="str">
        <f t="shared" si="1"/>
        <v>R07</v>
      </c>
      <c r="G13" s="18">
        <f t="shared" si="2"/>
        <v>201801</v>
      </c>
      <c r="H13" s="61" t="str">
        <f t="shared" si="2"/>
        <v>00000000</v>
      </c>
      <c r="I13" s="62">
        <f t="shared" si="2"/>
        <v>20180214</v>
      </c>
      <c r="J13" s="18" t="s">
        <v>113</v>
      </c>
      <c r="K13" s="18" t="s">
        <v>97</v>
      </c>
      <c r="L13" s="11" t="str">
        <f t="shared" si="0"/>
        <v>R07,201801,00000000,20180214,E,ELOLAP,@ELOLAP07,20180214</v>
      </c>
    </row>
    <row r="14" ht="13.5" thickTop="1"/>
    <row r="17" spans="2:4" ht="12.75">
      <c r="B17" s="152" t="s">
        <v>188</v>
      </c>
      <c r="C17" s="153" t="str">
        <f>+F7&amp;MID(G7,4,5)&amp;H7</f>
        <v>R0780100000000</v>
      </c>
      <c r="D17" s="154" t="s">
        <v>189</v>
      </c>
    </row>
    <row r="18" spans="2:4" ht="12.75">
      <c r="B18" s="18"/>
      <c r="C18" s="18"/>
      <c r="D18" s="154" t="s">
        <v>191</v>
      </c>
    </row>
    <row r="19" spans="2:4" ht="12.75">
      <c r="B19" s="18"/>
      <c r="C19" s="18"/>
      <c r="D19" s="154" t="s">
        <v>192</v>
      </c>
    </row>
    <row r="20" spans="2:4" ht="12.75">
      <c r="B20" s="18"/>
      <c r="C20" s="18"/>
      <c r="D20" s="154" t="s">
        <v>190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PageLayoutView="0" workbookViewId="0" topLeftCell="A1">
      <selection activeCell="A1" sqref="A1:IV1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421875" style="5" customWidth="1"/>
    <col min="4" max="4" width="9.5742187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9" width="9.00390625" style="5" customWidth="1"/>
    <col min="10" max="10" width="10.8515625" style="5" customWidth="1"/>
    <col min="11" max="11" width="10.7109375" style="5" customWidth="1"/>
    <col min="12" max="12" width="11.421875" style="5" customWidth="1"/>
    <col min="13" max="13" width="9.8515625" style="5" customWidth="1"/>
    <col min="14" max="14" width="9.7109375" style="5" customWidth="1"/>
    <col min="15" max="15" width="9.140625" style="5" customWidth="1"/>
    <col min="16" max="16" width="11.421875" style="5" customWidth="1"/>
    <col min="17" max="17" width="10.8515625" style="5" customWidth="1"/>
    <col min="18" max="18" width="9.140625" style="6" customWidth="1"/>
    <col min="19" max="19" width="9.57421875" style="6" customWidth="1"/>
    <col min="20" max="23" width="9.140625" style="6" customWidth="1"/>
    <col min="24" max="16384" width="9.140625" style="5" customWidth="1"/>
  </cols>
  <sheetData>
    <row r="1" spans="1:10" ht="15.75">
      <c r="A1" s="2"/>
      <c r="B1" s="198" t="s">
        <v>76</v>
      </c>
      <c r="C1" s="198"/>
      <c r="D1" s="198"/>
      <c r="E1" s="198"/>
      <c r="F1" s="198"/>
      <c r="G1" s="198"/>
      <c r="H1" s="198"/>
      <c r="I1" s="2"/>
      <c r="J1" s="2"/>
    </row>
    <row r="2" ht="15.75">
      <c r="C2" s="111" t="s">
        <v>77</v>
      </c>
    </row>
    <row r="3" ht="12.75"/>
    <row r="4" ht="12.75">
      <c r="A4" s="4" t="s">
        <v>78</v>
      </c>
    </row>
    <row r="5" ht="13.5" thickBot="1">
      <c r="A5" s="7" t="s">
        <v>73</v>
      </c>
    </row>
    <row r="6" spans="1:18" ht="13.5" customHeight="1" thickBot="1">
      <c r="A6" s="202" t="s">
        <v>41</v>
      </c>
      <c r="B6" s="203"/>
      <c r="C6" s="203"/>
      <c r="D6" s="204"/>
      <c r="E6" s="70"/>
      <c r="F6" s="46"/>
      <c r="G6" s="46"/>
      <c r="H6" s="46"/>
      <c r="I6" s="46"/>
      <c r="J6" s="46"/>
      <c r="K6" s="46"/>
      <c r="L6" s="45"/>
      <c r="M6" s="45"/>
      <c r="N6" s="45"/>
      <c r="R6" s="91"/>
    </row>
    <row r="7" spans="1:18" ht="12.75" customHeight="1">
      <c r="A7" s="205" t="s">
        <v>0</v>
      </c>
      <c r="B7" s="207" t="s">
        <v>46</v>
      </c>
      <c r="C7" s="207" t="s">
        <v>49</v>
      </c>
      <c r="D7" s="209" t="s">
        <v>74</v>
      </c>
      <c r="E7" s="192" t="s">
        <v>79</v>
      </c>
      <c r="F7" s="213" t="s">
        <v>42</v>
      </c>
      <c r="G7" s="214"/>
      <c r="H7" s="214"/>
      <c r="I7" s="214"/>
      <c r="J7" s="214"/>
      <c r="K7" s="215"/>
      <c r="L7" s="216" t="s">
        <v>5</v>
      </c>
      <c r="M7" s="217"/>
      <c r="N7" s="217"/>
      <c r="O7" s="217"/>
      <c r="P7" s="218"/>
      <c r="R7" s="138"/>
    </row>
    <row r="8" spans="1:18" ht="12.75" customHeight="1">
      <c r="A8" s="206"/>
      <c r="B8" s="208"/>
      <c r="C8" s="208"/>
      <c r="D8" s="210"/>
      <c r="E8" s="193"/>
      <c r="F8" s="194" t="s">
        <v>56</v>
      </c>
      <c r="G8" s="219" t="s">
        <v>7</v>
      </c>
      <c r="H8" s="220"/>
      <c r="I8" s="221"/>
      <c r="J8" s="196" t="s">
        <v>57</v>
      </c>
      <c r="K8" s="196" t="s">
        <v>58</v>
      </c>
      <c r="L8" s="194" t="s">
        <v>68</v>
      </c>
      <c r="M8" s="219" t="s">
        <v>7</v>
      </c>
      <c r="N8" s="220"/>
      <c r="O8" s="220"/>
      <c r="P8" s="196" t="s">
        <v>66</v>
      </c>
      <c r="R8" s="91"/>
    </row>
    <row r="9" spans="1:18" ht="12.75" customHeight="1">
      <c r="A9" s="206"/>
      <c r="B9" s="208"/>
      <c r="C9" s="208"/>
      <c r="D9" s="210"/>
      <c r="E9" s="193"/>
      <c r="F9" s="195"/>
      <c r="G9" s="199" t="s">
        <v>9</v>
      </c>
      <c r="H9" s="199"/>
      <c r="I9" s="200" t="s">
        <v>10</v>
      </c>
      <c r="J9" s="197"/>
      <c r="K9" s="197"/>
      <c r="L9" s="195"/>
      <c r="M9" s="219" t="s">
        <v>9</v>
      </c>
      <c r="N9" s="220"/>
      <c r="O9" s="211" t="s">
        <v>10</v>
      </c>
      <c r="P9" s="197"/>
      <c r="R9" s="91"/>
    </row>
    <row r="10" spans="1:24" ht="77.25" thickBot="1">
      <c r="A10" s="206"/>
      <c r="B10" s="208"/>
      <c r="C10" s="208"/>
      <c r="D10" s="210"/>
      <c r="E10" s="193"/>
      <c r="F10" s="195"/>
      <c r="G10" s="48" t="s">
        <v>43</v>
      </c>
      <c r="H10" s="48" t="s">
        <v>44</v>
      </c>
      <c r="I10" s="201"/>
      <c r="J10" s="197"/>
      <c r="K10" s="197"/>
      <c r="L10" s="195"/>
      <c r="M10" s="48" t="s">
        <v>67</v>
      </c>
      <c r="N10" s="48" t="s">
        <v>14</v>
      </c>
      <c r="O10" s="212"/>
      <c r="P10" s="197"/>
      <c r="R10" s="50" t="s">
        <v>103</v>
      </c>
      <c r="S10" s="50" t="s">
        <v>104</v>
      </c>
      <c r="T10" s="50" t="s">
        <v>105</v>
      </c>
      <c r="U10" s="50" t="s">
        <v>106</v>
      </c>
      <c r="V10" s="50" t="s">
        <v>107</v>
      </c>
      <c r="W10" s="51" t="s">
        <v>108</v>
      </c>
      <c r="X10" s="7" t="s">
        <v>109</v>
      </c>
    </row>
    <row r="11" spans="1:24" ht="12.75">
      <c r="A11" s="100"/>
      <c r="B11" s="12" t="s">
        <v>16</v>
      </c>
      <c r="C11" s="14" t="s">
        <v>17</v>
      </c>
      <c r="D11" s="14" t="s">
        <v>18</v>
      </c>
      <c r="E11" s="14" t="s">
        <v>19</v>
      </c>
      <c r="F11" s="13" t="s">
        <v>45</v>
      </c>
      <c r="G11" s="13" t="s">
        <v>21</v>
      </c>
      <c r="H11" s="90" t="s">
        <v>22</v>
      </c>
      <c r="I11" s="14" t="s">
        <v>23</v>
      </c>
      <c r="J11" s="13" t="s">
        <v>24</v>
      </c>
      <c r="K11" s="13" t="s">
        <v>25</v>
      </c>
      <c r="L11" s="13" t="s">
        <v>26</v>
      </c>
      <c r="M11" s="13" t="s">
        <v>27</v>
      </c>
      <c r="N11" s="13" t="s">
        <v>28</v>
      </c>
      <c r="O11" s="13" t="s">
        <v>29</v>
      </c>
      <c r="P11" s="71" t="s">
        <v>30</v>
      </c>
      <c r="R11" s="18"/>
      <c r="S11" s="18"/>
      <c r="T11" s="18"/>
      <c r="U11" s="18"/>
      <c r="V11" s="18"/>
      <c r="W11" s="18"/>
      <c r="X11" s="18"/>
    </row>
    <row r="12" spans="1:24" ht="12.75">
      <c r="A12" s="57" t="s">
        <v>168</v>
      </c>
      <c r="B12" s="20" t="s">
        <v>126</v>
      </c>
      <c r="C12" s="21" t="s">
        <v>127</v>
      </c>
      <c r="D12" s="22" t="s">
        <v>128</v>
      </c>
      <c r="E12" s="22" t="s">
        <v>129</v>
      </c>
      <c r="F12" s="161">
        <v>960000</v>
      </c>
      <c r="G12" s="162">
        <v>40000</v>
      </c>
      <c r="H12" s="162"/>
      <c r="I12" s="162">
        <v>-300</v>
      </c>
      <c r="J12" s="161">
        <v>999700</v>
      </c>
      <c r="K12" s="161">
        <v>999700</v>
      </c>
      <c r="L12" s="157">
        <v>5140</v>
      </c>
      <c r="M12" s="158">
        <v>2164</v>
      </c>
      <c r="N12" s="158"/>
      <c r="O12" s="159">
        <v>2</v>
      </c>
      <c r="P12" s="160">
        <v>7306</v>
      </c>
      <c r="R12" s="18" t="str">
        <f>ELOLAP!$F$7</f>
        <v>R07</v>
      </c>
      <c r="S12" s="61">
        <f>ELOLAP!$G$7</f>
        <v>201801</v>
      </c>
      <c r="T12" s="61" t="str">
        <f>ELOLAP!$H$7</f>
        <v>00000000</v>
      </c>
      <c r="U12" s="62">
        <f>ELOLAP!$I$7</f>
        <v>20180214</v>
      </c>
      <c r="V12" s="18" t="s">
        <v>113</v>
      </c>
      <c r="W12" s="18" t="s">
        <v>177</v>
      </c>
      <c r="X12" s="11" t="str">
        <f aca="true" t="shared" si="0" ref="X12:X17">R12&amp;","&amp;S12&amp;","&amp;T12&amp;","&amp;U12&amp;","&amp;V12&amp;","&amp;W12&amp;","&amp;"@"&amp;W12&amp;"00"&amp;A12&amp;","&amp;B12&amp;","&amp;C12&amp;","&amp;D12&amp;","&amp;E12&amp;","&amp;F12&amp;","&amp;G12&amp;","&amp;H12&amp;","&amp;I12&amp;","&amp;J12&amp;","&amp;K12&amp;","&amp;L12&amp;","&amp;M12&amp;","&amp;N12&amp;","&amp;O12&amp;","&amp;P12</f>
        <v>R07,201801,00000000,20180214,E,BEFK1C,@BEFK1C0001,EHITK,H,PL,HUF,960000,40000,,-300,999700,999700,5140,2164,,2,7306</v>
      </c>
    </row>
    <row r="13" spans="1:24" ht="12.75">
      <c r="A13" s="57" t="s">
        <v>169</v>
      </c>
      <c r="B13" s="20" t="s">
        <v>126</v>
      </c>
      <c r="C13" s="21" t="s">
        <v>130</v>
      </c>
      <c r="D13" s="22" t="s">
        <v>134</v>
      </c>
      <c r="E13" s="22" t="s">
        <v>135</v>
      </c>
      <c r="F13" s="161">
        <v>500000</v>
      </c>
      <c r="G13" s="162"/>
      <c r="H13" s="162"/>
      <c r="I13" s="162"/>
      <c r="J13" s="161">
        <v>500000</v>
      </c>
      <c r="K13" s="161">
        <v>500000</v>
      </c>
      <c r="L13" s="162">
        <v>500</v>
      </c>
      <c r="M13" s="158">
        <v>400</v>
      </c>
      <c r="N13" s="158">
        <v>500</v>
      </c>
      <c r="O13" s="163"/>
      <c r="P13" s="160">
        <v>400</v>
      </c>
      <c r="R13" s="18" t="str">
        <f>ELOLAP!$F$7</f>
        <v>R07</v>
      </c>
      <c r="S13" s="61">
        <f>ELOLAP!$G$7</f>
        <v>201801</v>
      </c>
      <c r="T13" s="61" t="str">
        <f>ELOLAP!$H$7</f>
        <v>00000000</v>
      </c>
      <c r="U13" s="62">
        <f>ELOLAP!$I$7</f>
        <v>20180214</v>
      </c>
      <c r="V13" s="18" t="s">
        <v>113</v>
      </c>
      <c r="W13" s="18" t="s">
        <v>177</v>
      </c>
      <c r="X13" s="11" t="str">
        <f t="shared" si="0"/>
        <v>R07,201801,00000000,20180214,E,BEFK1C,@BEFK1C0002,EHITK,R,US,USD,500000,,,,500000,500000,500,400,500,,400</v>
      </c>
    </row>
    <row r="14" spans="1:24" ht="12.75">
      <c r="A14" s="57" t="s">
        <v>170</v>
      </c>
      <c r="B14" s="27" t="s">
        <v>131</v>
      </c>
      <c r="C14" s="21" t="s">
        <v>127</v>
      </c>
      <c r="D14" s="22" t="s">
        <v>132</v>
      </c>
      <c r="E14" s="22" t="s">
        <v>129</v>
      </c>
      <c r="F14" s="161">
        <v>4000000</v>
      </c>
      <c r="G14" s="157">
        <v>1085000</v>
      </c>
      <c r="H14" s="157"/>
      <c r="I14" s="161">
        <v>-85000</v>
      </c>
      <c r="J14" s="157">
        <v>5000000</v>
      </c>
      <c r="K14" s="157">
        <v>5085000</v>
      </c>
      <c r="L14" s="161">
        <v>20000</v>
      </c>
      <c r="M14" s="157">
        <v>9000</v>
      </c>
      <c r="N14" s="157">
        <v>2000</v>
      </c>
      <c r="O14" s="170"/>
      <c r="P14" s="160">
        <v>27000</v>
      </c>
      <c r="R14" s="18" t="str">
        <f>ELOLAP!$F$7</f>
        <v>R07</v>
      </c>
      <c r="S14" s="61">
        <f>ELOLAP!$G$7</f>
        <v>201801</v>
      </c>
      <c r="T14" s="61" t="str">
        <f>ELOLAP!$H$7</f>
        <v>00000000</v>
      </c>
      <c r="U14" s="62">
        <f>ELOLAP!$I$7</f>
        <v>20180214</v>
      </c>
      <c r="V14" s="18" t="s">
        <v>113</v>
      </c>
      <c r="W14" s="18" t="s">
        <v>177</v>
      </c>
      <c r="X14" s="11" t="str">
        <f t="shared" si="0"/>
        <v>R07,201801,00000000,20180214,E,BEFK1C,@BEFK1C0003,KHITK,H,DE,HUF,4000000,1085000,,-85000,5000000,5085000,20000,9000,2000,,27000</v>
      </c>
    </row>
    <row r="15" spans="1:24" ht="12.75">
      <c r="A15" s="57" t="s">
        <v>171</v>
      </c>
      <c r="B15" s="140" t="s">
        <v>136</v>
      </c>
      <c r="C15" s="106" t="s">
        <v>127</v>
      </c>
      <c r="D15" s="22" t="s">
        <v>132</v>
      </c>
      <c r="E15" s="22" t="s">
        <v>133</v>
      </c>
      <c r="F15" s="161">
        <v>4000</v>
      </c>
      <c r="G15" s="161"/>
      <c r="H15" s="157">
        <v>3000</v>
      </c>
      <c r="I15" s="161"/>
      <c r="J15" s="157">
        <v>1000</v>
      </c>
      <c r="K15" s="157">
        <v>1000</v>
      </c>
      <c r="L15" s="161"/>
      <c r="M15" s="157"/>
      <c r="N15" s="157"/>
      <c r="O15" s="170"/>
      <c r="P15" s="160"/>
      <c r="R15" s="18" t="str">
        <f>ELOLAP!$F$7</f>
        <v>R07</v>
      </c>
      <c r="S15" s="61">
        <f>ELOLAP!$G$7</f>
        <v>201801</v>
      </c>
      <c r="T15" s="61" t="str">
        <f>ELOLAP!$H$7</f>
        <v>00000000</v>
      </c>
      <c r="U15" s="62">
        <f>ELOLAP!$I$7</f>
        <v>20180214</v>
      </c>
      <c r="V15" s="18" t="s">
        <v>113</v>
      </c>
      <c r="W15" s="18" t="s">
        <v>177</v>
      </c>
      <c r="X15" s="11" t="str">
        <f t="shared" si="0"/>
        <v>R07,201801,00000000,20180214,E,BEFK1C,@BEFK1C0004,KERHITK,H,DE,EUR,4000,,3000,,1000,1000,,,,,</v>
      </c>
    </row>
    <row r="16" spans="1:24" ht="12.75">
      <c r="A16" s="57" t="s">
        <v>172</v>
      </c>
      <c r="B16" s="103" t="s">
        <v>137</v>
      </c>
      <c r="C16" s="104" t="s">
        <v>127</v>
      </c>
      <c r="D16" s="22" t="s">
        <v>134</v>
      </c>
      <c r="E16" s="22" t="s">
        <v>135</v>
      </c>
      <c r="F16" s="161">
        <v>430000</v>
      </c>
      <c r="G16" s="162"/>
      <c r="H16" s="162">
        <v>10000</v>
      </c>
      <c r="I16" s="162"/>
      <c r="J16" s="161">
        <v>420000</v>
      </c>
      <c r="K16" s="161">
        <v>420000</v>
      </c>
      <c r="L16" s="162">
        <v>0</v>
      </c>
      <c r="M16" s="158">
        <v>1000</v>
      </c>
      <c r="N16" s="158">
        <v>1000</v>
      </c>
      <c r="O16" s="163"/>
      <c r="P16" s="160">
        <v>0</v>
      </c>
      <c r="R16" s="18" t="str">
        <f>ELOLAP!$F$7</f>
        <v>R07</v>
      </c>
      <c r="S16" s="61">
        <f>ELOLAP!$G$7</f>
        <v>201801</v>
      </c>
      <c r="T16" s="61" t="str">
        <f>ELOLAP!$H$7</f>
        <v>00000000</v>
      </c>
      <c r="U16" s="62">
        <f>ELOLAP!$I$7</f>
        <v>20180214</v>
      </c>
      <c r="V16" s="18" t="s">
        <v>113</v>
      </c>
      <c r="W16" s="18" t="s">
        <v>177</v>
      </c>
      <c r="X16" s="11" t="str">
        <f t="shared" si="0"/>
        <v>R07,201801,00000000,20180214,E,BEFK1C,@BEFK1C0005,PLIZK,H,US,USD,430000,,10000,,420000,420000,0,1000,1000,,0</v>
      </c>
    </row>
    <row r="17" spans="1:24" ht="12.75">
      <c r="A17" s="57" t="s">
        <v>173</v>
      </c>
      <c r="B17" s="103" t="s">
        <v>138</v>
      </c>
      <c r="C17" s="104" t="s">
        <v>127</v>
      </c>
      <c r="D17" s="22" t="s">
        <v>134</v>
      </c>
      <c r="E17" s="22" t="s">
        <v>133</v>
      </c>
      <c r="F17" s="161">
        <v>43000000</v>
      </c>
      <c r="G17" s="162"/>
      <c r="H17" s="162">
        <v>1000000</v>
      </c>
      <c r="I17" s="162"/>
      <c r="J17" s="161">
        <v>42000000</v>
      </c>
      <c r="K17" s="161">
        <v>42000000</v>
      </c>
      <c r="L17" s="162">
        <v>0</v>
      </c>
      <c r="M17" s="158">
        <v>1000000</v>
      </c>
      <c r="N17" s="158">
        <v>1000000</v>
      </c>
      <c r="O17" s="163"/>
      <c r="P17" s="160">
        <v>0</v>
      </c>
      <c r="R17" s="18" t="str">
        <f>ELOLAP!$F$7</f>
        <v>R07</v>
      </c>
      <c r="S17" s="61">
        <f>ELOLAP!$G$7</f>
        <v>201801</v>
      </c>
      <c r="T17" s="61" t="str">
        <f>ELOLAP!$H$7</f>
        <v>00000000</v>
      </c>
      <c r="U17" s="62">
        <f>ELOLAP!$I$7</f>
        <v>20180214</v>
      </c>
      <c r="V17" s="18" t="s">
        <v>113</v>
      </c>
      <c r="W17" s="18" t="s">
        <v>177</v>
      </c>
      <c r="X17" s="11" t="str">
        <f t="shared" si="0"/>
        <v>R07,201801,00000000,20180214,E,BEFK1C,@BEFK1C0006,REPOK,H,US,EUR,43000000,,1000000,,42000000,42000000,0,1000000,1000000,,0</v>
      </c>
    </row>
    <row r="18" spans="1:22" ht="12.75">
      <c r="A18" s="107"/>
      <c r="B18" s="103"/>
      <c r="C18" s="104"/>
      <c r="D18" s="141"/>
      <c r="E18" s="14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2"/>
      <c r="R18" s="18"/>
      <c r="S18" s="61"/>
      <c r="T18" s="61"/>
      <c r="U18" s="62"/>
      <c r="V18" s="18"/>
    </row>
    <row r="19" spans="1:16" ht="12.75">
      <c r="A19" s="107" t="s">
        <v>35</v>
      </c>
      <c r="B19" s="103"/>
      <c r="C19" s="104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</row>
    <row r="20" spans="1:16" ht="13.5" thickBot="1">
      <c r="A20" s="109" t="s">
        <v>36</v>
      </c>
      <c r="B20" s="64"/>
      <c r="C20" s="6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9"/>
    </row>
    <row r="21" spans="1:5" ht="12.75">
      <c r="A21" s="42"/>
      <c r="B21" s="125"/>
      <c r="C21" s="125"/>
      <c r="D21" s="125"/>
      <c r="E21" s="125"/>
    </row>
  </sheetData>
  <sheetProtection/>
  <mergeCells count="20">
    <mergeCell ref="D7:D10"/>
    <mergeCell ref="O9:O10"/>
    <mergeCell ref="F7:K7"/>
    <mergeCell ref="L7:P7"/>
    <mergeCell ref="F8:F10"/>
    <mergeCell ref="G8:I8"/>
    <mergeCell ref="J8:J10"/>
    <mergeCell ref="M8:O8"/>
    <mergeCell ref="P8:P10"/>
    <mergeCell ref="M9:N9"/>
    <mergeCell ref="E7:E10"/>
    <mergeCell ref="L8:L10"/>
    <mergeCell ref="K8:K10"/>
    <mergeCell ref="B1:H1"/>
    <mergeCell ref="G9:H9"/>
    <mergeCell ref="I9:I10"/>
    <mergeCell ref="A6:D6"/>
    <mergeCell ref="A7:A10"/>
    <mergeCell ref="B7:B10"/>
    <mergeCell ref="C7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3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P34" sqref="P34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7.8515625" style="5" customWidth="1"/>
    <col min="4" max="4" width="8.140625" style="5" customWidth="1"/>
    <col min="5" max="5" width="8.421875" style="5" customWidth="1"/>
    <col min="6" max="6" width="12.7109375" style="5" customWidth="1"/>
    <col min="7" max="7" width="11.140625" style="5" customWidth="1"/>
    <col min="8" max="8" width="9.7109375" style="5" customWidth="1"/>
    <col min="9" max="9" width="13.28125" style="5" customWidth="1"/>
    <col min="10" max="10" width="12.140625" style="5" customWidth="1"/>
    <col min="11" max="11" width="11.421875" style="5" customWidth="1"/>
    <col min="12" max="12" width="10.00390625" style="5" customWidth="1"/>
    <col min="13" max="13" width="9.8515625" style="5" customWidth="1"/>
    <col min="14" max="14" width="9.7109375" style="5" customWidth="1"/>
    <col min="15" max="15" width="9.140625" style="5" customWidth="1"/>
    <col min="16" max="16" width="11.7109375" style="5" customWidth="1"/>
    <col min="17" max="17" width="10.8515625" style="5" customWidth="1"/>
    <col min="18" max="23" width="9.140625" style="6" customWidth="1"/>
    <col min="24" max="16384" width="9.140625" style="5" customWidth="1"/>
  </cols>
  <sheetData>
    <row r="1" spans="1:10" ht="15.75">
      <c r="A1" s="2"/>
      <c r="B1" s="233" t="s">
        <v>76</v>
      </c>
      <c r="C1" s="233"/>
      <c r="D1" s="233"/>
      <c r="E1" s="233"/>
      <c r="F1" s="233"/>
      <c r="G1" s="233"/>
      <c r="H1" s="233"/>
      <c r="I1" s="2"/>
      <c r="J1" s="2"/>
    </row>
    <row r="2" spans="1:5" ht="12.75">
      <c r="A2" s="42"/>
      <c r="B2" s="125"/>
      <c r="C2" s="125"/>
      <c r="D2" s="125"/>
      <c r="E2" s="125"/>
    </row>
    <row r="3" spans="1:5" ht="12.75" customHeight="1">
      <c r="A3" s="42"/>
      <c r="B3" s="125"/>
      <c r="C3" s="125"/>
      <c r="D3" s="125"/>
      <c r="E3" s="125"/>
    </row>
    <row r="4" spans="1:5" ht="12.75" customHeight="1">
      <c r="A4" s="42"/>
      <c r="B4" s="125"/>
      <c r="C4" s="125"/>
      <c r="D4" s="125"/>
      <c r="E4" s="125"/>
    </row>
    <row r="5" ht="12.75" customHeight="1">
      <c r="A5" s="4" t="s">
        <v>80</v>
      </c>
    </row>
    <row r="6" ht="13.5" thickBot="1">
      <c r="A6" s="7" t="s">
        <v>73</v>
      </c>
    </row>
    <row r="7" spans="1:16" ht="13.5" thickBot="1">
      <c r="A7" s="202" t="s">
        <v>96</v>
      </c>
      <c r="B7" s="203"/>
      <c r="C7" s="203"/>
      <c r="D7" s="203"/>
      <c r="E7" s="204"/>
      <c r="F7" s="85"/>
      <c r="G7" s="85"/>
      <c r="H7" s="85"/>
      <c r="I7" s="85"/>
      <c r="J7" s="85"/>
      <c r="K7" s="85"/>
      <c r="L7" s="46"/>
      <c r="M7" s="46"/>
      <c r="O7" s="46"/>
      <c r="P7" s="46"/>
    </row>
    <row r="8" spans="1:16" ht="12.75">
      <c r="A8" s="205" t="s">
        <v>0</v>
      </c>
      <c r="B8" s="207" t="s">
        <v>46</v>
      </c>
      <c r="C8" s="207" t="s">
        <v>34</v>
      </c>
      <c r="D8" s="209" t="s">
        <v>74</v>
      </c>
      <c r="E8" s="209" t="s">
        <v>79</v>
      </c>
      <c r="F8" s="213" t="s">
        <v>42</v>
      </c>
      <c r="G8" s="222"/>
      <c r="H8" s="222"/>
      <c r="I8" s="222"/>
      <c r="J8" s="223"/>
      <c r="K8" s="216" t="s">
        <v>5</v>
      </c>
      <c r="L8" s="222"/>
      <c r="M8" s="222"/>
      <c r="N8" s="222"/>
      <c r="O8" s="222"/>
      <c r="P8" s="223"/>
    </row>
    <row r="9" spans="1:16" ht="12.75">
      <c r="A9" s="228"/>
      <c r="B9" s="228"/>
      <c r="C9" s="228"/>
      <c r="D9" s="228"/>
      <c r="E9" s="228"/>
      <c r="F9" s="194" t="s">
        <v>56</v>
      </c>
      <c r="G9" s="219" t="s">
        <v>7</v>
      </c>
      <c r="H9" s="226"/>
      <c r="I9" s="194" t="s">
        <v>81</v>
      </c>
      <c r="J9" s="227" t="s">
        <v>58</v>
      </c>
      <c r="K9" s="194" t="s">
        <v>68</v>
      </c>
      <c r="L9" s="219" t="s">
        <v>7</v>
      </c>
      <c r="M9" s="220"/>
      <c r="N9" s="220"/>
      <c r="O9" s="221"/>
      <c r="P9" s="227" t="s">
        <v>66</v>
      </c>
    </row>
    <row r="10" spans="1:16" ht="12.75">
      <c r="A10" s="228"/>
      <c r="B10" s="228"/>
      <c r="C10" s="228"/>
      <c r="D10" s="228"/>
      <c r="E10" s="228"/>
      <c r="F10" s="224"/>
      <c r="G10" s="211" t="s">
        <v>9</v>
      </c>
      <c r="H10" s="200" t="s">
        <v>10</v>
      </c>
      <c r="I10" s="224"/>
      <c r="J10" s="228"/>
      <c r="K10" s="195"/>
      <c r="L10" s="219" t="s">
        <v>9</v>
      </c>
      <c r="M10" s="220"/>
      <c r="N10" s="221"/>
      <c r="O10" s="211" t="s">
        <v>10</v>
      </c>
      <c r="P10" s="210"/>
    </row>
    <row r="11" spans="1:24" ht="77.25" thickBot="1">
      <c r="A11" s="229"/>
      <c r="B11" s="229"/>
      <c r="C11" s="229"/>
      <c r="D11" s="229"/>
      <c r="E11" s="229"/>
      <c r="F11" s="225"/>
      <c r="G11" s="232"/>
      <c r="H11" s="234"/>
      <c r="I11" s="225"/>
      <c r="J11" s="229"/>
      <c r="K11" s="230"/>
      <c r="L11" s="49" t="s">
        <v>67</v>
      </c>
      <c r="M11" s="49" t="s">
        <v>14</v>
      </c>
      <c r="N11" s="49" t="s">
        <v>15</v>
      </c>
      <c r="O11" s="232"/>
      <c r="P11" s="231"/>
      <c r="R11" s="50" t="s">
        <v>103</v>
      </c>
      <c r="S11" s="50" t="s">
        <v>104</v>
      </c>
      <c r="T11" s="50" t="s">
        <v>105</v>
      </c>
      <c r="U11" s="50" t="s">
        <v>106</v>
      </c>
      <c r="V11" s="50" t="s">
        <v>107</v>
      </c>
      <c r="W11" s="51" t="s">
        <v>108</v>
      </c>
      <c r="X11" s="7" t="s">
        <v>109</v>
      </c>
    </row>
    <row r="12" spans="1:24" ht="12.75">
      <c r="A12" s="89"/>
      <c r="B12" s="12" t="s">
        <v>16</v>
      </c>
      <c r="C12" s="14" t="s">
        <v>17</v>
      </c>
      <c r="D12" s="14" t="s">
        <v>18</v>
      </c>
      <c r="E12" s="14" t="s">
        <v>19</v>
      </c>
      <c r="F12" s="14" t="s">
        <v>45</v>
      </c>
      <c r="G12" s="14" t="s">
        <v>21</v>
      </c>
      <c r="H12" s="128" t="s">
        <v>22</v>
      </c>
      <c r="I12" s="14" t="s">
        <v>23</v>
      </c>
      <c r="J12" s="14" t="s">
        <v>40</v>
      </c>
      <c r="K12" s="14" t="s">
        <v>25</v>
      </c>
      <c r="L12" s="14" t="s">
        <v>82</v>
      </c>
      <c r="M12" s="14" t="s">
        <v>27</v>
      </c>
      <c r="N12" s="14" t="s">
        <v>28</v>
      </c>
      <c r="O12" s="14" t="s">
        <v>29</v>
      </c>
      <c r="P12" s="17" t="s">
        <v>30</v>
      </c>
      <c r="R12" s="18"/>
      <c r="S12" s="18"/>
      <c r="T12" s="18"/>
      <c r="U12" s="18"/>
      <c r="V12" s="18"/>
      <c r="W12" s="18"/>
      <c r="X12" s="18"/>
    </row>
    <row r="13" spans="1:24" ht="12.75">
      <c r="A13" s="117" t="s">
        <v>168</v>
      </c>
      <c r="B13" s="37" t="s">
        <v>141</v>
      </c>
      <c r="C13" s="32"/>
      <c r="D13" s="22" t="s">
        <v>128</v>
      </c>
      <c r="E13" s="22" t="s">
        <v>133</v>
      </c>
      <c r="F13" s="161">
        <v>3000000</v>
      </c>
      <c r="G13" s="173">
        <v>-3000000</v>
      </c>
      <c r="H13" s="161"/>
      <c r="I13" s="161">
        <v>0</v>
      </c>
      <c r="J13" s="161">
        <v>0</v>
      </c>
      <c r="K13" s="163"/>
      <c r="L13" s="163"/>
      <c r="M13" s="161">
        <v>5000</v>
      </c>
      <c r="N13" s="163"/>
      <c r="O13" s="163"/>
      <c r="P13" s="174"/>
      <c r="R13" s="60" t="str">
        <f>ELOLAP!$F$7</f>
        <v>R07</v>
      </c>
      <c r="S13" s="60">
        <f>ELOLAP!$G$7</f>
        <v>201801</v>
      </c>
      <c r="T13" s="61" t="str">
        <f>ELOLAP!$H$7</f>
        <v>00000000</v>
      </c>
      <c r="U13" s="62">
        <f>ELOLAP!$I$7</f>
        <v>20180214</v>
      </c>
      <c r="V13" s="18" t="s">
        <v>113</v>
      </c>
      <c r="W13" s="18" t="s">
        <v>178</v>
      </c>
      <c r="X13" s="11" t="str">
        <f>R13&amp;","&amp;S13&amp;","&amp;T13&amp;","&amp;U13&amp;","&amp;V13&amp;","&amp;W13&amp;","&amp;"@"&amp;W13&amp;"00"&amp;A13&amp;","&amp;B13&amp;","&amp;C13&amp;","&amp;D13&amp;","&amp;E13&amp;","&amp;F13&amp;","&amp;G13&amp;","&amp;H13&amp;","&amp;I13&amp;","&amp;J13&amp;","&amp;K13&amp;","&amp;L13&amp;","&amp;M13&amp;","&amp;N13&amp;","&amp;O13&amp;","&amp;P13</f>
        <v>R07,201801,00000000,20180214,E,BEFK2C,@BEFK2C0001,BFSZLAK,,PL,EUR,3000000,-3000000,,0,0,,,5000,,,</v>
      </c>
    </row>
    <row r="14" spans="1:24" ht="12.75">
      <c r="A14" s="117" t="s">
        <v>169</v>
      </c>
      <c r="B14" s="37" t="s">
        <v>141</v>
      </c>
      <c r="C14" s="32"/>
      <c r="D14" s="22" t="s">
        <v>132</v>
      </c>
      <c r="E14" s="22" t="s">
        <v>133</v>
      </c>
      <c r="F14" s="161">
        <v>4500000</v>
      </c>
      <c r="G14" s="161">
        <v>3000000</v>
      </c>
      <c r="H14" s="161"/>
      <c r="I14" s="161">
        <v>7500000</v>
      </c>
      <c r="J14" s="161">
        <v>7500000</v>
      </c>
      <c r="K14" s="163"/>
      <c r="L14" s="163"/>
      <c r="M14" s="161">
        <v>3000</v>
      </c>
      <c r="N14" s="163"/>
      <c r="O14" s="163"/>
      <c r="P14" s="174"/>
      <c r="R14" s="60" t="str">
        <f>ELOLAP!$F$7</f>
        <v>R07</v>
      </c>
      <c r="S14" s="60">
        <f>ELOLAP!$G$7</f>
        <v>201801</v>
      </c>
      <c r="T14" s="61" t="str">
        <f>ELOLAP!$H$7</f>
        <v>00000000</v>
      </c>
      <c r="U14" s="62">
        <f>ELOLAP!$I$7</f>
        <v>20180214</v>
      </c>
      <c r="V14" s="18" t="s">
        <v>113</v>
      </c>
      <c r="W14" s="18" t="s">
        <v>178</v>
      </c>
      <c r="X14" s="11" t="str">
        <f aca="true" t="shared" si="0" ref="X14:X21">R14&amp;","&amp;S14&amp;","&amp;T14&amp;","&amp;U14&amp;","&amp;V14&amp;","&amp;W14&amp;","&amp;"@"&amp;W14&amp;"00"&amp;A14&amp;","&amp;B14&amp;","&amp;C14&amp;","&amp;D14&amp;","&amp;E14&amp;","&amp;F14&amp;","&amp;G14&amp;","&amp;H14&amp;","&amp;I14&amp;","&amp;J14&amp;","&amp;K14&amp;","&amp;L14&amp;","&amp;M14&amp;","&amp;N14&amp;","&amp;O14&amp;","&amp;P14</f>
        <v>R07,201801,00000000,20180214,E,BEFK2C,@BEFK2C0002,BFSZLAK,,DE,EUR,4500000,3000000,,7500000,7500000,,,3000,,,</v>
      </c>
    </row>
    <row r="15" spans="1:24" ht="12.75">
      <c r="A15" s="117" t="s">
        <v>170</v>
      </c>
      <c r="B15" s="37" t="s">
        <v>142</v>
      </c>
      <c r="C15" s="32"/>
      <c r="D15" s="22" t="s">
        <v>132</v>
      </c>
      <c r="E15" s="22" t="s">
        <v>129</v>
      </c>
      <c r="F15" s="161">
        <v>2000000</v>
      </c>
      <c r="G15" s="161">
        <v>1000000</v>
      </c>
      <c r="H15" s="161"/>
      <c r="I15" s="161">
        <v>3000000</v>
      </c>
      <c r="J15" s="161">
        <v>3000000</v>
      </c>
      <c r="K15" s="163"/>
      <c r="L15" s="163"/>
      <c r="M15" s="161">
        <v>0</v>
      </c>
      <c r="N15" s="163"/>
      <c r="O15" s="163"/>
      <c r="P15" s="174"/>
      <c r="R15" s="60" t="str">
        <f>ELOLAP!$F$7</f>
        <v>R07</v>
      </c>
      <c r="S15" s="60">
        <f>ELOLAP!$G$7</f>
        <v>201801</v>
      </c>
      <c r="T15" s="61" t="str">
        <f>ELOLAP!$H$7</f>
        <v>00000000</v>
      </c>
      <c r="U15" s="62">
        <f>ELOLAP!$I$7</f>
        <v>20180214</v>
      </c>
      <c r="V15" s="18" t="s">
        <v>113</v>
      </c>
      <c r="W15" s="18" t="s">
        <v>178</v>
      </c>
      <c r="X15" s="11" t="str">
        <f t="shared" si="0"/>
        <v>R07,201801,00000000,20180214,E,BEFK2C,@BEFK2C0003,NBFSZLAK,,DE,HUF,2000000,1000000,,3000000,3000000,,,0,,,</v>
      </c>
    </row>
    <row r="16" spans="1:24" ht="12.75">
      <c r="A16" s="117" t="s">
        <v>171</v>
      </c>
      <c r="B16" s="92" t="s">
        <v>143</v>
      </c>
      <c r="C16" s="32" t="s">
        <v>130</v>
      </c>
      <c r="D16" s="22" t="s">
        <v>132</v>
      </c>
      <c r="E16" s="22" t="s">
        <v>135</v>
      </c>
      <c r="F16" s="161">
        <v>1000000</v>
      </c>
      <c r="G16" s="161">
        <v>-200000</v>
      </c>
      <c r="H16" s="161">
        <v>3000000</v>
      </c>
      <c r="I16" s="161">
        <v>3800000</v>
      </c>
      <c r="J16" s="161">
        <v>3800000</v>
      </c>
      <c r="K16" s="161">
        <v>1000</v>
      </c>
      <c r="L16" s="161">
        <v>3000</v>
      </c>
      <c r="M16" s="161">
        <v>20000</v>
      </c>
      <c r="N16" s="161"/>
      <c r="O16" s="161">
        <v>20000</v>
      </c>
      <c r="P16" s="166">
        <v>4000</v>
      </c>
      <c r="R16" s="60" t="str">
        <f>ELOLAP!$F$7</f>
        <v>R07</v>
      </c>
      <c r="S16" s="60">
        <f>ELOLAP!$G$7</f>
        <v>201801</v>
      </c>
      <c r="T16" s="61" t="str">
        <f>ELOLAP!$H$7</f>
        <v>00000000</v>
      </c>
      <c r="U16" s="62">
        <f>ELOLAP!$I$7</f>
        <v>20180214</v>
      </c>
      <c r="V16" s="18" t="s">
        <v>113</v>
      </c>
      <c r="W16" s="18" t="s">
        <v>178</v>
      </c>
      <c r="X16" s="11" t="str">
        <f t="shared" si="0"/>
        <v>R07,201801,00000000,20180214,E,BEFK2C,@BEFK2C0004,LBETK,R,DE,USD,1000000,-200000,3000000,3800000,3800000,1000,3000,20000,,20000,4000</v>
      </c>
    </row>
    <row r="17" spans="1:24" ht="12.75">
      <c r="A17" s="117" t="s">
        <v>172</v>
      </c>
      <c r="B17" s="92" t="s">
        <v>143</v>
      </c>
      <c r="C17" s="32" t="s">
        <v>130</v>
      </c>
      <c r="D17" s="22" t="s">
        <v>128</v>
      </c>
      <c r="E17" s="22" t="s">
        <v>129</v>
      </c>
      <c r="F17" s="161">
        <v>0</v>
      </c>
      <c r="G17" s="161">
        <v>70000000</v>
      </c>
      <c r="H17" s="161"/>
      <c r="I17" s="161">
        <v>70000000</v>
      </c>
      <c r="J17" s="161">
        <v>70000000</v>
      </c>
      <c r="K17" s="161">
        <v>0</v>
      </c>
      <c r="L17" s="161">
        <v>10000</v>
      </c>
      <c r="M17" s="161">
        <v>0</v>
      </c>
      <c r="N17" s="161"/>
      <c r="O17" s="161">
        <v>0</v>
      </c>
      <c r="P17" s="166">
        <v>10000</v>
      </c>
      <c r="R17" s="60" t="str">
        <f>ELOLAP!$F$7</f>
        <v>R07</v>
      </c>
      <c r="S17" s="60">
        <f>ELOLAP!$G$7</f>
        <v>201801</v>
      </c>
      <c r="T17" s="61" t="str">
        <f>ELOLAP!$H$7</f>
        <v>00000000</v>
      </c>
      <c r="U17" s="62">
        <f>ELOLAP!$I$7</f>
        <v>20180214</v>
      </c>
      <c r="V17" s="18" t="s">
        <v>113</v>
      </c>
      <c r="W17" s="18" t="s">
        <v>178</v>
      </c>
      <c r="X17" s="11" t="str">
        <f t="shared" si="0"/>
        <v>R07,201801,00000000,20180214,E,BEFK2C,@BEFK2C0005,LBETK,R,PL,HUF,0,70000000,,70000000,70000000,0,10000,0,,0,10000</v>
      </c>
    </row>
    <row r="18" spans="1:24" ht="12.75">
      <c r="A18" s="117" t="s">
        <v>173</v>
      </c>
      <c r="B18" s="92" t="s">
        <v>143</v>
      </c>
      <c r="C18" s="32" t="s">
        <v>127</v>
      </c>
      <c r="D18" s="22" t="s">
        <v>134</v>
      </c>
      <c r="E18" s="22" t="s">
        <v>135</v>
      </c>
      <c r="F18" s="161">
        <v>4000000</v>
      </c>
      <c r="G18" s="161">
        <v>3000000</v>
      </c>
      <c r="H18" s="161"/>
      <c r="I18" s="161">
        <v>7000000</v>
      </c>
      <c r="J18" s="161">
        <v>7000000</v>
      </c>
      <c r="K18" s="161">
        <v>2000</v>
      </c>
      <c r="L18" s="161">
        <v>3000</v>
      </c>
      <c r="M18" s="161">
        <v>4000</v>
      </c>
      <c r="N18" s="161"/>
      <c r="O18" s="161"/>
      <c r="P18" s="166">
        <v>1000</v>
      </c>
      <c r="R18" s="60" t="str">
        <f>ELOLAP!$F$7</f>
        <v>R07</v>
      </c>
      <c r="S18" s="60">
        <f>ELOLAP!$G$7</f>
        <v>201801</v>
      </c>
      <c r="T18" s="61" t="str">
        <f>ELOLAP!$H$7</f>
        <v>00000000</v>
      </c>
      <c r="U18" s="62">
        <f>ELOLAP!$I$7</f>
        <v>20180214</v>
      </c>
      <c r="V18" s="18" t="s">
        <v>113</v>
      </c>
      <c r="W18" s="18" t="s">
        <v>178</v>
      </c>
      <c r="X18" s="11" t="str">
        <f t="shared" si="0"/>
        <v>R07,201801,00000000,20180214,E,BEFK2C,@BEFK2C0006,LBETK,H,US,USD,4000000,3000000,,7000000,7000000,2000,3000,4000,,,1000</v>
      </c>
    </row>
    <row r="19" spans="1:24" ht="12.75">
      <c r="A19" s="117" t="s">
        <v>174</v>
      </c>
      <c r="B19" s="92" t="s">
        <v>143</v>
      </c>
      <c r="C19" s="32" t="s">
        <v>127</v>
      </c>
      <c r="D19" s="22" t="s">
        <v>132</v>
      </c>
      <c r="E19" s="22" t="s">
        <v>129</v>
      </c>
      <c r="F19" s="161">
        <v>11000000</v>
      </c>
      <c r="G19" s="161">
        <v>3000000</v>
      </c>
      <c r="H19" s="161">
        <v>-200000</v>
      </c>
      <c r="I19" s="161">
        <v>13800000</v>
      </c>
      <c r="J19" s="161">
        <v>13800000</v>
      </c>
      <c r="K19" s="161">
        <v>100000</v>
      </c>
      <c r="L19" s="161">
        <v>20000</v>
      </c>
      <c r="M19" s="161">
        <v>30000</v>
      </c>
      <c r="N19" s="161"/>
      <c r="O19" s="161">
        <v>0</v>
      </c>
      <c r="P19" s="166">
        <v>90000</v>
      </c>
      <c r="R19" s="60" t="str">
        <f>ELOLAP!$F$7</f>
        <v>R07</v>
      </c>
      <c r="S19" s="60">
        <f>ELOLAP!$G$7</f>
        <v>201801</v>
      </c>
      <c r="T19" s="61" t="str">
        <f>ELOLAP!$H$7</f>
        <v>00000000</v>
      </c>
      <c r="U19" s="62">
        <f>ELOLAP!$I$7</f>
        <v>20180214</v>
      </c>
      <c r="V19" s="18" t="s">
        <v>113</v>
      </c>
      <c r="W19" s="18" t="s">
        <v>178</v>
      </c>
      <c r="X19" s="11" t="str">
        <f t="shared" si="0"/>
        <v>R07,201801,00000000,20180214,E,BEFK2C,@BEFK2C0007,LBETK,H,DE,HUF,11000000,3000000,-200000,13800000,13800000,100000,20000,30000,,0,90000</v>
      </c>
    </row>
    <row r="20" spans="1:24" ht="12.75">
      <c r="A20" s="117" t="s">
        <v>175</v>
      </c>
      <c r="B20" s="92" t="s">
        <v>145</v>
      </c>
      <c r="C20" s="32"/>
      <c r="D20" s="118"/>
      <c r="E20" s="22" t="s">
        <v>135</v>
      </c>
      <c r="F20" s="161">
        <v>2000000</v>
      </c>
      <c r="G20" s="161">
        <v>-200000</v>
      </c>
      <c r="H20" s="161">
        <v>-300000</v>
      </c>
      <c r="I20" s="161">
        <v>1500000</v>
      </c>
      <c r="J20" s="161">
        <v>1500000</v>
      </c>
      <c r="K20" s="161"/>
      <c r="L20" s="161"/>
      <c r="M20" s="161"/>
      <c r="N20" s="161"/>
      <c r="O20" s="161"/>
      <c r="P20" s="166"/>
      <c r="R20" s="60" t="str">
        <f>ELOLAP!$F$7</f>
        <v>R07</v>
      </c>
      <c r="S20" s="60">
        <f>ELOLAP!$G$7</f>
        <v>201801</v>
      </c>
      <c r="T20" s="61" t="str">
        <f>ELOLAP!$H$7</f>
        <v>00000000</v>
      </c>
      <c r="U20" s="62">
        <f>ELOLAP!$I$7</f>
        <v>20180214</v>
      </c>
      <c r="V20" s="18" t="s">
        <v>113</v>
      </c>
      <c r="W20" s="18" t="s">
        <v>178</v>
      </c>
      <c r="X20" s="11" t="str">
        <f t="shared" si="0"/>
        <v>R07,201801,00000000,20180214,E,BEFK2C,@BEFK2C0008,SVAL,,,USD,2000000,-200000,-300000,1500000,1500000,,,,,,</v>
      </c>
    </row>
    <row r="21" spans="1:24" ht="12.75">
      <c r="A21" s="117" t="s">
        <v>176</v>
      </c>
      <c r="B21" s="92" t="s">
        <v>146</v>
      </c>
      <c r="C21" s="32"/>
      <c r="D21" s="118"/>
      <c r="E21" s="22" t="s">
        <v>135</v>
      </c>
      <c r="F21" s="161">
        <v>3000000</v>
      </c>
      <c r="G21" s="161">
        <v>-1000000</v>
      </c>
      <c r="H21" s="161"/>
      <c r="I21" s="161">
        <v>2000000</v>
      </c>
      <c r="J21" s="161">
        <v>2000000</v>
      </c>
      <c r="K21" s="161"/>
      <c r="L21" s="161"/>
      <c r="M21" s="161"/>
      <c r="N21" s="161"/>
      <c r="O21" s="161"/>
      <c r="P21" s="166"/>
      <c r="R21" s="60" t="str">
        <f>ELOLAP!$F$7</f>
        <v>R07</v>
      </c>
      <c r="S21" s="60">
        <f>ELOLAP!$G$7</f>
        <v>201801</v>
      </c>
      <c r="T21" s="61" t="str">
        <f>ELOLAP!$H$7</f>
        <v>00000000</v>
      </c>
      <c r="U21" s="62">
        <f>ELOLAP!$I$7</f>
        <v>20180214</v>
      </c>
      <c r="V21" s="18" t="s">
        <v>113</v>
      </c>
      <c r="W21" s="18" t="s">
        <v>178</v>
      </c>
      <c r="X21" s="11" t="str">
        <f t="shared" si="0"/>
        <v>R07,201801,00000000,20180214,E,BEFK2C,@BEFK2C0009,UVAL,,,USD,3000000,-1000000,,2000000,2000000,,,,,,</v>
      </c>
    </row>
    <row r="22" spans="1:24" ht="12.75">
      <c r="A22" s="129"/>
      <c r="B22" s="130"/>
      <c r="C22" s="131"/>
      <c r="D22" s="132"/>
      <c r="E22" s="133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  <c r="S22" s="18"/>
      <c r="T22" s="61"/>
      <c r="U22" s="18"/>
      <c r="W22" s="18"/>
      <c r="X22" s="11"/>
    </row>
    <row r="23" spans="1:24" ht="13.5" thickBot="1">
      <c r="A23" s="95" t="s">
        <v>36</v>
      </c>
      <c r="B23" s="110"/>
      <c r="C23" s="136"/>
      <c r="D23" s="13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9"/>
      <c r="T23" s="61"/>
      <c r="W23" s="18"/>
      <c r="X23" s="11"/>
    </row>
    <row r="24" spans="1:24" ht="12.75">
      <c r="A24" s="42"/>
      <c r="T24" s="61"/>
      <c r="W24" s="18"/>
      <c r="X24" s="11"/>
    </row>
    <row r="25" spans="1:24" ht="12.75">
      <c r="A25" s="42"/>
      <c r="T25" s="61"/>
      <c r="W25" s="18"/>
      <c r="X25" s="11"/>
    </row>
    <row r="26" spans="1:24" ht="12.75">
      <c r="A26" s="42"/>
      <c r="T26" s="61"/>
      <c r="W26" s="18"/>
      <c r="X26" s="11"/>
    </row>
  </sheetData>
  <sheetProtection/>
  <mergeCells count="20">
    <mergeCell ref="E8:E11"/>
    <mergeCell ref="F8:J8"/>
    <mergeCell ref="B1:H1"/>
    <mergeCell ref="A7:E7"/>
    <mergeCell ref="G10:G11"/>
    <mergeCell ref="H10:H11"/>
    <mergeCell ref="A8:A11"/>
    <mergeCell ref="B8:B11"/>
    <mergeCell ref="C8:C11"/>
    <mergeCell ref="D8:D11"/>
    <mergeCell ref="K8:P8"/>
    <mergeCell ref="F9:F11"/>
    <mergeCell ref="G9:H9"/>
    <mergeCell ref="I9:I11"/>
    <mergeCell ref="J9:J11"/>
    <mergeCell ref="K9:K11"/>
    <mergeCell ref="L9:O9"/>
    <mergeCell ref="P9:P11"/>
    <mergeCell ref="L10:N10"/>
    <mergeCell ref="O10:O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7109375" style="5" customWidth="1"/>
    <col min="4" max="4" width="9.5742187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10" width="10.8515625" style="5" customWidth="1"/>
    <col min="11" max="11" width="7.7109375" style="5" customWidth="1"/>
    <col min="12" max="12" width="10.00390625" style="6" customWidth="1"/>
    <col min="13" max="13" width="9.8515625" style="6" customWidth="1"/>
    <col min="14" max="14" width="9.7109375" style="6" customWidth="1"/>
    <col min="15" max="16" width="9.140625" style="6" customWidth="1"/>
    <col min="17" max="17" width="10.8515625" style="6" customWidth="1"/>
    <col min="18" max="16384" width="9.140625" style="5" customWidth="1"/>
  </cols>
  <sheetData>
    <row r="1" spans="1:10" ht="15.75">
      <c r="A1" s="2"/>
      <c r="B1" s="198" t="s">
        <v>76</v>
      </c>
      <c r="C1" s="198"/>
      <c r="D1" s="198"/>
      <c r="E1" s="198"/>
      <c r="F1" s="198"/>
      <c r="G1" s="198"/>
      <c r="H1" s="198"/>
      <c r="I1" s="2"/>
      <c r="J1" s="2"/>
    </row>
    <row r="2" spans="1:5" ht="12.75">
      <c r="A2" s="42"/>
      <c r="B2" s="125"/>
      <c r="C2" s="125"/>
      <c r="D2" s="125"/>
      <c r="E2" s="125"/>
    </row>
    <row r="3" spans="1:5" ht="12.75">
      <c r="A3" s="42"/>
      <c r="B3" s="125"/>
      <c r="C3" s="125"/>
      <c r="D3" s="125"/>
      <c r="E3" s="125"/>
    </row>
    <row r="4" ht="12.75">
      <c r="A4" s="4" t="s">
        <v>83</v>
      </c>
    </row>
    <row r="5" ht="13.5" thickBot="1">
      <c r="A5" s="7" t="s">
        <v>73</v>
      </c>
    </row>
    <row r="6" spans="1:9" ht="13.5" customHeight="1" thickBot="1">
      <c r="A6" s="202" t="s">
        <v>71</v>
      </c>
      <c r="B6" s="203"/>
      <c r="C6" s="203"/>
      <c r="D6" s="203"/>
      <c r="E6" s="204"/>
      <c r="F6" s="70"/>
      <c r="H6" s="7"/>
      <c r="I6" s="70"/>
    </row>
    <row r="7" spans="1:10" ht="12.75" customHeight="1">
      <c r="A7" s="205" t="s">
        <v>0</v>
      </c>
      <c r="B7" s="207" t="s">
        <v>46</v>
      </c>
      <c r="C7" s="207" t="s">
        <v>70</v>
      </c>
      <c r="D7" s="209" t="s">
        <v>74</v>
      </c>
      <c r="E7" s="235" t="s">
        <v>79</v>
      </c>
      <c r="F7" s="237" t="s">
        <v>42</v>
      </c>
      <c r="G7" s="238"/>
      <c r="H7" s="238"/>
      <c r="I7" s="238"/>
      <c r="J7" s="239"/>
    </row>
    <row r="8" spans="1:10" ht="12.75" customHeight="1">
      <c r="A8" s="206"/>
      <c r="B8" s="208"/>
      <c r="C8" s="208"/>
      <c r="D8" s="210"/>
      <c r="E8" s="236"/>
      <c r="F8" s="240" t="s">
        <v>56</v>
      </c>
      <c r="G8" s="199" t="s">
        <v>7</v>
      </c>
      <c r="H8" s="199"/>
      <c r="I8" s="199" t="s">
        <v>57</v>
      </c>
      <c r="J8" s="243" t="s">
        <v>58</v>
      </c>
    </row>
    <row r="9" spans="1:10" ht="72.75" customHeight="1">
      <c r="A9" s="206"/>
      <c r="B9" s="208"/>
      <c r="C9" s="208"/>
      <c r="D9" s="210"/>
      <c r="E9" s="236"/>
      <c r="F9" s="240"/>
      <c r="G9" s="199" t="s">
        <v>9</v>
      </c>
      <c r="H9" s="199" t="s">
        <v>10</v>
      </c>
      <c r="I9" s="199"/>
      <c r="J9" s="243"/>
    </row>
    <row r="10" spans="1:18" ht="64.5" thickBot="1">
      <c r="A10" s="206"/>
      <c r="B10" s="208"/>
      <c r="C10" s="208"/>
      <c r="D10" s="210"/>
      <c r="E10" s="236"/>
      <c r="F10" s="241"/>
      <c r="G10" s="242"/>
      <c r="H10" s="242"/>
      <c r="I10" s="242"/>
      <c r="J10" s="244"/>
      <c r="L10" s="50" t="s">
        <v>103</v>
      </c>
      <c r="M10" s="50" t="s">
        <v>104</v>
      </c>
      <c r="N10" s="50" t="s">
        <v>105</v>
      </c>
      <c r="O10" s="50" t="s">
        <v>106</v>
      </c>
      <c r="P10" s="50" t="s">
        <v>107</v>
      </c>
      <c r="Q10" s="51" t="s">
        <v>108</v>
      </c>
      <c r="R10" s="7" t="s">
        <v>109</v>
      </c>
    </row>
    <row r="11" spans="1:18" ht="12.75">
      <c r="A11" s="52"/>
      <c r="B11" s="126" t="s">
        <v>16</v>
      </c>
      <c r="C11" s="14" t="s">
        <v>17</v>
      </c>
      <c r="D11" s="14" t="s">
        <v>18</v>
      </c>
      <c r="E11" s="14" t="s">
        <v>19</v>
      </c>
      <c r="F11" s="53" t="s">
        <v>20</v>
      </c>
      <c r="G11" s="55" t="s">
        <v>21</v>
      </c>
      <c r="H11" s="55" t="s">
        <v>22</v>
      </c>
      <c r="I11" s="53" t="s">
        <v>23</v>
      </c>
      <c r="J11" s="56" t="s">
        <v>69</v>
      </c>
      <c r="L11" s="18"/>
      <c r="M11" s="18"/>
      <c r="N11" s="18"/>
      <c r="O11" s="18"/>
      <c r="P11" s="18"/>
      <c r="Q11" s="18"/>
      <c r="R11" s="18"/>
    </row>
    <row r="12" spans="1:18" ht="12.75">
      <c r="A12" s="117" t="s">
        <v>168</v>
      </c>
      <c r="B12" s="20" t="s">
        <v>136</v>
      </c>
      <c r="C12" s="22" t="s">
        <v>130</v>
      </c>
      <c r="D12" s="22" t="s">
        <v>132</v>
      </c>
      <c r="E12" s="22" t="s">
        <v>133</v>
      </c>
      <c r="F12" s="161">
        <v>0</v>
      </c>
      <c r="G12" s="161">
        <v>35000</v>
      </c>
      <c r="H12" s="161"/>
      <c r="I12" s="161">
        <v>35000</v>
      </c>
      <c r="J12" s="161">
        <v>35000</v>
      </c>
      <c r="L12" s="60" t="str">
        <f>ELOLAP!$F$7</f>
        <v>R07</v>
      </c>
      <c r="M12" s="60">
        <f>ELOLAP!$G$7</f>
        <v>201801</v>
      </c>
      <c r="N12" s="61" t="str">
        <f>ELOLAP!$H$7</f>
        <v>00000000</v>
      </c>
      <c r="O12" s="62">
        <f>ELOLAP!$I$7</f>
        <v>20180214</v>
      </c>
      <c r="P12" s="18" t="s">
        <v>113</v>
      </c>
      <c r="Q12" s="18" t="s">
        <v>179</v>
      </c>
      <c r="R12" s="11" t="str">
        <f>L12&amp;","&amp;M12&amp;","&amp;N12&amp;","&amp;O12&amp;","&amp;P12&amp;","&amp;Q12&amp;","&amp;"@"&amp;Q12&amp;"00"&amp;A12&amp;","&amp;B12&amp;","&amp;C12&amp;","&amp;D12&amp;","&amp;E12&amp;","&amp;F12&amp;","&amp;G12&amp;","&amp;H12&amp;","&amp;I12&amp;","&amp;J12</f>
        <v>R07,201801,00000000,20180214,E,BEFK3C,@BEFK3C0001,KERHITK,R,DE,EUR,0,35000,,35000,35000</v>
      </c>
    </row>
    <row r="13" spans="1:18" ht="12.75">
      <c r="A13" s="117" t="s">
        <v>169</v>
      </c>
      <c r="B13" s="20" t="s">
        <v>136</v>
      </c>
      <c r="C13" s="22" t="s">
        <v>130</v>
      </c>
      <c r="D13" s="22" t="s">
        <v>128</v>
      </c>
      <c r="E13" s="22" t="s">
        <v>129</v>
      </c>
      <c r="F13" s="161">
        <v>2000000</v>
      </c>
      <c r="G13" s="161">
        <v>-2000000</v>
      </c>
      <c r="H13" s="161"/>
      <c r="I13" s="161">
        <v>0</v>
      </c>
      <c r="J13" s="161">
        <v>0</v>
      </c>
      <c r="L13" s="60" t="str">
        <f>ELOLAP!$F$7</f>
        <v>R07</v>
      </c>
      <c r="M13" s="60">
        <f>ELOLAP!$G$7</f>
        <v>201801</v>
      </c>
      <c r="N13" s="61" t="str">
        <f>ELOLAP!$H$7</f>
        <v>00000000</v>
      </c>
      <c r="O13" s="62">
        <f>ELOLAP!$I$7</f>
        <v>20180214</v>
      </c>
      <c r="P13" s="18" t="s">
        <v>113</v>
      </c>
      <c r="Q13" s="18" t="s">
        <v>179</v>
      </c>
      <c r="R13" s="11" t="str">
        <f>L13&amp;","&amp;M13&amp;","&amp;N13&amp;","&amp;O13&amp;","&amp;P13&amp;","&amp;Q13&amp;","&amp;"@"&amp;Q13&amp;"00"&amp;A13&amp;","&amp;B13&amp;","&amp;C13&amp;","&amp;D13&amp;","&amp;E13&amp;","&amp;F13&amp;","&amp;G13&amp;","&amp;H13&amp;","&amp;I13&amp;","&amp;J13</f>
        <v>R07,201801,00000000,20180214,E,BEFK3C,@BEFK3C0002,KERHITK,R,PL,HUF,2000000,-2000000,,0,0</v>
      </c>
    </row>
    <row r="14" spans="1:15" ht="12.75">
      <c r="A14" s="74" t="s">
        <v>35</v>
      </c>
      <c r="B14" s="35"/>
      <c r="C14" s="22"/>
      <c r="D14" s="76"/>
      <c r="E14" s="77"/>
      <c r="F14" s="77"/>
      <c r="G14" s="77"/>
      <c r="H14" s="77"/>
      <c r="I14" s="77"/>
      <c r="J14" s="78"/>
      <c r="M14" s="18"/>
      <c r="N14" s="61"/>
      <c r="O14" s="18"/>
    </row>
    <row r="15" spans="1:15" ht="13.5" thickBot="1">
      <c r="A15" s="63" t="s">
        <v>36</v>
      </c>
      <c r="B15" s="127"/>
      <c r="C15" s="80"/>
      <c r="D15" s="81"/>
      <c r="E15" s="82"/>
      <c r="F15" s="82"/>
      <c r="G15" s="82"/>
      <c r="H15" s="82"/>
      <c r="I15" s="82"/>
      <c r="J15" s="83"/>
      <c r="M15" s="18"/>
      <c r="N15" s="61"/>
      <c r="O15" s="18"/>
    </row>
    <row r="16" spans="1:15" ht="12.75">
      <c r="A16" s="42"/>
      <c r="M16" s="18"/>
      <c r="N16" s="61"/>
      <c r="O16" s="18"/>
    </row>
    <row r="17" spans="1:15" ht="12.75">
      <c r="A17" s="42"/>
      <c r="B17" s="125"/>
      <c r="C17" s="125"/>
      <c r="D17" s="125"/>
      <c r="E17" s="125"/>
      <c r="M17" s="18"/>
      <c r="N17" s="61"/>
      <c r="O17" s="18"/>
    </row>
    <row r="18" spans="1:15" ht="12.75">
      <c r="A18" s="42"/>
      <c r="B18" s="125"/>
      <c r="C18" s="125"/>
      <c r="D18" s="125"/>
      <c r="E18" s="125"/>
      <c r="M18" s="18"/>
      <c r="N18" s="61"/>
      <c r="O18" s="18"/>
    </row>
    <row r="19" spans="1:5" ht="12.75">
      <c r="A19" s="42"/>
      <c r="B19" s="125"/>
      <c r="C19" s="125"/>
      <c r="D19" s="125"/>
      <c r="E19" s="125"/>
    </row>
  </sheetData>
  <sheetProtection/>
  <mergeCells count="14">
    <mergeCell ref="I8:I10"/>
    <mergeCell ref="J8:J10"/>
    <mergeCell ref="G9:G10"/>
    <mergeCell ref="H9:H10"/>
    <mergeCell ref="B1:H1"/>
    <mergeCell ref="A6:E6"/>
    <mergeCell ref="A7:A10"/>
    <mergeCell ref="B7:B10"/>
    <mergeCell ref="C7:C10"/>
    <mergeCell ref="D7:D10"/>
    <mergeCell ref="E7:E10"/>
    <mergeCell ref="F7:J7"/>
    <mergeCell ref="F8:F10"/>
    <mergeCell ref="G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8515625" style="5" customWidth="1"/>
    <col min="4" max="4" width="11.14062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00390625" style="5" customWidth="1"/>
    <col min="9" max="9" width="10.8515625" style="5" customWidth="1"/>
    <col min="10" max="10" width="10.7109375" style="5" customWidth="1"/>
    <col min="11" max="11" width="12.57421875" style="5" customWidth="1"/>
    <col min="12" max="12" width="9.8515625" style="5" customWidth="1"/>
    <col min="13" max="13" width="9.7109375" style="5" customWidth="1"/>
    <col min="14" max="14" width="9.140625" style="5" customWidth="1"/>
    <col min="15" max="15" width="12.421875" style="5" customWidth="1"/>
    <col min="16" max="16" width="10.8515625" style="5" customWidth="1"/>
    <col min="17" max="22" width="9.140625" style="6" customWidth="1"/>
    <col min="23" max="16384" width="9.140625" style="5" customWidth="1"/>
  </cols>
  <sheetData>
    <row r="1" spans="1:9" ht="15.75">
      <c r="A1" s="2"/>
      <c r="B1" s="233" t="s">
        <v>76</v>
      </c>
      <c r="C1" s="233"/>
      <c r="D1" s="233"/>
      <c r="E1" s="233"/>
      <c r="F1" s="233"/>
      <c r="G1" s="233"/>
      <c r="H1" s="2"/>
      <c r="I1" s="2"/>
    </row>
    <row r="2" ht="12.75" customHeight="1">
      <c r="Q2" s="43"/>
    </row>
    <row r="3" ht="13.5" customHeight="1">
      <c r="Q3" s="43"/>
    </row>
    <row r="4" ht="12.75" customHeight="1">
      <c r="Q4" s="43"/>
    </row>
    <row r="5" spans="1:17" ht="12.75" customHeight="1">
      <c r="A5" s="4" t="s">
        <v>84</v>
      </c>
      <c r="Q5" s="43"/>
    </row>
    <row r="6" spans="1:17" ht="13.5" thickBot="1">
      <c r="A6" s="7" t="s">
        <v>73</v>
      </c>
      <c r="Q6" s="43"/>
    </row>
    <row r="7" spans="1:17" ht="13.5" thickBot="1">
      <c r="A7" s="202" t="s">
        <v>72</v>
      </c>
      <c r="B7" s="203"/>
      <c r="C7" s="203"/>
      <c r="D7" s="203"/>
      <c r="E7" s="203"/>
      <c r="F7" s="204"/>
      <c r="G7" s="46"/>
      <c r="H7" s="46"/>
      <c r="I7" s="46"/>
      <c r="J7" s="46"/>
      <c r="K7" s="46"/>
      <c r="L7" s="46"/>
      <c r="M7" s="11"/>
      <c r="O7" s="11"/>
      <c r="Q7" s="43"/>
    </row>
    <row r="8" spans="1:17" ht="13.5" thickBot="1">
      <c r="A8" s="205" t="s">
        <v>0</v>
      </c>
      <c r="B8" s="207" t="s">
        <v>46</v>
      </c>
      <c r="C8" s="207" t="s">
        <v>34</v>
      </c>
      <c r="D8" s="209" t="s">
        <v>74</v>
      </c>
      <c r="E8" s="245" t="s">
        <v>79</v>
      </c>
      <c r="F8" s="213" t="s">
        <v>42</v>
      </c>
      <c r="G8" s="214"/>
      <c r="H8" s="214"/>
      <c r="I8" s="214"/>
      <c r="J8" s="246"/>
      <c r="K8" s="247" t="s">
        <v>5</v>
      </c>
      <c r="L8" s="248"/>
      <c r="M8" s="248"/>
      <c r="N8" s="248"/>
      <c r="O8" s="249"/>
      <c r="Q8" s="43"/>
    </row>
    <row r="9" spans="1:17" ht="12.75">
      <c r="A9" s="206"/>
      <c r="B9" s="208"/>
      <c r="C9" s="208"/>
      <c r="D9" s="210"/>
      <c r="E9" s="197"/>
      <c r="F9" s="194" t="s">
        <v>56</v>
      </c>
      <c r="G9" s="199" t="s">
        <v>7</v>
      </c>
      <c r="H9" s="199"/>
      <c r="I9" s="196" t="s">
        <v>57</v>
      </c>
      <c r="J9" s="235" t="s">
        <v>58</v>
      </c>
      <c r="K9" s="240" t="s">
        <v>68</v>
      </c>
      <c r="L9" s="199" t="s">
        <v>7</v>
      </c>
      <c r="M9" s="199"/>
      <c r="N9" s="199"/>
      <c r="O9" s="243" t="s">
        <v>66</v>
      </c>
      <c r="Q9" s="43"/>
    </row>
    <row r="10" spans="1:17" ht="12.75">
      <c r="A10" s="206"/>
      <c r="B10" s="208"/>
      <c r="C10" s="208"/>
      <c r="D10" s="210"/>
      <c r="E10" s="197"/>
      <c r="F10" s="195"/>
      <c r="G10" s="250" t="s">
        <v>9</v>
      </c>
      <c r="H10" s="199" t="s">
        <v>10</v>
      </c>
      <c r="I10" s="197"/>
      <c r="J10" s="236"/>
      <c r="K10" s="240"/>
      <c r="L10" s="199" t="s">
        <v>9</v>
      </c>
      <c r="M10" s="199"/>
      <c r="N10" s="199" t="s">
        <v>10</v>
      </c>
      <c r="O10" s="243"/>
      <c r="Q10" s="43"/>
    </row>
    <row r="11" spans="1:23" ht="77.25" thickBot="1">
      <c r="A11" s="206"/>
      <c r="B11" s="208"/>
      <c r="C11" s="208"/>
      <c r="D11" s="210"/>
      <c r="E11" s="197"/>
      <c r="F11" s="230"/>
      <c r="G11" s="251"/>
      <c r="H11" s="242"/>
      <c r="I11" s="252"/>
      <c r="J11" s="253"/>
      <c r="K11" s="241"/>
      <c r="L11" s="49" t="s">
        <v>67</v>
      </c>
      <c r="M11" s="49" t="s">
        <v>14</v>
      </c>
      <c r="N11" s="242"/>
      <c r="O11" s="244"/>
      <c r="Q11" s="50" t="s">
        <v>103</v>
      </c>
      <c r="R11" s="50" t="s">
        <v>104</v>
      </c>
      <c r="S11" s="50" t="s">
        <v>105</v>
      </c>
      <c r="T11" s="50" t="s">
        <v>106</v>
      </c>
      <c r="U11" s="50" t="s">
        <v>107</v>
      </c>
      <c r="V11" s="51" t="s">
        <v>108</v>
      </c>
      <c r="W11" s="7" t="s">
        <v>109</v>
      </c>
    </row>
    <row r="12" spans="1:23" ht="12.75">
      <c r="A12" s="52"/>
      <c r="B12" s="12" t="s">
        <v>16</v>
      </c>
      <c r="C12" s="14" t="s">
        <v>17</v>
      </c>
      <c r="D12" s="14" t="s">
        <v>18</v>
      </c>
      <c r="E12" s="14" t="s">
        <v>19</v>
      </c>
      <c r="F12" s="53" t="s">
        <v>20</v>
      </c>
      <c r="G12" s="54" t="s">
        <v>21</v>
      </c>
      <c r="H12" s="55" t="s">
        <v>22</v>
      </c>
      <c r="I12" s="55" t="s">
        <v>23</v>
      </c>
      <c r="J12" s="55" t="s">
        <v>40</v>
      </c>
      <c r="K12" s="55" t="s">
        <v>25</v>
      </c>
      <c r="L12" s="55" t="s">
        <v>26</v>
      </c>
      <c r="M12" s="55" t="s">
        <v>27</v>
      </c>
      <c r="N12" s="55" t="s">
        <v>28</v>
      </c>
      <c r="O12" s="56" t="s">
        <v>29</v>
      </c>
      <c r="Q12" s="18"/>
      <c r="R12" s="18"/>
      <c r="S12" s="18"/>
      <c r="T12" s="18"/>
      <c r="U12" s="18"/>
      <c r="V12" s="18"/>
      <c r="W12" s="18"/>
    </row>
    <row r="13" spans="1:23" ht="12.75">
      <c r="A13" s="117" t="s">
        <v>168</v>
      </c>
      <c r="B13" s="20" t="s">
        <v>149</v>
      </c>
      <c r="C13" s="20" t="s">
        <v>130</v>
      </c>
      <c r="D13" s="20" t="s">
        <v>128</v>
      </c>
      <c r="E13" s="20" t="s">
        <v>133</v>
      </c>
      <c r="F13" s="161">
        <v>200</v>
      </c>
      <c r="G13" s="175">
        <v>500</v>
      </c>
      <c r="H13" s="161">
        <v>-50</v>
      </c>
      <c r="I13" s="161">
        <v>650</v>
      </c>
      <c r="J13" s="161">
        <v>650</v>
      </c>
      <c r="K13" s="161"/>
      <c r="L13" s="161"/>
      <c r="M13" s="161"/>
      <c r="N13" s="161"/>
      <c r="O13" s="166"/>
      <c r="Q13" s="60" t="str">
        <f>ELOLAP!$F$7</f>
        <v>R07</v>
      </c>
      <c r="R13" s="60">
        <f>ELOLAP!$G$7</f>
        <v>201801</v>
      </c>
      <c r="S13" s="61" t="str">
        <f>ELOLAP!$H$7</f>
        <v>00000000</v>
      </c>
      <c r="T13" s="62">
        <f>ELOLAP!$I$7</f>
        <v>20180214</v>
      </c>
      <c r="U13" s="18" t="s">
        <v>113</v>
      </c>
      <c r="V13" s="18" t="s">
        <v>180</v>
      </c>
      <c r="W13" s="11" t="str">
        <f>Q13&amp;","&amp;R13&amp;","&amp;S13&amp;","&amp;T13&amp;","&amp;U13&amp;","&amp;V13&amp;","&amp;"@"&amp;V13&amp;"00"&amp;A13&amp;","&amp;B13&amp;","&amp;C13&amp;","&amp;D13&amp;","&amp;E13&amp;","&amp;F13&amp;","&amp;G13&amp;","&amp;H13&amp;","&amp;I13&amp;","&amp;J13&amp;","&amp;K13&amp;","&amp;L13&amp;","&amp;M13&amp;","&amp;N13&amp;","&amp;O13</f>
        <v>R07,201801,00000000,20180214,E,BEFK4C,@BEFK4C0001,EK,R,PL,EUR,200,500,-50,650,650,,,,,</v>
      </c>
    </row>
    <row r="14" spans="1:23" ht="12.75">
      <c r="A14" s="117" t="s">
        <v>169</v>
      </c>
      <c r="B14" s="20" t="s">
        <v>149</v>
      </c>
      <c r="C14" s="20" t="s">
        <v>130</v>
      </c>
      <c r="D14" s="20" t="s">
        <v>134</v>
      </c>
      <c r="E14" s="20" t="s">
        <v>133</v>
      </c>
      <c r="F14" s="161">
        <v>450000</v>
      </c>
      <c r="G14" s="176">
        <v>-450000</v>
      </c>
      <c r="H14" s="161">
        <v>50</v>
      </c>
      <c r="I14" s="161">
        <v>50</v>
      </c>
      <c r="J14" s="161">
        <v>50</v>
      </c>
      <c r="K14" s="161"/>
      <c r="L14" s="161"/>
      <c r="M14" s="161">
        <v>20000</v>
      </c>
      <c r="N14" s="161"/>
      <c r="O14" s="166"/>
      <c r="Q14" s="60" t="str">
        <f>ELOLAP!$F$7</f>
        <v>R07</v>
      </c>
      <c r="R14" s="60">
        <f>ELOLAP!$G$7</f>
        <v>201801</v>
      </c>
      <c r="S14" s="61" t="str">
        <f>ELOLAP!$H$7</f>
        <v>00000000</v>
      </c>
      <c r="T14" s="62">
        <f>ELOLAP!$I$7</f>
        <v>20180214</v>
      </c>
      <c r="U14" s="18" t="s">
        <v>113</v>
      </c>
      <c r="V14" s="18" t="s">
        <v>180</v>
      </c>
      <c r="W14" s="11" t="str">
        <f>Q14&amp;","&amp;R14&amp;","&amp;S14&amp;","&amp;T14&amp;","&amp;U14&amp;","&amp;V14&amp;","&amp;"@"&amp;V14&amp;"00"&amp;A14&amp;","&amp;B14&amp;","&amp;C14&amp;","&amp;D14&amp;","&amp;E14&amp;","&amp;F14&amp;","&amp;G14&amp;","&amp;H14&amp;","&amp;I14&amp;","&amp;J14&amp;","&amp;K14&amp;","&amp;L14&amp;","&amp;M14&amp;","&amp;N14&amp;","&amp;O14</f>
        <v>R07,201801,00000000,20180214,E,BEFK4C,@BEFK4C0002,EK,R,US,EUR,450000,-450000,50,50,50,,,20000,,</v>
      </c>
    </row>
    <row r="15" spans="1:23" ht="12.75">
      <c r="A15" s="117" t="s">
        <v>170</v>
      </c>
      <c r="B15" s="20" t="s">
        <v>149</v>
      </c>
      <c r="C15" s="20" t="s">
        <v>130</v>
      </c>
      <c r="D15" s="20" t="s">
        <v>132</v>
      </c>
      <c r="E15" s="20" t="s">
        <v>129</v>
      </c>
      <c r="F15" s="161">
        <v>5000000</v>
      </c>
      <c r="G15" s="176">
        <v>-5000000</v>
      </c>
      <c r="H15" s="161"/>
      <c r="I15" s="161">
        <v>0</v>
      </c>
      <c r="J15" s="161">
        <v>0</v>
      </c>
      <c r="K15" s="161"/>
      <c r="L15" s="161"/>
      <c r="M15" s="161">
        <v>2000</v>
      </c>
      <c r="N15" s="161"/>
      <c r="O15" s="166"/>
      <c r="Q15" s="60" t="str">
        <f>ELOLAP!$F$7</f>
        <v>R07</v>
      </c>
      <c r="R15" s="60">
        <f>ELOLAP!$G$7</f>
        <v>201801</v>
      </c>
      <c r="S15" s="61" t="str">
        <f>ELOLAP!$H$7</f>
        <v>00000000</v>
      </c>
      <c r="T15" s="62">
        <f>ELOLAP!$I$7</f>
        <v>20180214</v>
      </c>
      <c r="U15" s="18" t="s">
        <v>113</v>
      </c>
      <c r="V15" s="18" t="s">
        <v>180</v>
      </c>
      <c r="W15" s="11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R07,201801,00000000,20180214,E,BEFK4C,@BEFK4C0003,EK,R,DE,HUF,5000000,-5000000,,0,0,,,2000,,</v>
      </c>
    </row>
    <row r="16" spans="1:23" ht="12.75">
      <c r="A16" s="117" t="s">
        <v>171</v>
      </c>
      <c r="B16" s="20" t="s">
        <v>149</v>
      </c>
      <c r="C16" s="20" t="s">
        <v>127</v>
      </c>
      <c r="D16" s="20" t="s">
        <v>128</v>
      </c>
      <c r="E16" s="20" t="s">
        <v>133</v>
      </c>
      <c r="F16" s="161">
        <v>850000</v>
      </c>
      <c r="G16" s="176">
        <v>200000</v>
      </c>
      <c r="H16" s="161"/>
      <c r="I16" s="161">
        <v>1050000</v>
      </c>
      <c r="J16" s="161">
        <v>1050000</v>
      </c>
      <c r="K16" s="161"/>
      <c r="L16" s="161"/>
      <c r="M16" s="161"/>
      <c r="N16" s="161"/>
      <c r="O16" s="166"/>
      <c r="Q16" s="60" t="str">
        <f>ELOLAP!$F$7</f>
        <v>R07</v>
      </c>
      <c r="R16" s="60">
        <f>ELOLAP!$G$7</f>
        <v>201801</v>
      </c>
      <c r="S16" s="61" t="str">
        <f>ELOLAP!$H$7</f>
        <v>00000000</v>
      </c>
      <c r="T16" s="62">
        <f>ELOLAP!$I$7</f>
        <v>20180214</v>
      </c>
      <c r="U16" s="18" t="s">
        <v>113</v>
      </c>
      <c r="V16" s="18" t="s">
        <v>180</v>
      </c>
      <c r="W16" s="11" t="str">
        <f>Q16&amp;","&amp;R16&amp;","&amp;S16&amp;","&amp;T16&amp;","&amp;U16&amp;","&amp;V16&amp;","&amp;"@"&amp;V16&amp;"00"&amp;A16&amp;","&amp;B16&amp;","&amp;C16&amp;","&amp;D16&amp;","&amp;E16&amp;","&amp;F16&amp;","&amp;G16&amp;","&amp;H16&amp;","&amp;I16&amp;","&amp;J16&amp;","&amp;K16&amp;","&amp;L16&amp;","&amp;M16&amp;","&amp;N16&amp;","&amp;O16</f>
        <v>R07,201801,00000000,20180214,E,BEFK4C,@BEFK4C0004,EK,H,PL,EUR,850000,200000,,1050000,1050000,,,,,</v>
      </c>
    </row>
    <row r="17" spans="1:23" ht="12.75">
      <c r="A17" s="117" t="s">
        <v>172</v>
      </c>
      <c r="B17" s="20" t="s">
        <v>150</v>
      </c>
      <c r="C17" s="20" t="s">
        <v>130</v>
      </c>
      <c r="D17" s="20" t="s">
        <v>128</v>
      </c>
      <c r="E17" s="20" t="s">
        <v>133</v>
      </c>
      <c r="F17" s="161">
        <v>3000</v>
      </c>
      <c r="G17" s="176">
        <v>2000</v>
      </c>
      <c r="H17" s="161"/>
      <c r="I17" s="161">
        <v>5000</v>
      </c>
      <c r="J17" s="161">
        <v>5000</v>
      </c>
      <c r="K17" s="161">
        <v>100</v>
      </c>
      <c r="L17" s="161">
        <v>50</v>
      </c>
      <c r="M17" s="161"/>
      <c r="N17" s="161"/>
      <c r="O17" s="166">
        <v>150</v>
      </c>
      <c r="Q17" s="60" t="str">
        <f>ELOLAP!$F$7</f>
        <v>R07</v>
      </c>
      <c r="R17" s="60">
        <f>ELOLAP!$G$7</f>
        <v>201801</v>
      </c>
      <c r="S17" s="61" t="str">
        <f>ELOLAP!$H$7</f>
        <v>00000000</v>
      </c>
      <c r="T17" s="62">
        <f>ELOLAP!$I$7</f>
        <v>20180214</v>
      </c>
      <c r="U17" s="18" t="s">
        <v>113</v>
      </c>
      <c r="V17" s="18" t="s">
        <v>180</v>
      </c>
      <c r="W17" s="11" t="str">
        <f>Q17&amp;","&amp;R17&amp;","&amp;S17&amp;","&amp;T17&amp;","&amp;U17&amp;","&amp;V17&amp;","&amp;"@"&amp;V17&amp;"00"&amp;A17&amp;","&amp;B17&amp;","&amp;C17&amp;","&amp;D17&amp;","&amp;E17&amp;","&amp;F17&amp;","&amp;G17&amp;","&amp;H17&amp;","&amp;I17&amp;","&amp;J17&amp;","&amp;K17&amp;","&amp;L17&amp;","&amp;M17&amp;","&amp;N17&amp;","&amp;O17</f>
        <v>R07,201801,00000000,20180214,E,BEFK4C,@BEFK4C0005,VALTK,R,PL,EUR,3000,2000,,5000,5000,100,50,,,150</v>
      </c>
    </row>
    <row r="18" spans="1:23" ht="12.75">
      <c r="A18" s="117"/>
      <c r="B18" s="92"/>
      <c r="C18" s="32"/>
      <c r="D18" s="118"/>
      <c r="E18" s="59"/>
      <c r="F18" s="163"/>
      <c r="G18" s="177"/>
      <c r="H18" s="163"/>
      <c r="I18" s="163"/>
      <c r="J18" s="163"/>
      <c r="K18" s="163"/>
      <c r="L18" s="163"/>
      <c r="M18" s="163"/>
      <c r="N18" s="163"/>
      <c r="O18" s="174"/>
      <c r="Q18" s="18"/>
      <c r="R18" s="18"/>
      <c r="S18" s="61"/>
      <c r="T18" s="18"/>
      <c r="U18" s="18"/>
      <c r="V18" s="18"/>
      <c r="W18" s="11"/>
    </row>
    <row r="19" spans="1:23" ht="13.5" thickBot="1">
      <c r="A19" s="63" t="s">
        <v>36</v>
      </c>
      <c r="B19" s="38"/>
      <c r="C19" s="80"/>
      <c r="D19" s="81"/>
      <c r="E19" s="82"/>
      <c r="F19" s="82"/>
      <c r="G19" s="124"/>
      <c r="H19" s="82"/>
      <c r="I19" s="82"/>
      <c r="J19" s="82"/>
      <c r="K19" s="82"/>
      <c r="L19" s="82"/>
      <c r="M19" s="82"/>
      <c r="N19" s="82"/>
      <c r="O19" s="83"/>
      <c r="Q19" s="18"/>
      <c r="R19" s="18"/>
      <c r="S19" s="61"/>
      <c r="T19" s="18"/>
      <c r="U19" s="18"/>
      <c r="V19" s="18"/>
      <c r="W19" s="11"/>
    </row>
    <row r="20" spans="1:23" ht="12.75">
      <c r="A20" s="42"/>
      <c r="Q20" s="18"/>
      <c r="R20" s="18"/>
      <c r="S20" s="18"/>
      <c r="T20" s="18"/>
      <c r="U20" s="18"/>
      <c r="V20" s="18"/>
      <c r="W20" s="11"/>
    </row>
    <row r="21" spans="22:23" ht="12.75">
      <c r="V21" s="18"/>
      <c r="W21" s="11"/>
    </row>
    <row r="22" spans="22:23" ht="12.75">
      <c r="V22" s="18"/>
      <c r="W22" s="11"/>
    </row>
    <row r="23" spans="22:23" ht="12.75">
      <c r="V23" s="18"/>
      <c r="W23" s="11"/>
    </row>
    <row r="24" spans="22:23" ht="12.75">
      <c r="V24" s="18"/>
      <c r="W24" s="11"/>
    </row>
  </sheetData>
  <sheetProtection/>
  <mergeCells count="20">
    <mergeCell ref="K8:O8"/>
    <mergeCell ref="O9:O11"/>
    <mergeCell ref="G10:G11"/>
    <mergeCell ref="H10:H11"/>
    <mergeCell ref="L10:M10"/>
    <mergeCell ref="N10:N11"/>
    <mergeCell ref="I9:I11"/>
    <mergeCell ref="J9:J11"/>
    <mergeCell ref="K9:K11"/>
    <mergeCell ref="L9:N9"/>
    <mergeCell ref="B1:G1"/>
    <mergeCell ref="A7:F7"/>
    <mergeCell ref="A8:A11"/>
    <mergeCell ref="B8:B11"/>
    <mergeCell ref="C8:C11"/>
    <mergeCell ref="D8:D11"/>
    <mergeCell ref="E8:E11"/>
    <mergeCell ref="F8:J8"/>
    <mergeCell ref="F9:F11"/>
    <mergeCell ref="G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N27" sqref="N27"/>
    </sheetView>
  </sheetViews>
  <sheetFormatPr defaultColWidth="9.140625" defaultRowHeight="12.75"/>
  <cols>
    <col min="1" max="1" width="9.140625" style="5" customWidth="1"/>
    <col min="2" max="3" width="10.28125" style="5" customWidth="1"/>
    <col min="4" max="4" width="10.00390625" style="5" customWidth="1"/>
    <col min="5" max="5" width="10.140625" style="5" customWidth="1"/>
    <col min="6" max="6" width="11.00390625" style="5" customWidth="1"/>
    <col min="7" max="7" width="11.140625" style="5" customWidth="1"/>
    <col min="8" max="8" width="9.7109375" style="5" customWidth="1"/>
    <col min="9" max="9" width="9.00390625" style="6" customWidth="1"/>
    <col min="10" max="10" width="10.8515625" style="6" customWidth="1"/>
    <col min="11" max="11" width="10.7109375" style="6" customWidth="1"/>
    <col min="12" max="12" width="10.00390625" style="6" customWidth="1"/>
    <col min="13" max="13" width="8.57421875" style="6" customWidth="1"/>
    <col min="14" max="14" width="9.7109375" style="6" customWidth="1"/>
    <col min="15" max="16" width="9.140625" style="5" customWidth="1"/>
    <col min="17" max="17" width="10.8515625" style="5" customWidth="1"/>
    <col min="18" max="16384" width="9.140625" style="5" customWidth="1"/>
  </cols>
  <sheetData>
    <row r="1" spans="1:7" ht="15.75">
      <c r="A1" s="233" t="s">
        <v>76</v>
      </c>
      <c r="B1" s="233"/>
      <c r="C1" s="233"/>
      <c r="D1" s="233"/>
      <c r="E1" s="233"/>
      <c r="F1" s="233"/>
      <c r="G1" s="233"/>
    </row>
    <row r="2" ht="12.75"/>
    <row r="3" ht="12.75">
      <c r="A3" s="4" t="s">
        <v>85</v>
      </c>
    </row>
    <row r="4" ht="13.5" thickBot="1">
      <c r="A4" s="7" t="s">
        <v>73</v>
      </c>
    </row>
    <row r="5" spans="1:4" ht="13.5" thickBot="1">
      <c r="A5" s="202" t="s">
        <v>54</v>
      </c>
      <c r="B5" s="203"/>
      <c r="C5" s="203"/>
      <c r="D5" s="204"/>
    </row>
    <row r="6" spans="1:15" ht="90" thickBot="1">
      <c r="A6" s="112" t="s">
        <v>0</v>
      </c>
      <c r="B6" s="113" t="s">
        <v>50</v>
      </c>
      <c r="C6" s="8" t="s">
        <v>49</v>
      </c>
      <c r="D6" s="9" t="s">
        <v>74</v>
      </c>
      <c r="E6" s="9" t="s">
        <v>79</v>
      </c>
      <c r="F6" s="114" t="s">
        <v>53</v>
      </c>
      <c r="G6" s="8" t="s">
        <v>51</v>
      </c>
      <c r="I6" s="50" t="s">
        <v>103</v>
      </c>
      <c r="J6" s="50" t="s">
        <v>104</v>
      </c>
      <c r="K6" s="50" t="s">
        <v>105</v>
      </c>
      <c r="L6" s="50" t="s">
        <v>106</v>
      </c>
      <c r="M6" s="50" t="s">
        <v>107</v>
      </c>
      <c r="N6" s="51" t="s">
        <v>108</v>
      </c>
      <c r="O6" s="7" t="s">
        <v>109</v>
      </c>
    </row>
    <row r="7" spans="1:14" ht="12.75">
      <c r="A7" s="115"/>
      <c r="B7" s="116" t="s">
        <v>16</v>
      </c>
      <c r="C7" s="13" t="s">
        <v>17</v>
      </c>
      <c r="D7" s="14" t="s">
        <v>18</v>
      </c>
      <c r="E7" s="14" t="s">
        <v>19</v>
      </c>
      <c r="F7" s="16" t="s">
        <v>20</v>
      </c>
      <c r="G7" s="17" t="s">
        <v>21</v>
      </c>
      <c r="I7" s="18"/>
      <c r="J7" s="18"/>
      <c r="K7" s="18"/>
      <c r="L7" s="18"/>
      <c r="M7" s="18"/>
      <c r="N7" s="18"/>
    </row>
    <row r="8" spans="1:15" ht="12.75">
      <c r="A8" s="117" t="s">
        <v>168</v>
      </c>
      <c r="B8" s="92" t="s">
        <v>126</v>
      </c>
      <c r="C8" s="21" t="s">
        <v>127</v>
      </c>
      <c r="D8" s="22" t="s">
        <v>128</v>
      </c>
      <c r="E8" s="22" t="s">
        <v>129</v>
      </c>
      <c r="F8" s="20" t="s">
        <v>139</v>
      </c>
      <c r="G8" s="178">
        <v>-300</v>
      </c>
      <c r="I8" s="60" t="str">
        <f>ELOLAP!$F$7</f>
        <v>R07</v>
      </c>
      <c r="J8" s="60">
        <f>ELOLAP!$G$7</f>
        <v>201801</v>
      </c>
      <c r="K8" s="61" t="str">
        <f>ELOLAP!$H$7</f>
        <v>00000000</v>
      </c>
      <c r="L8" s="62">
        <f>ELOLAP!$I$7</f>
        <v>20180214</v>
      </c>
      <c r="M8" s="18" t="s">
        <v>113</v>
      </c>
      <c r="N8" s="18" t="s">
        <v>181</v>
      </c>
      <c r="O8" s="11" t="str">
        <f>I8&amp;","&amp;J8&amp;","&amp;K8&amp;","&amp;L8&amp;","&amp;M8&amp;","&amp;N8&amp;","&amp;"@"&amp;N8&amp;"00"&amp;A8&amp;","&amp;B8&amp;","&amp;C8&amp;","&amp;D8&amp;","&amp;E8&amp;","&amp;F8&amp;","&amp;G8</f>
        <v>R07,201801,00000000,20180214,E,BEFK5C,@BEFK5C0001,EHITK,H,PL,HUF,KOVEL,-300</v>
      </c>
    </row>
    <row r="9" spans="1:15" ht="12.75">
      <c r="A9" s="117" t="s">
        <v>169</v>
      </c>
      <c r="B9" s="92" t="s">
        <v>131</v>
      </c>
      <c r="C9" s="21" t="s">
        <v>127</v>
      </c>
      <c r="D9" s="22" t="s">
        <v>132</v>
      </c>
      <c r="E9" s="22" t="s">
        <v>129</v>
      </c>
      <c r="F9" s="20" t="s">
        <v>140</v>
      </c>
      <c r="G9" s="166">
        <v>-85000</v>
      </c>
      <c r="I9" s="60" t="str">
        <f>ELOLAP!$F$7</f>
        <v>R07</v>
      </c>
      <c r="J9" s="60">
        <f>ELOLAP!$G$7</f>
        <v>201801</v>
      </c>
      <c r="K9" s="61" t="str">
        <f>ELOLAP!$H$7</f>
        <v>00000000</v>
      </c>
      <c r="L9" s="62">
        <f>ELOLAP!$I$7</f>
        <v>20180214</v>
      </c>
      <c r="M9" s="18" t="s">
        <v>113</v>
      </c>
      <c r="N9" s="18" t="s">
        <v>181</v>
      </c>
      <c r="O9" s="11" t="str">
        <f aca="true" t="shared" si="0" ref="O9:O14">I9&amp;","&amp;J9&amp;","&amp;K9&amp;","&amp;L9&amp;","&amp;M9&amp;","&amp;N9&amp;","&amp;"@"&amp;N9&amp;"00"&amp;A9&amp;","&amp;B9&amp;","&amp;C9&amp;","&amp;D9&amp;","&amp;E9&amp;","&amp;F9&amp;","&amp;G9</f>
        <v>R07,201801,00000000,20180214,E,BEFK5C,@BEFK5C0002,KHITK,H,DE,HUF,ARVA,-85000</v>
      </c>
    </row>
    <row r="10" spans="1:15" ht="12.75">
      <c r="A10" s="117" t="s">
        <v>170</v>
      </c>
      <c r="B10" s="92" t="s">
        <v>143</v>
      </c>
      <c r="C10" s="32" t="s">
        <v>130</v>
      </c>
      <c r="D10" s="22" t="s">
        <v>132</v>
      </c>
      <c r="E10" s="22" t="s">
        <v>135</v>
      </c>
      <c r="F10" s="20" t="s">
        <v>144</v>
      </c>
      <c r="G10" s="166">
        <v>3000000</v>
      </c>
      <c r="I10" s="60" t="str">
        <f>ELOLAP!$F$7</f>
        <v>R07</v>
      </c>
      <c r="J10" s="60">
        <f>ELOLAP!$G$7</f>
        <v>201801</v>
      </c>
      <c r="K10" s="61" t="str">
        <f>ELOLAP!$H$7</f>
        <v>00000000</v>
      </c>
      <c r="L10" s="62">
        <f>ELOLAP!$I$7</f>
        <v>20180214</v>
      </c>
      <c r="M10" s="18" t="s">
        <v>113</v>
      </c>
      <c r="N10" s="18" t="s">
        <v>181</v>
      </c>
      <c r="O10" s="11" t="str">
        <f t="shared" si="0"/>
        <v>R07,201801,00000000,20180214,E,BEFK5C,@BEFK5C0003,LBETK,R,DE,USD,HIBA,3000000</v>
      </c>
    </row>
    <row r="11" spans="1:15" ht="12.75">
      <c r="A11" s="117" t="s">
        <v>171</v>
      </c>
      <c r="B11" s="92" t="s">
        <v>143</v>
      </c>
      <c r="C11" s="32" t="s">
        <v>127</v>
      </c>
      <c r="D11" s="22" t="s">
        <v>132</v>
      </c>
      <c r="E11" s="22" t="s">
        <v>129</v>
      </c>
      <c r="F11" s="20" t="s">
        <v>147</v>
      </c>
      <c r="G11" s="166">
        <v>-200000</v>
      </c>
      <c r="I11" s="60" t="str">
        <f>ELOLAP!$F$7</f>
        <v>R07</v>
      </c>
      <c r="J11" s="60">
        <f>ELOLAP!$G$7</f>
        <v>201801</v>
      </c>
      <c r="K11" s="61" t="str">
        <f>ELOLAP!$H$7</f>
        <v>00000000</v>
      </c>
      <c r="L11" s="62">
        <f>ELOLAP!$I$7</f>
        <v>20180214</v>
      </c>
      <c r="M11" s="18" t="s">
        <v>113</v>
      </c>
      <c r="N11" s="18" t="s">
        <v>181</v>
      </c>
      <c r="O11" s="11" t="str">
        <f t="shared" si="0"/>
        <v>R07,201801,00000000,20180214,E,BEFK5C,@BEFK5C0004,LBETK,H,DE,HUF,KLE,-200000</v>
      </c>
    </row>
    <row r="12" spans="1:15" ht="12.75">
      <c r="A12" s="117" t="s">
        <v>172</v>
      </c>
      <c r="B12" s="92" t="s">
        <v>145</v>
      </c>
      <c r="C12" s="32"/>
      <c r="D12" s="118"/>
      <c r="E12" s="22" t="s">
        <v>135</v>
      </c>
      <c r="F12" s="20" t="s">
        <v>148</v>
      </c>
      <c r="G12" s="166">
        <v>-300000</v>
      </c>
      <c r="I12" s="60" t="str">
        <f>ELOLAP!$F$7</f>
        <v>R07</v>
      </c>
      <c r="J12" s="60">
        <f>ELOLAP!$G$7</f>
        <v>201801</v>
      </c>
      <c r="K12" s="61" t="str">
        <f>ELOLAP!$H$7</f>
        <v>00000000</v>
      </c>
      <c r="L12" s="62">
        <f>ELOLAP!$I$7</f>
        <v>20180214</v>
      </c>
      <c r="M12" s="18" t="s">
        <v>113</v>
      </c>
      <c r="N12" s="18" t="s">
        <v>181</v>
      </c>
      <c r="O12" s="11" t="str">
        <f t="shared" si="0"/>
        <v>R07,201801,00000000,20180214,E,BEFK5C,@BEFK5C0005,SVAL,,,USD,VELT,-300000</v>
      </c>
    </row>
    <row r="13" spans="1:15" ht="12.75">
      <c r="A13" s="117" t="s">
        <v>173</v>
      </c>
      <c r="B13" s="92" t="s">
        <v>149</v>
      </c>
      <c r="C13" s="20" t="s">
        <v>130</v>
      </c>
      <c r="D13" s="20" t="s">
        <v>128</v>
      </c>
      <c r="E13" s="20" t="s">
        <v>133</v>
      </c>
      <c r="F13" s="20" t="s">
        <v>151</v>
      </c>
      <c r="G13" s="166">
        <v>-50</v>
      </c>
      <c r="I13" s="60" t="str">
        <f>ELOLAP!$F$7</f>
        <v>R07</v>
      </c>
      <c r="J13" s="60">
        <f>ELOLAP!$G$7</f>
        <v>201801</v>
      </c>
      <c r="K13" s="61" t="str">
        <f>ELOLAP!$H$7</f>
        <v>00000000</v>
      </c>
      <c r="L13" s="62">
        <f>ELOLAP!$I$7</f>
        <v>20180214</v>
      </c>
      <c r="M13" s="18" t="s">
        <v>113</v>
      </c>
      <c r="N13" s="18" t="s">
        <v>181</v>
      </c>
      <c r="O13" s="11" t="str">
        <f t="shared" si="0"/>
        <v>R07,201801,00000000,20180214,E,BEFK5C,@BEFK5C0006,EK,R,PL,EUR,ATSO,-50</v>
      </c>
    </row>
    <row r="14" spans="1:15" ht="12.75">
      <c r="A14" s="117" t="s">
        <v>174</v>
      </c>
      <c r="B14" s="92" t="s">
        <v>149</v>
      </c>
      <c r="C14" s="20" t="s">
        <v>130</v>
      </c>
      <c r="D14" s="20" t="s">
        <v>134</v>
      </c>
      <c r="E14" s="20" t="s">
        <v>133</v>
      </c>
      <c r="F14" s="20" t="s">
        <v>151</v>
      </c>
      <c r="G14" s="166">
        <v>50</v>
      </c>
      <c r="I14" s="60" t="str">
        <f>ELOLAP!$F$7</f>
        <v>R07</v>
      </c>
      <c r="J14" s="60">
        <f>ELOLAP!$G$7</f>
        <v>201801</v>
      </c>
      <c r="K14" s="61" t="str">
        <f>ELOLAP!$H$7</f>
        <v>00000000</v>
      </c>
      <c r="L14" s="62">
        <f>ELOLAP!$I$7</f>
        <v>20180214</v>
      </c>
      <c r="M14" s="18" t="s">
        <v>113</v>
      </c>
      <c r="N14" s="18" t="s">
        <v>181</v>
      </c>
      <c r="O14" s="11" t="str">
        <f t="shared" si="0"/>
        <v>R07,201801,00000000,20180214,E,BEFK5C,@BEFK5C0007,EK,R,US,EUR,ATSO,50</v>
      </c>
    </row>
    <row r="15" spans="1:12" ht="12.75">
      <c r="A15" s="119" t="s">
        <v>35</v>
      </c>
      <c r="B15" s="92"/>
      <c r="C15" s="120"/>
      <c r="D15" s="120"/>
      <c r="E15" s="120"/>
      <c r="F15" s="120"/>
      <c r="G15" s="121"/>
      <c r="J15" s="18"/>
      <c r="L15" s="18"/>
    </row>
    <row r="16" spans="1:12" ht="13.5" thickBot="1">
      <c r="A16" s="122" t="s">
        <v>36</v>
      </c>
      <c r="B16" s="123"/>
      <c r="C16" s="40"/>
      <c r="D16" s="39"/>
      <c r="E16" s="39"/>
      <c r="F16" s="40"/>
      <c r="G16" s="41"/>
      <c r="J16" s="18"/>
      <c r="K16" s="18"/>
      <c r="L16" s="18"/>
    </row>
  </sheetData>
  <sheetProtection/>
  <mergeCells count="2">
    <mergeCell ref="A1:G1"/>
    <mergeCell ref="A5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9.8515625" style="5" customWidth="1"/>
    <col min="4" max="4" width="10.00390625" style="5" customWidth="1"/>
    <col min="5" max="5" width="8.57421875" style="5" customWidth="1"/>
    <col min="6" max="6" width="11.00390625" style="5" customWidth="1"/>
    <col min="7" max="7" width="14.7109375" style="6" customWidth="1"/>
    <col min="8" max="8" width="11.00390625" style="6" customWidth="1"/>
    <col min="9" max="9" width="10.28125" style="5" customWidth="1"/>
    <col min="10" max="10" width="12.7109375" style="5" customWidth="1"/>
    <col min="11" max="11" width="12.57421875" style="5" customWidth="1"/>
    <col min="12" max="12" width="12.00390625" style="5" customWidth="1"/>
    <col min="13" max="13" width="11.57421875" style="5" customWidth="1"/>
    <col min="14" max="14" width="10.140625" style="5" customWidth="1"/>
    <col min="15" max="15" width="11.421875" style="5" customWidth="1"/>
    <col min="16" max="16" width="11.140625" style="5" customWidth="1"/>
    <col min="17" max="17" width="11.421875" style="5" customWidth="1"/>
    <col min="18" max="18" width="9.57421875" style="5" customWidth="1"/>
    <col min="19" max="20" width="9.140625" style="5" customWidth="1"/>
    <col min="21" max="21" width="11.7109375" style="5" customWidth="1"/>
    <col min="22" max="22" width="9.140625" style="5" customWidth="1"/>
    <col min="23" max="28" width="9.140625" style="6" customWidth="1"/>
    <col min="29" max="16384" width="9.140625" style="5" customWidth="1"/>
  </cols>
  <sheetData>
    <row r="1" spans="1:10" ht="15.75">
      <c r="A1" s="2"/>
      <c r="B1" s="233" t="s">
        <v>76</v>
      </c>
      <c r="C1" s="233"/>
      <c r="D1" s="233"/>
      <c r="E1" s="233"/>
      <c r="F1" s="233"/>
      <c r="G1" s="233"/>
      <c r="H1" s="233"/>
      <c r="I1" s="2"/>
      <c r="J1" s="2"/>
    </row>
    <row r="2" ht="12.75"/>
    <row r="3" ht="12.75"/>
    <row r="4" ht="12.75"/>
    <row r="5" ht="12.75"/>
    <row r="6" spans="1:16" ht="12.75">
      <c r="A6" s="44" t="s">
        <v>86</v>
      </c>
      <c r="B6" s="97"/>
      <c r="C6" s="97"/>
      <c r="D6" s="97"/>
      <c r="E6" s="97"/>
      <c r="F6" s="97"/>
      <c r="G6" s="98"/>
      <c r="H6" s="98"/>
      <c r="I6" s="97"/>
      <c r="J6" s="97"/>
      <c r="K6" s="97"/>
      <c r="L6" s="97"/>
      <c r="M6" s="97"/>
      <c r="N6" s="97"/>
      <c r="O6" s="97"/>
      <c r="P6" s="97"/>
    </row>
    <row r="7" spans="1:16" ht="13.5" thickBot="1">
      <c r="A7" s="7" t="s">
        <v>73</v>
      </c>
      <c r="B7" s="97"/>
      <c r="C7" s="97"/>
      <c r="D7" s="97"/>
      <c r="E7" s="97"/>
      <c r="F7" s="97"/>
      <c r="G7" s="98"/>
      <c r="H7" s="98"/>
      <c r="I7" s="97"/>
      <c r="J7" s="97"/>
      <c r="K7" s="97"/>
      <c r="L7" s="97"/>
      <c r="M7" s="97"/>
      <c r="N7" s="97"/>
      <c r="O7" s="97"/>
      <c r="P7" s="97"/>
    </row>
    <row r="8" spans="1:21" ht="13.5" thickBot="1">
      <c r="A8" s="202" t="s">
        <v>39</v>
      </c>
      <c r="B8" s="203"/>
      <c r="C8" s="203"/>
      <c r="D8" s="203"/>
      <c r="E8" s="204"/>
      <c r="F8" s="70"/>
      <c r="G8" s="99"/>
      <c r="H8" s="99"/>
      <c r="I8" s="70"/>
      <c r="J8" s="70"/>
      <c r="K8" s="70"/>
      <c r="L8" s="46"/>
      <c r="M8" s="46"/>
      <c r="N8" s="46"/>
      <c r="O8" s="46"/>
      <c r="P8" s="46"/>
      <c r="Q8" s="45"/>
      <c r="R8" s="45"/>
      <c r="U8" s="45"/>
    </row>
    <row r="9" spans="1:21" ht="15.75" customHeight="1">
      <c r="A9" s="205" t="s">
        <v>0</v>
      </c>
      <c r="B9" s="207" t="s">
        <v>46</v>
      </c>
      <c r="C9" s="207" t="s">
        <v>48</v>
      </c>
      <c r="D9" s="235" t="s">
        <v>75</v>
      </c>
      <c r="E9" s="192"/>
      <c r="F9" s="192" t="s">
        <v>79</v>
      </c>
      <c r="G9" s="207" t="s">
        <v>1</v>
      </c>
      <c r="H9" s="209" t="s">
        <v>2</v>
      </c>
      <c r="I9" s="209" t="s">
        <v>61</v>
      </c>
      <c r="J9" s="209" t="s">
        <v>3</v>
      </c>
      <c r="K9" s="209" t="s">
        <v>87</v>
      </c>
      <c r="L9" s="213" t="s">
        <v>4</v>
      </c>
      <c r="M9" s="214"/>
      <c r="N9" s="214"/>
      <c r="O9" s="214"/>
      <c r="P9" s="215"/>
      <c r="Q9" s="247" t="s">
        <v>5</v>
      </c>
      <c r="R9" s="248"/>
      <c r="S9" s="248"/>
      <c r="T9" s="248"/>
      <c r="U9" s="249"/>
    </row>
    <row r="10" spans="1:21" ht="15.75" customHeight="1">
      <c r="A10" s="206"/>
      <c r="B10" s="208"/>
      <c r="C10" s="208"/>
      <c r="D10" s="236"/>
      <c r="E10" s="193"/>
      <c r="F10" s="193"/>
      <c r="G10" s="208"/>
      <c r="H10" s="210"/>
      <c r="I10" s="210"/>
      <c r="J10" s="210"/>
      <c r="K10" s="210"/>
      <c r="L10" s="194" t="s">
        <v>6</v>
      </c>
      <c r="M10" s="219" t="s">
        <v>7</v>
      </c>
      <c r="N10" s="220"/>
      <c r="O10" s="221"/>
      <c r="P10" s="196" t="s">
        <v>8</v>
      </c>
      <c r="Q10" s="194" t="s">
        <v>64</v>
      </c>
      <c r="R10" s="219" t="s">
        <v>7</v>
      </c>
      <c r="S10" s="220"/>
      <c r="T10" s="221"/>
      <c r="U10" s="227" t="s">
        <v>65</v>
      </c>
    </row>
    <row r="11" spans="1:21" ht="13.5" customHeight="1" thickBot="1">
      <c r="A11" s="206"/>
      <c r="B11" s="208"/>
      <c r="C11" s="208"/>
      <c r="D11" s="253"/>
      <c r="E11" s="255"/>
      <c r="F11" s="193"/>
      <c r="G11" s="208"/>
      <c r="H11" s="210"/>
      <c r="I11" s="210"/>
      <c r="J11" s="210"/>
      <c r="K11" s="210"/>
      <c r="L11" s="195"/>
      <c r="M11" s="199" t="s">
        <v>9</v>
      </c>
      <c r="N11" s="199"/>
      <c r="O11" s="200" t="s">
        <v>10</v>
      </c>
      <c r="P11" s="197"/>
      <c r="Q11" s="195"/>
      <c r="R11" s="219" t="s">
        <v>9</v>
      </c>
      <c r="S11" s="221"/>
      <c r="T11" s="211" t="s">
        <v>10</v>
      </c>
      <c r="U11" s="210"/>
    </row>
    <row r="12" spans="1:29" ht="90" thickBot="1">
      <c r="A12" s="254"/>
      <c r="B12" s="208"/>
      <c r="C12" s="208"/>
      <c r="D12" s="9" t="s">
        <v>11</v>
      </c>
      <c r="E12" s="9" t="s">
        <v>62</v>
      </c>
      <c r="F12" s="193"/>
      <c r="G12" s="208"/>
      <c r="H12" s="210"/>
      <c r="I12" s="231"/>
      <c r="J12" s="210"/>
      <c r="K12" s="210"/>
      <c r="L12" s="195"/>
      <c r="M12" s="48" t="s">
        <v>12</v>
      </c>
      <c r="N12" s="48" t="s">
        <v>13</v>
      </c>
      <c r="O12" s="201"/>
      <c r="P12" s="197"/>
      <c r="Q12" s="230"/>
      <c r="R12" s="49" t="s">
        <v>63</v>
      </c>
      <c r="S12" s="49" t="s">
        <v>15</v>
      </c>
      <c r="T12" s="232"/>
      <c r="U12" s="231"/>
      <c r="W12" s="50" t="s">
        <v>103</v>
      </c>
      <c r="X12" s="50" t="s">
        <v>104</v>
      </c>
      <c r="Y12" s="50" t="s">
        <v>105</v>
      </c>
      <c r="Z12" s="50" t="s">
        <v>106</v>
      </c>
      <c r="AA12" s="50" t="s">
        <v>107</v>
      </c>
      <c r="AB12" s="51" t="s">
        <v>108</v>
      </c>
      <c r="AC12" s="7" t="s">
        <v>109</v>
      </c>
    </row>
    <row r="13" spans="1:29" ht="12.75">
      <c r="A13" s="100"/>
      <c r="B13" s="12" t="s">
        <v>16</v>
      </c>
      <c r="C13" s="14" t="s">
        <v>17</v>
      </c>
      <c r="D13" s="14" t="s">
        <v>18</v>
      </c>
      <c r="E13" s="14" t="s">
        <v>19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3" t="s">
        <v>25</v>
      </c>
      <c r="L13" s="14" t="s">
        <v>26</v>
      </c>
      <c r="M13" s="13" t="s">
        <v>27</v>
      </c>
      <c r="N13" s="13" t="s">
        <v>28</v>
      </c>
      <c r="O13" s="13" t="s">
        <v>29</v>
      </c>
      <c r="P13" s="13" t="s">
        <v>30</v>
      </c>
      <c r="Q13" s="13" t="s">
        <v>31</v>
      </c>
      <c r="R13" s="13" t="s">
        <v>32</v>
      </c>
      <c r="S13" s="14" t="s">
        <v>33</v>
      </c>
      <c r="T13" s="14" t="s">
        <v>37</v>
      </c>
      <c r="U13" s="71" t="s">
        <v>38</v>
      </c>
      <c r="W13" s="18"/>
      <c r="X13" s="18"/>
      <c r="Y13" s="18"/>
      <c r="Z13" s="18"/>
      <c r="AA13" s="18"/>
      <c r="AB13" s="18"/>
      <c r="AC13" s="18"/>
    </row>
    <row r="14" spans="1:29" ht="16.5" customHeight="1">
      <c r="A14" s="57" t="s">
        <v>168</v>
      </c>
      <c r="B14" s="20" t="s">
        <v>152</v>
      </c>
      <c r="C14" s="21" t="s">
        <v>130</v>
      </c>
      <c r="D14" s="22" t="s">
        <v>134</v>
      </c>
      <c r="E14" s="22">
        <v>2</v>
      </c>
      <c r="F14" s="23" t="s">
        <v>135</v>
      </c>
      <c r="G14" s="24" t="s">
        <v>153</v>
      </c>
      <c r="H14" s="25">
        <v>20191210</v>
      </c>
      <c r="I14" s="24" t="s">
        <v>135</v>
      </c>
      <c r="J14" s="161">
        <v>10000000</v>
      </c>
      <c r="K14" s="23"/>
      <c r="L14" s="157">
        <v>8000000</v>
      </c>
      <c r="M14" s="158">
        <v>2000000</v>
      </c>
      <c r="N14" s="158"/>
      <c r="O14" s="159"/>
      <c r="P14" s="157">
        <v>10000000</v>
      </c>
      <c r="Q14" s="157">
        <v>15000</v>
      </c>
      <c r="R14" s="157">
        <v>5000</v>
      </c>
      <c r="S14" s="157">
        <v>10000</v>
      </c>
      <c r="T14" s="157"/>
      <c r="U14" s="160">
        <v>10000</v>
      </c>
      <c r="W14" s="60" t="str">
        <f>ELOLAP!$F$7</f>
        <v>R07</v>
      </c>
      <c r="X14" s="60">
        <f>ELOLAP!$G$7</f>
        <v>201801</v>
      </c>
      <c r="Y14" s="61" t="str">
        <f>ELOLAP!$H$7</f>
        <v>00000000</v>
      </c>
      <c r="Z14" s="62">
        <f>ELOLAP!$I$7</f>
        <v>20180214</v>
      </c>
      <c r="AA14" s="18" t="s">
        <v>113</v>
      </c>
      <c r="AB14" s="18" t="s">
        <v>182</v>
      </c>
      <c r="AC14" s="11" t="str">
        <f>W14&amp;","&amp;X14&amp;","&amp;Y14&amp;","&amp;Z14&amp;","&amp;AA14&amp;","&amp;AB14&amp;","&amp;"@"&amp;AB14&amp;"00"&amp;A14&amp;","&amp;B14&amp;","&amp;C14&amp;","&amp;D14&amp;","&amp;E14&amp;","&amp;F14&amp;","&amp;G14&amp;","&amp;H14&amp;","&amp;I14&amp;","&amp;J14&amp;","&amp;K14&amp;","&amp;L14&amp;","&amp;M14&amp;","&amp;N14&amp;","&amp;O14&amp;","&amp;P14&amp;","&amp;Q14&amp;","&amp;R14&amp;","&amp;S14&amp;","&amp;T14&amp;","&amp;U14</f>
        <v>R07,201801,00000000,20180214,E,BEFT1C,@BEFT1C0001,KHITT,R,US,2,USD,Citybank NY,20191210,USD,10000000,,8000000,2000000,,,10000000,15000,5000,10000,,10000</v>
      </c>
    </row>
    <row r="15" spans="1:29" ht="12.75">
      <c r="A15" s="57" t="s">
        <v>169</v>
      </c>
      <c r="B15" s="20" t="s">
        <v>152</v>
      </c>
      <c r="C15" s="21" t="s">
        <v>127</v>
      </c>
      <c r="D15" s="22" t="s">
        <v>132</v>
      </c>
      <c r="E15" s="22">
        <v>2</v>
      </c>
      <c r="F15" s="23" t="s">
        <v>135</v>
      </c>
      <c r="G15" s="24" t="s">
        <v>154</v>
      </c>
      <c r="H15" s="25">
        <v>20200712</v>
      </c>
      <c r="I15" s="24" t="s">
        <v>133</v>
      </c>
      <c r="J15" s="169">
        <v>5000000</v>
      </c>
      <c r="L15" s="161">
        <v>4000000</v>
      </c>
      <c r="M15" s="157">
        <v>1085000</v>
      </c>
      <c r="N15" s="157"/>
      <c r="O15" s="161">
        <v>-85000</v>
      </c>
      <c r="P15" s="157">
        <v>5000000</v>
      </c>
      <c r="Q15" s="157">
        <v>0</v>
      </c>
      <c r="R15" s="157">
        <v>10000</v>
      </c>
      <c r="S15" s="157">
        <v>3000</v>
      </c>
      <c r="T15" s="157"/>
      <c r="U15" s="160">
        <v>7000</v>
      </c>
      <c r="W15" s="60" t="str">
        <f>ELOLAP!$F$7</f>
        <v>R07</v>
      </c>
      <c r="X15" s="60">
        <f>ELOLAP!$G$7</f>
        <v>201801</v>
      </c>
      <c r="Y15" s="61" t="str">
        <f>ELOLAP!$H$7</f>
        <v>00000000</v>
      </c>
      <c r="Z15" s="62">
        <f>ELOLAP!$I$7</f>
        <v>20180214</v>
      </c>
      <c r="AA15" s="18" t="s">
        <v>113</v>
      </c>
      <c r="AB15" s="18" t="s">
        <v>182</v>
      </c>
      <c r="AC15" s="11" t="str">
        <f aca="true" t="shared" si="0" ref="AC15:AC22"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R07,201801,00000000,20180214,E,BEFT1C,@BEFT1C0002,KHITT,H,DE,2,USD,Deutsche Frf.,20200712,EUR,5000000,,4000000,1085000,,-85000,5000000,0,10000,3000,,7000</v>
      </c>
    </row>
    <row r="16" spans="1:29" ht="12.75">
      <c r="A16" s="57" t="s">
        <v>170</v>
      </c>
      <c r="B16" s="27" t="s">
        <v>156</v>
      </c>
      <c r="C16" s="21" t="s">
        <v>130</v>
      </c>
      <c r="D16" s="22" t="s">
        <v>128</v>
      </c>
      <c r="E16" s="22">
        <v>3</v>
      </c>
      <c r="F16" s="23" t="s">
        <v>129</v>
      </c>
      <c r="G16" s="24"/>
      <c r="H16" s="25"/>
      <c r="I16" s="24"/>
      <c r="J16" s="157"/>
      <c r="K16" s="30"/>
      <c r="L16" s="161">
        <v>30000000</v>
      </c>
      <c r="M16" s="157"/>
      <c r="N16" s="157">
        <v>10000000</v>
      </c>
      <c r="O16" s="161">
        <v>-10000000</v>
      </c>
      <c r="P16" s="157">
        <v>10000000</v>
      </c>
      <c r="Q16" s="157">
        <v>400000</v>
      </c>
      <c r="R16" s="157">
        <v>100000</v>
      </c>
      <c r="S16" s="157">
        <v>100000</v>
      </c>
      <c r="T16" s="157">
        <v>-200000</v>
      </c>
      <c r="U16" s="160">
        <v>200000</v>
      </c>
      <c r="W16" s="60" t="str">
        <f>ELOLAP!$F$7</f>
        <v>R07</v>
      </c>
      <c r="X16" s="60">
        <f>ELOLAP!$G$7</f>
        <v>201801</v>
      </c>
      <c r="Y16" s="61" t="str">
        <f>ELOLAP!$H$7</f>
        <v>00000000</v>
      </c>
      <c r="Z16" s="62">
        <f>ELOLAP!$I$7</f>
        <v>20180214</v>
      </c>
      <c r="AA16" s="18" t="s">
        <v>113</v>
      </c>
      <c r="AB16" s="18" t="s">
        <v>182</v>
      </c>
      <c r="AC16" s="11" t="str">
        <f t="shared" si="0"/>
        <v>R07,201801,00000000,20180214,E,BEFT1C,@BEFT1C0003,AHITT,R,PL,3,HUF,,,,,,30000000,,10000000,-10000000,10000000,400000,100000,100000,-200000,200000</v>
      </c>
    </row>
    <row r="17" spans="1:29" ht="12.75">
      <c r="A17" s="57" t="s">
        <v>171</v>
      </c>
      <c r="B17" s="27" t="s">
        <v>156</v>
      </c>
      <c r="C17" s="21" t="s">
        <v>127</v>
      </c>
      <c r="D17" s="22" t="s">
        <v>128</v>
      </c>
      <c r="E17" s="22">
        <v>2</v>
      </c>
      <c r="F17" s="23" t="s">
        <v>129</v>
      </c>
      <c r="G17" s="24"/>
      <c r="H17" s="102">
        <v>20210712</v>
      </c>
      <c r="I17" s="23" t="s">
        <v>129</v>
      </c>
      <c r="J17" s="157">
        <v>5000000</v>
      </c>
      <c r="K17" s="30" t="s">
        <v>158</v>
      </c>
      <c r="L17" s="157">
        <v>5000000</v>
      </c>
      <c r="M17" s="158"/>
      <c r="N17" s="158">
        <v>1000000</v>
      </c>
      <c r="O17" s="159"/>
      <c r="P17" s="157">
        <v>4000000</v>
      </c>
      <c r="Q17" s="157">
        <v>3000</v>
      </c>
      <c r="R17" s="157">
        <v>3000</v>
      </c>
      <c r="S17" s="157">
        <v>3000</v>
      </c>
      <c r="T17" s="157"/>
      <c r="U17" s="160">
        <v>3000</v>
      </c>
      <c r="W17" s="60" t="str">
        <f>ELOLAP!$F$7</f>
        <v>R07</v>
      </c>
      <c r="X17" s="60">
        <f>ELOLAP!$G$7</f>
        <v>201801</v>
      </c>
      <c r="Y17" s="61" t="str">
        <f>ELOLAP!$H$7</f>
        <v>00000000</v>
      </c>
      <c r="Z17" s="62">
        <f>ELOLAP!$I$7</f>
        <v>20180214</v>
      </c>
      <c r="AA17" s="18" t="s">
        <v>113</v>
      </c>
      <c r="AB17" s="18" t="s">
        <v>182</v>
      </c>
      <c r="AC17" s="11" t="str">
        <f t="shared" si="0"/>
        <v>R07,201801,00000000,20180214,E,BEFT1C,@BEFT1C0004,AHITT,H,PL,2,HUF,,20210712,HUF,5000000,HITEL33,5000000,,1000000,,4000000,3000,3000,3000,,3000</v>
      </c>
    </row>
    <row r="18" spans="1:29" ht="12.75">
      <c r="A18" s="57" t="s">
        <v>172</v>
      </c>
      <c r="B18" s="27" t="s">
        <v>156</v>
      </c>
      <c r="C18" s="21" t="s">
        <v>127</v>
      </c>
      <c r="D18" s="22" t="s">
        <v>134</v>
      </c>
      <c r="E18" s="22">
        <v>2</v>
      </c>
      <c r="F18" s="23" t="s">
        <v>135</v>
      </c>
      <c r="G18" s="24"/>
      <c r="H18" s="25">
        <v>20190115</v>
      </c>
      <c r="I18" s="23" t="s">
        <v>135</v>
      </c>
      <c r="J18" s="161">
        <v>3000000</v>
      </c>
      <c r="K18" s="30" t="s">
        <v>159</v>
      </c>
      <c r="L18" s="162">
        <v>2000000</v>
      </c>
      <c r="M18" s="158">
        <v>1000000</v>
      </c>
      <c r="N18" s="158"/>
      <c r="O18" s="161"/>
      <c r="P18" s="157">
        <v>3000000</v>
      </c>
      <c r="Q18" s="157">
        <v>6000</v>
      </c>
      <c r="R18" s="157">
        <v>5000</v>
      </c>
      <c r="S18" s="157">
        <v>10000</v>
      </c>
      <c r="T18" s="157"/>
      <c r="U18" s="160">
        <v>1000</v>
      </c>
      <c r="W18" s="60" t="str">
        <f>ELOLAP!$F$7</f>
        <v>R07</v>
      </c>
      <c r="X18" s="60">
        <f>ELOLAP!$G$7</f>
        <v>201801</v>
      </c>
      <c r="Y18" s="61" t="str">
        <f>ELOLAP!$H$7</f>
        <v>00000000</v>
      </c>
      <c r="Z18" s="62">
        <f>ELOLAP!$I$7</f>
        <v>20180214</v>
      </c>
      <c r="AA18" s="18" t="s">
        <v>113</v>
      </c>
      <c r="AB18" s="18" t="s">
        <v>182</v>
      </c>
      <c r="AC18" s="11" t="str">
        <f t="shared" si="0"/>
        <v>R07,201801,00000000,20180214,E,BEFT1C,@BEFT1C0005,AHITT,H,US,2,USD,,20190115,USD,3000000,HITEL34,2000000,1000000,,,3000000,6000,5000,10000,,1000</v>
      </c>
    </row>
    <row r="19" spans="1:29" ht="12.75">
      <c r="A19" s="57" t="s">
        <v>173</v>
      </c>
      <c r="B19" s="103" t="s">
        <v>160</v>
      </c>
      <c r="C19" s="104" t="s">
        <v>130</v>
      </c>
      <c r="D19" s="22" t="s">
        <v>132</v>
      </c>
      <c r="E19" s="22">
        <v>2</v>
      </c>
      <c r="F19" s="23" t="s">
        <v>133</v>
      </c>
      <c r="G19" s="24"/>
      <c r="H19" s="25"/>
      <c r="I19" s="24"/>
      <c r="J19" s="30"/>
      <c r="K19" s="30"/>
      <c r="L19" s="161">
        <v>0</v>
      </c>
      <c r="M19" s="157">
        <v>600000</v>
      </c>
      <c r="N19" s="157"/>
      <c r="O19" s="161"/>
      <c r="P19" s="157">
        <v>600000</v>
      </c>
      <c r="Q19" s="157">
        <v>0</v>
      </c>
      <c r="R19" s="157">
        <v>2000</v>
      </c>
      <c r="S19" s="157"/>
      <c r="T19" s="157"/>
      <c r="U19" s="160">
        <v>2000</v>
      </c>
      <c r="W19" s="60" t="str">
        <f>ELOLAP!$F$7</f>
        <v>R07</v>
      </c>
      <c r="X19" s="60">
        <f>ELOLAP!$G$7</f>
        <v>201801</v>
      </c>
      <c r="Y19" s="61" t="str">
        <f>ELOLAP!$H$7</f>
        <v>00000000</v>
      </c>
      <c r="Z19" s="62">
        <f>ELOLAP!$I$7</f>
        <v>20180214</v>
      </c>
      <c r="AA19" s="18" t="s">
        <v>113</v>
      </c>
      <c r="AB19" s="18" t="s">
        <v>182</v>
      </c>
      <c r="AC19" s="11" t="str">
        <f t="shared" si="0"/>
        <v>R07,201801,00000000,20180214,E,BEFT1C,@BEFT1C0006,EHITT,R,DE,2,EUR,,,,,,0,600000,,,600000,0,2000,,,2000</v>
      </c>
    </row>
    <row r="20" spans="1:29" ht="12.75">
      <c r="A20" s="57" t="s">
        <v>174</v>
      </c>
      <c r="B20" s="103" t="s">
        <v>160</v>
      </c>
      <c r="C20" s="104" t="s">
        <v>127</v>
      </c>
      <c r="D20" s="22" t="s">
        <v>128</v>
      </c>
      <c r="E20" s="22">
        <v>2</v>
      </c>
      <c r="F20" s="23" t="s">
        <v>135</v>
      </c>
      <c r="G20" s="24"/>
      <c r="H20" s="25"/>
      <c r="I20" s="23"/>
      <c r="J20" s="23"/>
      <c r="K20" s="30"/>
      <c r="L20" s="162">
        <v>0</v>
      </c>
      <c r="M20" s="158">
        <v>100000</v>
      </c>
      <c r="N20" s="158"/>
      <c r="O20" s="161"/>
      <c r="P20" s="157">
        <v>100000</v>
      </c>
      <c r="Q20" s="157">
        <v>0</v>
      </c>
      <c r="R20" s="157">
        <v>2000</v>
      </c>
      <c r="S20" s="157"/>
      <c r="T20" s="157"/>
      <c r="U20" s="160">
        <v>2000</v>
      </c>
      <c r="W20" s="60" t="str">
        <f>ELOLAP!$F$7</f>
        <v>R07</v>
      </c>
      <c r="X20" s="60">
        <f>ELOLAP!$G$7</f>
        <v>201801</v>
      </c>
      <c r="Y20" s="61" t="str">
        <f>ELOLAP!$H$7</f>
        <v>00000000</v>
      </c>
      <c r="Z20" s="62">
        <f>ELOLAP!$I$7</f>
        <v>20180214</v>
      </c>
      <c r="AA20" s="18" t="s">
        <v>113</v>
      </c>
      <c r="AB20" s="18" t="s">
        <v>182</v>
      </c>
      <c r="AC20" s="11" t="str">
        <f t="shared" si="0"/>
        <v>R07,201801,00000000,20180214,E,BEFT1C,@BEFT1C0007,EHITT,H,PL,2,USD,,,,,,0,100000,,,100000,0,2000,,,2000</v>
      </c>
    </row>
    <row r="21" spans="1:29" ht="12.75">
      <c r="A21" s="57" t="s">
        <v>175</v>
      </c>
      <c r="B21" s="103" t="s">
        <v>161</v>
      </c>
      <c r="C21" s="104" t="s">
        <v>130</v>
      </c>
      <c r="D21" s="22" t="s">
        <v>128</v>
      </c>
      <c r="E21" s="22">
        <v>3</v>
      </c>
      <c r="F21" s="23" t="s">
        <v>129</v>
      </c>
      <c r="G21" s="24"/>
      <c r="H21" s="29"/>
      <c r="I21" s="28"/>
      <c r="J21" s="23"/>
      <c r="K21" s="23"/>
      <c r="L21" s="162">
        <v>50000000</v>
      </c>
      <c r="M21" s="158"/>
      <c r="N21" s="158">
        <v>40000000</v>
      </c>
      <c r="O21" s="163"/>
      <c r="P21" s="157">
        <v>10000000</v>
      </c>
      <c r="Q21" s="157">
        <v>500000</v>
      </c>
      <c r="R21" s="157">
        <v>100000</v>
      </c>
      <c r="S21" s="157"/>
      <c r="T21" s="157"/>
      <c r="U21" s="160">
        <v>600000</v>
      </c>
      <c r="W21" s="60" t="str">
        <f>ELOLAP!$F$7</f>
        <v>R07</v>
      </c>
      <c r="X21" s="60">
        <f>ELOLAP!$G$7</f>
        <v>201801</v>
      </c>
      <c r="Y21" s="61" t="str">
        <f>ELOLAP!$H$7</f>
        <v>00000000</v>
      </c>
      <c r="Z21" s="62">
        <f>ELOLAP!$I$7</f>
        <v>20180214</v>
      </c>
      <c r="AA21" s="18" t="s">
        <v>113</v>
      </c>
      <c r="AB21" s="18" t="s">
        <v>182</v>
      </c>
      <c r="AC21" s="11" t="str">
        <f t="shared" si="0"/>
        <v>R07,201801,00000000,20180214,E,BEFT1C,@BEFT1C0008,REPOT,R,PL,3,HUF,,,,,,50000000,,40000000,,10000000,500000,100000,,,600000</v>
      </c>
    </row>
    <row r="22" spans="1:29" ht="12.75">
      <c r="A22" s="57" t="s">
        <v>176</v>
      </c>
      <c r="B22" s="103" t="s">
        <v>162</v>
      </c>
      <c r="C22" s="104" t="s">
        <v>127</v>
      </c>
      <c r="D22" s="22" t="s">
        <v>132</v>
      </c>
      <c r="E22" s="22">
        <v>2</v>
      </c>
      <c r="F22" s="23" t="s">
        <v>135</v>
      </c>
      <c r="G22" s="24"/>
      <c r="H22" s="29"/>
      <c r="I22" s="28"/>
      <c r="J22" s="23"/>
      <c r="K22" s="23"/>
      <c r="L22" s="162">
        <v>0</v>
      </c>
      <c r="M22" s="158">
        <v>3000000</v>
      </c>
      <c r="N22" s="158"/>
      <c r="O22" s="163"/>
      <c r="P22" s="157">
        <v>3000000</v>
      </c>
      <c r="Q22" s="157">
        <v>0</v>
      </c>
      <c r="R22" s="157">
        <v>3000</v>
      </c>
      <c r="S22" s="157"/>
      <c r="T22" s="157"/>
      <c r="U22" s="160">
        <v>3000</v>
      </c>
      <c r="W22" s="60" t="str">
        <f>ELOLAP!$F$7</f>
        <v>R07</v>
      </c>
      <c r="X22" s="60">
        <f>ELOLAP!$G$7</f>
        <v>201801</v>
      </c>
      <c r="Y22" s="61" t="str">
        <f>ELOLAP!$H$7</f>
        <v>00000000</v>
      </c>
      <c r="Z22" s="62">
        <f>ELOLAP!$I$7</f>
        <v>20180214</v>
      </c>
      <c r="AA22" s="18" t="s">
        <v>113</v>
      </c>
      <c r="AB22" s="18" t="s">
        <v>182</v>
      </c>
      <c r="AC22" s="11" t="str">
        <f t="shared" si="0"/>
        <v>R07,201801,00000000,20180214,E,BEFT1C,@BEFT1C0009,PLIZT,H,DE,2,USD,,,,,,0,3000000,,,3000000,0,3000,,,3000</v>
      </c>
    </row>
    <row r="23" spans="1:27" ht="12.75">
      <c r="A23" s="57"/>
      <c r="B23" s="105"/>
      <c r="C23" s="59"/>
      <c r="D23" s="59"/>
      <c r="E23" s="59"/>
      <c r="F23" s="59"/>
      <c r="G23" s="106"/>
      <c r="H23" s="2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101"/>
      <c r="W23" s="18"/>
      <c r="X23" s="18"/>
      <c r="Y23" s="61"/>
      <c r="Z23" s="18"/>
      <c r="AA23" s="18"/>
    </row>
    <row r="24" spans="1:27" ht="12.75">
      <c r="A24" s="107" t="s">
        <v>35</v>
      </c>
      <c r="B24" s="105"/>
      <c r="C24" s="59"/>
      <c r="D24" s="59"/>
      <c r="E24" s="59"/>
      <c r="F24" s="59"/>
      <c r="G24" s="106"/>
      <c r="H24" s="106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108"/>
      <c r="W24" s="18"/>
      <c r="X24" s="18"/>
      <c r="Y24" s="61"/>
      <c r="Z24" s="18"/>
      <c r="AA24" s="18"/>
    </row>
    <row r="25" spans="1:27" ht="13.5" thickBot="1">
      <c r="A25" s="109" t="s">
        <v>36</v>
      </c>
      <c r="B25" s="110"/>
      <c r="C25" s="67"/>
      <c r="D25" s="67"/>
      <c r="E25" s="67"/>
      <c r="F25" s="67"/>
      <c r="G25" s="65"/>
      <c r="H25" s="65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9"/>
      <c r="W25" s="18"/>
      <c r="X25" s="18"/>
      <c r="Y25" s="61"/>
      <c r="Z25" s="18"/>
      <c r="AA25" s="18"/>
    </row>
    <row r="26" spans="1:27" ht="12.75">
      <c r="A26" s="42"/>
      <c r="W26" s="18"/>
      <c r="X26" s="18"/>
      <c r="Y26" s="61"/>
      <c r="Z26" s="18"/>
      <c r="AA26" s="18"/>
    </row>
    <row r="27" spans="1:27" ht="12.75">
      <c r="A27" s="42"/>
      <c r="W27" s="18"/>
      <c r="X27" s="18"/>
      <c r="Y27" s="61"/>
      <c r="Z27" s="18"/>
      <c r="AA27" s="18"/>
    </row>
    <row r="28" spans="23:27" ht="12.75">
      <c r="W28" s="18"/>
      <c r="X28" s="18"/>
      <c r="Y28" s="18"/>
      <c r="Z28" s="18"/>
      <c r="AA28" s="18"/>
    </row>
  </sheetData>
  <sheetProtection/>
  <mergeCells count="24">
    <mergeCell ref="B1:H1"/>
    <mergeCell ref="A8:E8"/>
    <mergeCell ref="A9:A12"/>
    <mergeCell ref="B9:B12"/>
    <mergeCell ref="C9:C12"/>
    <mergeCell ref="D9:E11"/>
    <mergeCell ref="F9:F12"/>
    <mergeCell ref="I9:I12"/>
    <mergeCell ref="R10:T10"/>
    <mergeCell ref="M11:N11"/>
    <mergeCell ref="G9:G12"/>
    <mergeCell ref="H9:H12"/>
    <mergeCell ref="K9:K12"/>
    <mergeCell ref="O11:O12"/>
    <mergeCell ref="J9:J12"/>
    <mergeCell ref="Q10:Q12"/>
    <mergeCell ref="Q9:U9"/>
    <mergeCell ref="T11:T12"/>
    <mergeCell ref="L10:L12"/>
    <mergeCell ref="M10:O10"/>
    <mergeCell ref="L9:P9"/>
    <mergeCell ref="P10:P12"/>
    <mergeCell ref="U10:U12"/>
    <mergeCell ref="R11:S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140625" style="5" customWidth="1"/>
    <col min="2" max="2" width="13.7109375" style="5" customWidth="1"/>
    <col min="3" max="3" width="9.140625" style="5" customWidth="1"/>
    <col min="4" max="4" width="12.421875" style="5" customWidth="1"/>
    <col min="5" max="5" width="9.140625" style="5" customWidth="1"/>
    <col min="6" max="6" width="11.8515625" style="5" customWidth="1"/>
    <col min="7" max="7" width="12.57421875" style="5" customWidth="1"/>
    <col min="8" max="8" width="11.421875" style="5" customWidth="1"/>
    <col min="9" max="9" width="10.57421875" style="5" customWidth="1"/>
    <col min="10" max="10" width="13.57421875" style="5" customWidth="1"/>
    <col min="11" max="11" width="10.7109375" style="5" customWidth="1"/>
    <col min="12" max="13" width="9.140625" style="5" customWidth="1"/>
    <col min="14" max="14" width="12.00390625" style="5" customWidth="1"/>
    <col min="15" max="15" width="7.57421875" style="5" customWidth="1"/>
    <col min="16" max="21" width="9.140625" style="6" customWidth="1"/>
    <col min="22" max="16384" width="9.140625" style="5" customWidth="1"/>
  </cols>
  <sheetData>
    <row r="1" spans="1:10" ht="15.75">
      <c r="A1" s="2"/>
      <c r="B1" s="84" t="s">
        <v>76</v>
      </c>
      <c r="C1" s="84"/>
      <c r="D1" s="84"/>
      <c r="E1" s="84"/>
      <c r="F1" s="84"/>
      <c r="G1" s="84"/>
      <c r="H1" s="84"/>
      <c r="I1" s="2"/>
      <c r="J1" s="2"/>
    </row>
    <row r="2" ht="12.75"/>
    <row r="3" ht="12.75">
      <c r="A3" s="42"/>
    </row>
    <row r="4" ht="12.75">
      <c r="A4" s="42"/>
    </row>
    <row r="5" ht="12.75">
      <c r="A5" s="4" t="s">
        <v>88</v>
      </c>
    </row>
    <row r="6" ht="13.5" thickBot="1">
      <c r="A6" s="7" t="s">
        <v>73</v>
      </c>
    </row>
    <row r="7" spans="1:15" ht="13.5" thickBot="1">
      <c r="A7" s="202" t="s">
        <v>89</v>
      </c>
      <c r="B7" s="203"/>
      <c r="C7" s="203"/>
      <c r="D7" s="203"/>
      <c r="E7" s="204"/>
      <c r="F7" s="85"/>
      <c r="G7" s="85"/>
      <c r="H7" s="85"/>
      <c r="I7" s="85"/>
      <c r="J7" s="70"/>
      <c r="K7" s="46"/>
      <c r="L7" s="46"/>
      <c r="N7" s="46"/>
      <c r="O7" s="46"/>
    </row>
    <row r="8" spans="1:15" ht="12.75">
      <c r="A8" s="205" t="s">
        <v>0</v>
      </c>
      <c r="B8" s="207" t="s">
        <v>46</v>
      </c>
      <c r="C8" s="207" t="s">
        <v>34</v>
      </c>
      <c r="D8" s="209" t="s">
        <v>74</v>
      </c>
      <c r="E8" s="245" t="s">
        <v>79</v>
      </c>
      <c r="F8" s="213" t="s">
        <v>4</v>
      </c>
      <c r="G8" s="214"/>
      <c r="H8" s="214"/>
      <c r="I8" s="214"/>
      <c r="J8" s="247" t="s">
        <v>5</v>
      </c>
      <c r="K8" s="248"/>
      <c r="L8" s="248"/>
      <c r="M8" s="248"/>
      <c r="N8" s="249"/>
      <c r="O8" s="86"/>
    </row>
    <row r="9" spans="1:15" ht="12.75">
      <c r="A9" s="206"/>
      <c r="B9" s="208"/>
      <c r="C9" s="208"/>
      <c r="D9" s="210"/>
      <c r="E9" s="197"/>
      <c r="F9" s="194" t="s">
        <v>6</v>
      </c>
      <c r="G9" s="219" t="s">
        <v>7</v>
      </c>
      <c r="H9" s="221"/>
      <c r="I9" s="256" t="s">
        <v>90</v>
      </c>
      <c r="J9" s="240" t="s">
        <v>64</v>
      </c>
      <c r="K9" s="199" t="s">
        <v>7</v>
      </c>
      <c r="L9" s="199"/>
      <c r="M9" s="87"/>
      <c r="N9" s="243" t="s">
        <v>65</v>
      </c>
      <c r="O9" s="46"/>
    </row>
    <row r="10" spans="1:15" ht="12.75">
      <c r="A10" s="206"/>
      <c r="B10" s="208"/>
      <c r="C10" s="208"/>
      <c r="D10" s="210"/>
      <c r="E10" s="197"/>
      <c r="F10" s="224"/>
      <c r="G10" s="211" t="s">
        <v>9</v>
      </c>
      <c r="H10" s="200" t="s">
        <v>10</v>
      </c>
      <c r="I10" s="257"/>
      <c r="J10" s="240"/>
      <c r="K10" s="199" t="s">
        <v>9</v>
      </c>
      <c r="L10" s="199"/>
      <c r="M10" s="199" t="s">
        <v>10</v>
      </c>
      <c r="N10" s="243"/>
      <c r="O10" s="46"/>
    </row>
    <row r="11" spans="1:22" ht="90" thickBot="1">
      <c r="A11" s="206"/>
      <c r="B11" s="208"/>
      <c r="C11" s="208"/>
      <c r="D11" s="210"/>
      <c r="E11" s="197"/>
      <c r="F11" s="225"/>
      <c r="G11" s="232"/>
      <c r="H11" s="259"/>
      <c r="I11" s="258"/>
      <c r="J11" s="241"/>
      <c r="K11" s="49" t="s">
        <v>63</v>
      </c>
      <c r="L11" s="49" t="s">
        <v>15</v>
      </c>
      <c r="M11" s="242"/>
      <c r="N11" s="244"/>
      <c r="O11" s="46"/>
      <c r="P11" s="50" t="s">
        <v>103</v>
      </c>
      <c r="Q11" s="50" t="s">
        <v>104</v>
      </c>
      <c r="R11" s="50" t="s">
        <v>105</v>
      </c>
      <c r="S11" s="50" t="s">
        <v>106</v>
      </c>
      <c r="T11" s="50" t="s">
        <v>107</v>
      </c>
      <c r="U11" s="51" t="s">
        <v>108</v>
      </c>
      <c r="V11" s="88" t="s">
        <v>109</v>
      </c>
    </row>
    <row r="12" spans="1:21" ht="12.75">
      <c r="A12" s="89"/>
      <c r="B12" s="12" t="s">
        <v>16</v>
      </c>
      <c r="C12" s="14" t="s">
        <v>17</v>
      </c>
      <c r="D12" s="14" t="s">
        <v>18</v>
      </c>
      <c r="E12" s="14" t="s">
        <v>19</v>
      </c>
      <c r="F12" s="14" t="s">
        <v>45</v>
      </c>
      <c r="G12" s="14" t="s">
        <v>21</v>
      </c>
      <c r="H12" s="90" t="s">
        <v>22</v>
      </c>
      <c r="I12" s="14" t="s">
        <v>23</v>
      </c>
      <c r="J12" s="14" t="s">
        <v>69</v>
      </c>
      <c r="K12" s="14" t="s">
        <v>25</v>
      </c>
      <c r="L12" s="14" t="s">
        <v>26</v>
      </c>
      <c r="M12" s="14" t="s">
        <v>27</v>
      </c>
      <c r="N12" s="71" t="s">
        <v>28</v>
      </c>
      <c r="O12" s="91"/>
      <c r="P12" s="18"/>
      <c r="Q12" s="18"/>
      <c r="R12" s="18"/>
      <c r="S12" s="18"/>
      <c r="T12" s="18"/>
      <c r="U12" s="18"/>
    </row>
    <row r="13" spans="1:22" ht="12.75">
      <c r="A13" s="57" t="s">
        <v>168</v>
      </c>
      <c r="B13" s="92" t="s">
        <v>164</v>
      </c>
      <c r="C13" s="32"/>
      <c r="D13" s="20" t="s">
        <v>132</v>
      </c>
      <c r="E13" s="20" t="s">
        <v>129</v>
      </c>
      <c r="F13" s="161">
        <v>40000000</v>
      </c>
      <c r="G13" s="23"/>
      <c r="H13" s="161">
        <v>-10000000</v>
      </c>
      <c r="I13" s="161">
        <v>30000000</v>
      </c>
      <c r="J13" s="161"/>
      <c r="K13" s="164"/>
      <c r="L13" s="161">
        <v>0</v>
      </c>
      <c r="M13" s="164"/>
      <c r="N13" s="165"/>
      <c r="O13" s="91"/>
      <c r="P13" s="60" t="str">
        <f>ELOLAP!$F$7</f>
        <v>R07</v>
      </c>
      <c r="Q13" s="60">
        <f>ELOLAP!$G$7</f>
        <v>201801</v>
      </c>
      <c r="R13" s="61" t="str">
        <f>ELOLAP!$H$7</f>
        <v>00000000</v>
      </c>
      <c r="S13" s="62">
        <f>ELOLAP!$I$7</f>
        <v>20180214</v>
      </c>
      <c r="T13" s="18" t="s">
        <v>113</v>
      </c>
      <c r="U13" s="18" t="s">
        <v>183</v>
      </c>
      <c r="V13" s="11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R07,201801,00000000,20180214,E,BEFT2C,@BEFT2C0001,BFSZLAT,,DE,HUF,40000000,,-10000000,30000000,,,0,,</v>
      </c>
    </row>
    <row r="14" spans="1:22" ht="12.75">
      <c r="A14" s="57" t="s">
        <v>169</v>
      </c>
      <c r="B14" s="92" t="s">
        <v>165</v>
      </c>
      <c r="C14" s="32" t="s">
        <v>127</v>
      </c>
      <c r="D14" s="20" t="s">
        <v>132</v>
      </c>
      <c r="E14" s="20" t="s">
        <v>135</v>
      </c>
      <c r="F14" s="161">
        <v>80000</v>
      </c>
      <c r="G14" s="23"/>
      <c r="H14" s="161"/>
      <c r="I14" s="161">
        <v>80000</v>
      </c>
      <c r="J14" s="161">
        <v>3000</v>
      </c>
      <c r="K14" s="161">
        <v>30000</v>
      </c>
      <c r="L14" s="161"/>
      <c r="M14" s="161"/>
      <c r="N14" s="166">
        <v>33000</v>
      </c>
      <c r="O14" s="91"/>
      <c r="P14" s="60" t="str">
        <f>ELOLAP!$F$7</f>
        <v>R07</v>
      </c>
      <c r="Q14" s="60">
        <f>ELOLAP!$G$7</f>
        <v>201801</v>
      </c>
      <c r="R14" s="61" t="str">
        <f>ELOLAP!$H$7</f>
        <v>00000000</v>
      </c>
      <c r="S14" s="62">
        <f>ELOLAP!$I$7</f>
        <v>20180214</v>
      </c>
      <c r="T14" s="18" t="s">
        <v>113</v>
      </c>
      <c r="U14" s="18" t="s">
        <v>183</v>
      </c>
      <c r="V14" s="11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R07,201801,00000000,20180214,E,BEFT2C,@BEFT2C0002,LBETT,H,DE,USD,80000,,,80000,3000,30000,,,33000</v>
      </c>
    </row>
    <row r="15" spans="1:22" ht="12.75">
      <c r="A15" s="57" t="s">
        <v>170</v>
      </c>
      <c r="B15" s="92" t="s">
        <v>165</v>
      </c>
      <c r="C15" s="53" t="s">
        <v>130</v>
      </c>
      <c r="D15" s="53" t="s">
        <v>132</v>
      </c>
      <c r="E15" s="53" t="s">
        <v>129</v>
      </c>
      <c r="F15" s="53"/>
      <c r="G15" s="53"/>
      <c r="H15" s="161">
        <v>10000000</v>
      </c>
      <c r="I15" s="161">
        <v>10000000</v>
      </c>
      <c r="J15" s="164"/>
      <c r="K15" s="164">
        <v>53000</v>
      </c>
      <c r="L15" s="164"/>
      <c r="M15" s="164"/>
      <c r="N15" s="165">
        <v>53000</v>
      </c>
      <c r="O15" s="91"/>
      <c r="P15" s="60" t="str">
        <f>ELOLAP!$F$7</f>
        <v>R07</v>
      </c>
      <c r="Q15" s="60">
        <f>ELOLAP!$G$7</f>
        <v>201801</v>
      </c>
      <c r="R15" s="61" t="str">
        <f>ELOLAP!$H$7</f>
        <v>00000000</v>
      </c>
      <c r="S15" s="62">
        <f>ELOLAP!$I$7</f>
        <v>20180214</v>
      </c>
      <c r="T15" s="18" t="s">
        <v>113</v>
      </c>
      <c r="U15" s="18" t="s">
        <v>183</v>
      </c>
      <c r="V15" s="11" t="str">
        <f>P15&amp;","&amp;Q15&amp;","&amp;R15&amp;","&amp;S15&amp;","&amp;T15&amp;","&amp;U15&amp;","&amp;"@"&amp;U15&amp;"00"&amp;A15&amp;","&amp;B15&amp;","&amp;C15&amp;","&amp;D15&amp;","&amp;E15&amp;","&amp;F15&amp;","&amp;G15&amp;","&amp;H15&amp;","&amp;I15&amp;","&amp;J15&amp;","&amp;K15&amp;","&amp;L15&amp;","&amp;M15&amp;","&amp;N15</f>
        <v>R07,201801,00000000,20180214,E,BEFT2C,@BEFT2C0003,LBETT,R,DE,HUF,,,10000000,10000000,,53000,,,53000</v>
      </c>
    </row>
    <row r="16" spans="1:21" ht="12.75">
      <c r="A16" s="93"/>
      <c r="B16" s="94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6"/>
      <c r="O16" s="91"/>
      <c r="P16" s="91"/>
      <c r="Q16" s="18"/>
      <c r="R16" s="61"/>
      <c r="S16" s="18"/>
      <c r="U16" s="18"/>
    </row>
    <row r="17" spans="1:19" ht="13.5" thickBot="1">
      <c r="A17" s="95" t="s">
        <v>36</v>
      </c>
      <c r="B17" s="7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96"/>
      <c r="O17" s="46"/>
      <c r="Q17" s="18"/>
      <c r="R17" s="61"/>
      <c r="S17" s="18"/>
    </row>
    <row r="18" spans="1:19" ht="12.75">
      <c r="A18" s="42"/>
      <c r="O18" s="46"/>
      <c r="Q18" s="18"/>
      <c r="R18" s="61"/>
      <c r="S18" s="18"/>
    </row>
    <row r="19" spans="1:19" ht="12.75">
      <c r="A19" s="42"/>
      <c r="O19" s="46"/>
      <c r="Q19" s="18"/>
      <c r="R19" s="61"/>
      <c r="S19" s="18"/>
    </row>
    <row r="20" spans="1:15" ht="12.75">
      <c r="A20" s="42"/>
      <c r="O20" s="46"/>
    </row>
    <row r="21" ht="12.75"/>
    <row r="22" ht="12.75"/>
  </sheetData>
  <sheetProtection/>
  <mergeCells count="18">
    <mergeCell ref="G10:G11"/>
    <mergeCell ref="H10:H11"/>
    <mergeCell ref="A7:E7"/>
    <mergeCell ref="A8:A11"/>
    <mergeCell ref="B8:B11"/>
    <mergeCell ref="C8:C11"/>
    <mergeCell ref="D8:D11"/>
    <mergeCell ref="E8:E11"/>
    <mergeCell ref="K10:L10"/>
    <mergeCell ref="M10:M11"/>
    <mergeCell ref="F8:I8"/>
    <mergeCell ref="J8:N8"/>
    <mergeCell ref="F9:F11"/>
    <mergeCell ref="G9:H9"/>
    <mergeCell ref="I9:I11"/>
    <mergeCell ref="J9:J11"/>
    <mergeCell ref="K9:L9"/>
    <mergeCell ref="N9:N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2007-08-14T09:37:21Z</cp:lastPrinted>
  <dcterms:created xsi:type="dcterms:W3CDTF">2005-11-09T14:27:23Z</dcterms:created>
  <dcterms:modified xsi:type="dcterms:W3CDTF">2018-01-29T08:06:00Z</dcterms:modified>
  <cp:category/>
  <cp:version/>
  <cp:contentType/>
  <cp:contentStatus/>
</cp:coreProperties>
</file>