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360" yWindow="225" windowWidth="12120" windowHeight="8370" activeTab="5"/>
  </bookViews>
  <sheets>
    <sheet name="TXT" sheetId="1" r:id="rId1"/>
    <sheet name="ELOLAP" sheetId="2" r:id="rId2"/>
    <sheet name="KONZK1" sheetId="3" r:id="rId3"/>
    <sheet name="KONZK2" sheetId="4" r:id="rId4"/>
    <sheet name="KONZT1" sheetId="5" r:id="rId5"/>
    <sheet name="KONZT2" sheetId="6" r:id="rId6"/>
  </sheets>
  <definedNames>
    <definedName name="_xlnm.Print_Titles" localSheetId="3">'KONZK2'!$1:$5</definedName>
    <definedName name="_xlnm.Print_Titles" localSheetId="4">'KONZT1'!$1:$5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H7" authorId="1">
      <text>
        <r>
          <rPr>
            <sz val="8"/>
            <rFont val="Tahoma"/>
            <family val="2"/>
          </rPr>
          <t xml:space="preserve">Ide írja yyyyNx formátumban a vonatkozási időt! Ez mindenhol átírja a fájlban.
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G19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G15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G19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<sst xmlns="http://schemas.openxmlformats.org/spreadsheetml/2006/main" count="387" uniqueCount="148">
  <si>
    <t>Követelés</t>
  </si>
  <si>
    <t>Kamatok</t>
  </si>
  <si>
    <t>Tranzakciók</t>
  </si>
  <si>
    <t>Egyéb változások</t>
  </si>
  <si>
    <t>Rezidens hitelfelvevő neve</t>
  </si>
  <si>
    <t>Tartozás</t>
  </si>
  <si>
    <t>Tartozás növekedés</t>
  </si>
  <si>
    <t>Tartozás csökkenés</t>
  </si>
  <si>
    <t>Rezidens hitelfelvevő törzsszáma</t>
  </si>
  <si>
    <t xml:space="preserve">Időszak eleji nyitó állomány </t>
  </si>
  <si>
    <t xml:space="preserve">Időszak végi záró állomány  </t>
  </si>
  <si>
    <t>Időszaki változások</t>
  </si>
  <si>
    <t>Az időszak folyamán kapott kamatok</t>
  </si>
  <si>
    <t>Az időszak folyamán fizetett kamatok</t>
  </si>
  <si>
    <t>Hitelnyújtás, hitel vásárlás névértéken</t>
  </si>
  <si>
    <t>Vételárban megfizetett kamat</t>
  </si>
  <si>
    <t>Sorszám</t>
  </si>
  <si>
    <t>…</t>
  </si>
  <si>
    <t>nn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</si>
  <si>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</si>
  <si>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</si>
  <si>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</si>
  <si>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</si>
  <si>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</si>
  <si>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</si>
  <si>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</si>
  <si>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</si>
  <si>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</si>
  <si>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</si>
  <si>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</si>
  <si>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</si>
  <si>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</si>
  <si>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</si>
  <si>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</si>
  <si>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</si>
  <si>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</si>
  <si>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</si>
  <si>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</si>
  <si>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</si>
  <si>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</si>
  <si>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Hitel törlesztés, hitel eladás névértéken</t>
  </si>
  <si>
    <t>Hitel törlesztés, hitel vásárlás névértéken</t>
  </si>
  <si>
    <t>Hitel végső lejárata</t>
  </si>
  <si>
    <t>ISO országkód</t>
  </si>
  <si>
    <t>Eladásig felmalmozott, de meg nem kapott kamat</t>
  </si>
  <si>
    <t>Hitelfelvétel, hitel eladás névértéken</t>
  </si>
  <si>
    <t>Eladásig felhalmozott, de meg nem kapott kamat</t>
  </si>
  <si>
    <t>Szerződés szerinti összeg</t>
  </si>
  <si>
    <t xml:space="preserve">t </t>
  </si>
  <si>
    <t>Lejárat                       (rövid /   hosszú)</t>
  </si>
  <si>
    <t>Követelések egyéb állomány változásainak részletezése</t>
  </si>
  <si>
    <t>Egyéb állomány változás okai</t>
  </si>
  <si>
    <t>Tartozások egyéb állomány változásainak részletezése</t>
  </si>
  <si>
    <t xml:space="preserve">Részösszeg                                                                                      </t>
  </si>
  <si>
    <t>Időszak végi záró állomány  (könyv szerinti értéken)</t>
  </si>
  <si>
    <t>Időszak végi záró állomány  (névértéken)</t>
  </si>
  <si>
    <t>Időszak eleji nyitó állomány (névértéken)</t>
  </si>
  <si>
    <t>Szerződés szerinti devizanem ISO kódja</t>
  </si>
  <si>
    <t>x</t>
  </si>
  <si>
    <t>Árfolyam változás hatása</t>
  </si>
  <si>
    <t>Időarányosan járó kamatok időszak eleji nyitó állománya</t>
  </si>
  <si>
    <t>Időszakra járó időarányos kamat</t>
  </si>
  <si>
    <t>Időarányosan járó kamatok időszak végi záró állománya</t>
  </si>
  <si>
    <t>Időarányosan fizetendő kamatok időszak eleji nyitó állománya</t>
  </si>
  <si>
    <t>Időarányosan fizetendő kamatok időszak végi záró állománya</t>
  </si>
  <si>
    <t>Időszakra fizetendő időarányos kamat</t>
  </si>
  <si>
    <t>KONZK1 tábla</t>
  </si>
  <si>
    <t>KONZK2 tábla</t>
  </si>
  <si>
    <t>KONZT1 tábla</t>
  </si>
  <si>
    <t>KONZT2 tábla</t>
  </si>
  <si>
    <t>A lehívás devizanemének ISO kódja</t>
  </si>
  <si>
    <t xml:space="preserve">Rezidens hitelintézet részvétele nem rezidens fizető ügynök közreműködésével rezidensek részére nyújtott konzorciális hitelben </t>
  </si>
  <si>
    <t>Adatok: Egész devizában</t>
  </si>
  <si>
    <t xml:space="preserve">Konzorciális hitelek </t>
  </si>
  <si>
    <t xml:space="preserve">Nem rezidens hitelintézet részvétele rezidens fizető ügynök hitelintézet közreműködésével rezidensek részére nyújtott konzorciális hitelben </t>
  </si>
  <si>
    <t>Árfolyamváltozás hatása</t>
  </si>
  <si>
    <t>Egyéb állomány változások</t>
  </si>
  <si>
    <t>Követelések növekedése</t>
  </si>
  <si>
    <t>Követelések csökkenése</t>
  </si>
  <si>
    <t>H</t>
  </si>
  <si>
    <t>USD</t>
  </si>
  <si>
    <t>EUR</t>
  </si>
  <si>
    <t>DE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</si>
  <si>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</si>
  <si>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</si>
  <si>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</si>
  <si>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</si>
  <si>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</si>
  <si>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</si>
  <si>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</si>
  <si>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</si>
  <si>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</si>
  <si>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PL</t>
  </si>
  <si>
    <t>US</t>
  </si>
  <si>
    <t>R</t>
  </si>
  <si>
    <t>KOVEL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</si>
  <si>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</si>
  <si>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</si>
  <si>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</si>
  <si>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</si>
  <si>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</si>
  <si>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</si>
  <si>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</si>
  <si>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</si>
  <si>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</si>
  <si>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</si>
  <si>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</si>
  <si>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</si>
  <si>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</si>
  <si>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</si>
  <si>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</si>
  <si>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</si>
  <si>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</si>
  <si>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</si>
  <si>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</si>
  <si>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</si>
  <si>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</si>
  <si>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</si>
  <si>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</si>
  <si>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</si>
  <si>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</si>
  <si>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</si>
  <si>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</si>
  <si>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</si>
  <si>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</si>
  <si>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</si>
  <si>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R10</t>
  </si>
  <si>
    <t>KONZT1</t>
  </si>
  <si>
    <t>KONZK2</t>
  </si>
  <si>
    <t>KONZK1</t>
  </si>
  <si>
    <t>N</t>
  </si>
  <si>
    <t>KONZT2</t>
  </si>
  <si>
    <t>00000000</t>
  </si>
  <si>
    <t>Szabványos fájlnév:</t>
  </si>
  <si>
    <t xml:space="preserve"> Fájlnév összetétele: </t>
  </si>
  <si>
    <t>3) adatszolgáltató 8 jegyű törzsszáma</t>
  </si>
  <si>
    <t>1) adatgyűjtés jele: R10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</si>
  <si>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</si>
  <si>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xy</t>
  </si>
  <si>
    <t>zz</t>
  </si>
  <si>
    <t>ccc</t>
  </si>
  <si>
    <t>xxxxxxxx</t>
  </si>
  <si>
    <t>sss</t>
  </si>
  <si>
    <t>ddd</t>
  </si>
  <si>
    <t>zzzz</t>
  </si>
  <si>
    <t>Az adatszolgáltatás kitöltésének dátuma: (ééééhhnn)</t>
  </si>
  <si>
    <t>2) vonatkozási időszak 2015 év utolsó számjegye:5 és a hónap</t>
  </si>
  <si>
    <t>20150213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</si>
</sst>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  <numFmt numFmtId="169" formatCode="[$-40E]yyyy\.\ mmmm\ d\.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5" fillId="0" borderId="0" xfId="0" applyFont="1" applyAlignment="1">
      <alignment horizontal="center"/>
    </xf>
    <xf numFmtId="0" fontId="8" fillId="0" borderId="0" xfId="55" applyFont="1" applyBorder="1">
      <alignment/>
      <protection/>
    </xf>
    <xf numFmtId="0" fontId="8" fillId="33" borderId="10" xfId="55" applyFont="1" applyFill="1" applyBorder="1" applyAlignment="1">
      <alignment/>
      <protection/>
    </xf>
    <xf numFmtId="0" fontId="8" fillId="33" borderId="11" xfId="55" applyFont="1" applyFill="1" applyBorder="1" applyAlignment="1">
      <alignment/>
      <protection/>
    </xf>
    <xf numFmtId="0" fontId="5" fillId="33" borderId="12" xfId="55" applyFont="1" applyFill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Border="1">
      <alignment/>
      <protection/>
    </xf>
    <xf numFmtId="0" fontId="8" fillId="0" borderId="0" xfId="55" applyFont="1" applyFill="1" applyBorder="1">
      <alignment/>
      <protection/>
    </xf>
    <xf numFmtId="0" fontId="8" fillId="0" borderId="0" xfId="55" applyFont="1" applyFill="1" applyBorder="1" applyAlignment="1">
      <alignment/>
      <protection/>
    </xf>
    <xf numFmtId="0" fontId="5" fillId="0" borderId="0" xfId="55" applyFont="1" applyBorder="1">
      <alignment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Fill="1" applyBorder="1" applyAlignment="1">
      <alignment vertical="center" wrapText="1"/>
      <protection/>
    </xf>
    <xf numFmtId="0" fontId="5" fillId="0" borderId="15" xfId="55" applyFont="1" applyBorder="1">
      <alignment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49" fontId="5" fillId="0" borderId="19" xfId="55" applyNumberFormat="1" applyFont="1" applyFill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0" fontId="5" fillId="0" borderId="21" xfId="55" applyFont="1" applyFill="1" applyBorder="1" applyAlignment="1">
      <alignment vertical="center" wrapText="1"/>
      <protection/>
    </xf>
    <xf numFmtId="14" fontId="5" fillId="0" borderId="21" xfId="55" applyNumberFormat="1" applyFont="1" applyFill="1" applyBorder="1" applyAlignment="1">
      <alignment vertical="center" wrapText="1"/>
      <protection/>
    </xf>
    <xf numFmtId="0" fontId="5" fillId="0" borderId="22" xfId="55" applyFont="1" applyFill="1" applyBorder="1" applyAlignment="1">
      <alignment horizontal="center"/>
      <protection/>
    </xf>
    <xf numFmtId="3" fontId="5" fillId="0" borderId="21" xfId="55" applyNumberFormat="1" applyFont="1" applyFill="1" applyBorder="1" applyAlignment="1">
      <alignment vertical="center" wrapText="1"/>
      <protection/>
    </xf>
    <xf numFmtId="0" fontId="5" fillId="0" borderId="22" xfId="55" applyFont="1" applyBorder="1">
      <alignment/>
      <protection/>
    </xf>
    <xf numFmtId="0" fontId="5" fillId="0" borderId="22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0" xfId="55" applyNumberFormat="1" applyFont="1" applyFill="1" applyAlignment="1">
      <alignment horizontal="center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24" xfId="55" applyFont="1" applyFill="1" applyBorder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49" fontId="5" fillId="0" borderId="25" xfId="55" applyNumberFormat="1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/>
      <protection/>
    </xf>
    <xf numFmtId="0" fontId="5" fillId="0" borderId="27" xfId="55" applyFont="1" applyFill="1" applyBorder="1" applyAlignment="1">
      <alignment horizontal="center"/>
      <protection/>
    </xf>
    <xf numFmtId="0" fontId="5" fillId="0" borderId="28" xfId="55" applyFont="1" applyFill="1" applyBorder="1" applyAlignment="1">
      <alignment horizontal="center"/>
      <protection/>
    </xf>
    <xf numFmtId="0" fontId="5" fillId="0" borderId="0" xfId="55" applyFont="1" applyFill="1">
      <alignment/>
      <protection/>
    </xf>
    <xf numFmtId="49" fontId="5" fillId="0" borderId="29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8" fillId="0" borderId="0" xfId="55" applyNumberFormat="1" applyFont="1" applyFill="1" applyBorder="1" applyAlignment="1">
      <alignment vertical="center" wrapText="1"/>
      <protection/>
    </xf>
    <xf numFmtId="49" fontId="5" fillId="0" borderId="0" xfId="55" applyNumberFormat="1" applyFont="1" applyFill="1" applyBorder="1">
      <alignment/>
      <protection/>
    </xf>
    <xf numFmtId="0" fontId="8" fillId="33" borderId="13" xfId="55" applyFont="1" applyFill="1" applyBorder="1" applyAlignment="1">
      <alignment/>
      <protection/>
    </xf>
    <xf numFmtId="0" fontId="8" fillId="33" borderId="30" xfId="55" applyFont="1" applyFill="1" applyBorder="1" applyAlignment="1">
      <alignment/>
      <protection/>
    </xf>
    <xf numFmtId="0" fontId="8" fillId="33" borderId="30" xfId="55" applyFont="1" applyFill="1" applyBorder="1" applyAlignment="1">
      <alignment horizontal="center"/>
      <protection/>
    </xf>
    <xf numFmtId="0" fontId="5" fillId="33" borderId="30" xfId="55" applyFont="1" applyFill="1" applyBorder="1">
      <alignment/>
      <protection/>
    </xf>
    <xf numFmtId="0" fontId="5" fillId="33" borderId="31" xfId="55" applyFont="1" applyFill="1" applyBorder="1">
      <alignment/>
      <protection/>
    </xf>
    <xf numFmtId="0" fontId="8" fillId="0" borderId="32" xfId="55" applyFont="1" applyFill="1" applyBorder="1" applyAlignment="1">
      <alignment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/>
      <protection/>
    </xf>
    <xf numFmtId="0" fontId="8" fillId="0" borderId="33" xfId="55" applyFont="1" applyBorder="1" applyAlignment="1">
      <alignment horizontal="center" vertical="center" wrapText="1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vertical="center" wrapText="1"/>
      <protection/>
    </xf>
    <xf numFmtId="0" fontId="5" fillId="0" borderId="34" xfId="55" applyFont="1" applyFill="1" applyBorder="1" applyAlignment="1">
      <alignment horizontal="center" vertical="center" wrapText="1"/>
      <protection/>
    </xf>
    <xf numFmtId="0" fontId="5" fillId="0" borderId="35" xfId="55" applyFont="1" applyFill="1" applyBorder="1" applyAlignment="1">
      <alignment horizontal="center" vertical="center" wrapText="1"/>
      <protection/>
    </xf>
    <xf numFmtId="0" fontId="5" fillId="0" borderId="35" xfId="55" applyFont="1" applyFill="1" applyBorder="1" applyAlignment="1">
      <alignment horizontal="center"/>
      <protection/>
    </xf>
    <xf numFmtId="0" fontId="5" fillId="0" borderId="36" xfId="55" applyFont="1" applyBorder="1" applyAlignment="1">
      <alignment horizontal="center"/>
      <protection/>
    </xf>
    <xf numFmtId="49" fontId="5" fillId="0" borderId="37" xfId="55" applyNumberFormat="1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vertical="center" wrapText="1"/>
      <protection/>
    </xf>
    <xf numFmtId="0" fontId="5" fillId="0" borderId="17" xfId="55" applyNumberFormat="1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/>
      <protection/>
    </xf>
    <xf numFmtId="3" fontId="5" fillId="0" borderId="17" xfId="55" applyNumberFormat="1" applyFont="1" applyFill="1" applyBorder="1" applyAlignment="1">
      <alignment horizontal="center"/>
      <protection/>
    </xf>
    <xf numFmtId="0" fontId="5" fillId="0" borderId="17" xfId="55" applyFont="1" applyBorder="1">
      <alignment/>
      <protection/>
    </xf>
    <xf numFmtId="0" fontId="5" fillId="0" borderId="18" xfId="55" applyFont="1" applyFill="1" applyBorder="1" applyAlignment="1">
      <alignment horizontal="center"/>
      <protection/>
    </xf>
    <xf numFmtId="49" fontId="5" fillId="0" borderId="0" xfId="55" applyNumberFormat="1" applyFont="1" applyFill="1" applyAlignment="1">
      <alignment horizontal="center"/>
      <protection/>
    </xf>
    <xf numFmtId="49" fontId="5" fillId="0" borderId="38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vertical="center" wrapText="1"/>
      <protection/>
    </xf>
    <xf numFmtId="0" fontId="5" fillId="0" borderId="22" xfId="55" applyNumberFormat="1" applyFont="1" applyFill="1" applyBorder="1" applyAlignment="1">
      <alignment horizontal="center" vertical="center" wrapText="1"/>
      <protection/>
    </xf>
    <xf numFmtId="3" fontId="5" fillId="0" borderId="22" xfId="55" applyNumberFormat="1" applyFont="1" applyFill="1" applyBorder="1" applyAlignment="1">
      <alignment horizontal="center"/>
      <protection/>
    </xf>
    <xf numFmtId="0" fontId="5" fillId="0" borderId="23" xfId="55" applyFont="1" applyFill="1" applyBorder="1" applyAlignment="1">
      <alignment horizontal="center"/>
      <protection/>
    </xf>
    <xf numFmtId="0" fontId="5" fillId="0" borderId="22" xfId="55" applyFont="1" applyFill="1" applyBorder="1">
      <alignment/>
      <protection/>
    </xf>
    <xf numFmtId="3" fontId="5" fillId="0" borderId="22" xfId="55" applyNumberFormat="1" applyFont="1" applyFill="1" applyBorder="1" applyAlignment="1">
      <alignment horizontal="center" vertical="center" wrapText="1"/>
      <protection/>
    </xf>
    <xf numFmtId="0" fontId="5" fillId="0" borderId="22" xfId="55" applyNumberFormat="1" applyFont="1" applyFill="1" applyBorder="1" applyAlignment="1">
      <alignment horizontal="center"/>
      <protection/>
    </xf>
    <xf numFmtId="49" fontId="5" fillId="0" borderId="39" xfId="55" applyNumberFormat="1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vertical="center" wrapText="1"/>
      <protection/>
    </xf>
    <xf numFmtId="0" fontId="5" fillId="0" borderId="27" xfId="55" applyNumberFormat="1" applyFont="1" applyFill="1" applyBorder="1" applyAlignment="1">
      <alignment horizontal="center"/>
      <protection/>
    </xf>
    <xf numFmtId="3" fontId="5" fillId="0" borderId="27" xfId="55" applyNumberFormat="1" applyFont="1" applyFill="1" applyBorder="1" applyAlignment="1">
      <alignment horizontal="center" vertical="center" wrapText="1"/>
      <protection/>
    </xf>
    <xf numFmtId="0" fontId="5" fillId="0" borderId="27" xfId="55" applyFont="1" applyBorder="1" applyAlignment="1">
      <alignment horizontal="center"/>
      <protection/>
    </xf>
    <xf numFmtId="3" fontId="5" fillId="0" borderId="27" xfId="55" applyNumberFormat="1" applyFont="1" applyFill="1" applyBorder="1" applyAlignment="1">
      <alignment horizontal="center"/>
      <protection/>
    </xf>
    <xf numFmtId="0" fontId="5" fillId="0" borderId="27" xfId="55" applyFont="1" applyBorder="1">
      <alignment/>
      <protection/>
    </xf>
    <xf numFmtId="49" fontId="5" fillId="0" borderId="0" xfId="55" applyNumberFormat="1" applyFont="1">
      <alignment/>
      <protection/>
    </xf>
    <xf numFmtId="0" fontId="9" fillId="0" borderId="0" xfId="55" applyFont="1" applyFill="1" applyBorder="1" applyAlignment="1">
      <alignment/>
      <protection/>
    </xf>
    <xf numFmtId="0" fontId="5" fillId="0" borderId="37" xfId="55" applyFont="1" applyBorder="1">
      <alignment/>
      <protection/>
    </xf>
    <xf numFmtId="0" fontId="5" fillId="0" borderId="17" xfId="55" applyFont="1" applyBorder="1" applyAlignment="1">
      <alignment horizontal="center" vertical="center" wrapText="1"/>
      <protection/>
    </xf>
    <xf numFmtId="49" fontId="5" fillId="0" borderId="22" xfId="55" applyNumberFormat="1" applyFont="1" applyFill="1" applyBorder="1" applyAlignment="1">
      <alignment horizontal="center" vertical="center" wrapText="1"/>
      <protection/>
    </xf>
    <xf numFmtId="0" fontId="5" fillId="0" borderId="22" xfId="55" applyNumberFormat="1" applyFont="1" applyBorder="1" applyAlignment="1">
      <alignment horizontal="center"/>
      <protection/>
    </xf>
    <xf numFmtId="3" fontId="5" fillId="0" borderId="22" xfId="55" applyNumberFormat="1" applyFont="1" applyBorder="1" applyAlignment="1">
      <alignment horizontal="center"/>
      <protection/>
    </xf>
    <xf numFmtId="14" fontId="5" fillId="0" borderId="22" xfId="55" applyNumberFormat="1" applyFont="1" applyBorder="1" applyAlignment="1">
      <alignment horizontal="center"/>
      <protection/>
    </xf>
    <xf numFmtId="0" fontId="8" fillId="0" borderId="22" xfId="55" applyFont="1" applyBorder="1" applyAlignment="1">
      <alignment vertical="center" wrapText="1"/>
      <protection/>
    </xf>
    <xf numFmtId="0" fontId="8" fillId="0" borderId="22" xfId="55" applyFont="1" applyFill="1" applyBorder="1" applyAlignment="1">
      <alignment vertical="center" wrapText="1"/>
      <protection/>
    </xf>
    <xf numFmtId="0" fontId="5" fillId="0" borderId="38" xfId="55" applyFont="1" applyFill="1" applyBorder="1" applyAlignment="1">
      <alignment horizontal="center"/>
      <protection/>
    </xf>
    <xf numFmtId="0" fontId="5" fillId="0" borderId="39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8" fillId="0" borderId="32" xfId="55" applyFont="1" applyBorder="1" applyAlignment="1">
      <alignment/>
      <protection/>
    </xf>
    <xf numFmtId="0" fontId="8" fillId="0" borderId="0" xfId="55" applyFont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vertical="center" wrapText="1"/>
      <protection/>
    </xf>
    <xf numFmtId="0" fontId="5" fillId="0" borderId="37" xfId="55" applyFont="1" applyFill="1" applyBorder="1" applyAlignment="1">
      <alignment horizontal="center" vertical="center" wrapText="1"/>
      <protection/>
    </xf>
    <xf numFmtId="3" fontId="5" fillId="0" borderId="22" xfId="55" applyNumberFormat="1" applyFont="1" applyBorder="1">
      <alignment/>
      <protection/>
    </xf>
    <xf numFmtId="0" fontId="12" fillId="34" borderId="0" xfId="55" applyNumberFormat="1" applyFont="1" applyFill="1" applyBorder="1" applyAlignment="1">
      <alignment horizontal="left" vertical="center" wrapText="1"/>
      <protection/>
    </xf>
    <xf numFmtId="0" fontId="12" fillId="34" borderId="0" xfId="55" applyNumberFormat="1" applyFont="1" applyFill="1" applyBorder="1" applyAlignment="1">
      <alignment horizontal="center" vertical="center" wrapText="1"/>
      <protection/>
    </xf>
    <xf numFmtId="0" fontId="13" fillId="0" borderId="40" xfId="55" applyNumberFormat="1" applyFont="1" applyFill="1" applyBorder="1" applyAlignment="1">
      <alignment horizontal="center" vertical="center" wrapText="1"/>
      <protection/>
    </xf>
    <xf numFmtId="0" fontId="14" fillId="0" borderId="41" xfId="55" applyNumberFormat="1" applyFont="1" applyFill="1" applyBorder="1" applyAlignment="1">
      <alignment horizontal="left" vertical="center" wrapText="1"/>
      <protection/>
    </xf>
    <xf numFmtId="0" fontId="12" fillId="0" borderId="42" xfId="55" applyNumberFormat="1" applyFont="1" applyFill="1" applyBorder="1" applyAlignment="1">
      <alignment horizontal="left" vertical="center" wrapText="1"/>
      <protection/>
    </xf>
    <xf numFmtId="0" fontId="12" fillId="0" borderId="43" xfId="55" applyNumberFormat="1" applyFont="1" applyFill="1" applyBorder="1" applyAlignment="1">
      <alignment horizontal="left" vertical="center" wrapText="1"/>
      <protection/>
    </xf>
    <xf numFmtId="0" fontId="5" fillId="35" borderId="0" xfId="55" applyFont="1" applyFill="1" applyAlignment="1">
      <alignment horizontal="center"/>
      <protection/>
    </xf>
    <xf numFmtId="49" fontId="5" fillId="35" borderId="0" xfId="55" applyNumberFormat="1" applyFont="1" applyFill="1" applyAlignment="1">
      <alignment horizontal="center"/>
      <protection/>
    </xf>
    <xf numFmtId="0" fontId="15" fillId="0" borderId="43" xfId="53" applyNumberFormat="1" applyFont="1" applyFill="1" applyBorder="1" applyAlignment="1" applyProtection="1">
      <alignment horizontal="left" vertical="center" wrapText="1"/>
      <protection/>
    </xf>
    <xf numFmtId="0" fontId="14" fillId="0" borderId="44" xfId="55" applyNumberFormat="1" applyFont="1" applyFill="1" applyBorder="1" applyAlignment="1">
      <alignment horizontal="left" vertical="center" wrapText="1"/>
      <protection/>
    </xf>
    <xf numFmtId="0" fontId="12" fillId="0" borderId="45" xfId="55" applyNumberFormat="1" applyFont="1" applyFill="1" applyBorder="1" applyAlignment="1">
      <alignment horizontal="left" vertical="center" wrapText="1"/>
      <protection/>
    </xf>
    <xf numFmtId="49" fontId="12" fillId="35" borderId="46" xfId="55" applyNumberFormat="1" applyFont="1" applyFill="1" applyBorder="1" applyAlignment="1">
      <alignment horizontal="center" vertical="center" wrapText="1"/>
      <protection/>
    </xf>
    <xf numFmtId="0" fontId="17" fillId="0" borderId="0" xfId="55" applyFont="1">
      <alignment/>
      <protection/>
    </xf>
    <xf numFmtId="0" fontId="16" fillId="0" borderId="0" xfId="55" applyFont="1" applyAlignment="1">
      <alignment horizontal="right"/>
      <protection/>
    </xf>
    <xf numFmtId="0" fontId="5" fillId="0" borderId="0" xfId="0" applyFont="1" applyAlignment="1">
      <alignment/>
    </xf>
    <xf numFmtId="0" fontId="12" fillId="0" borderId="43" xfId="55" applyNumberFormat="1" applyFont="1" applyFill="1" applyBorder="1" applyAlignment="1">
      <alignment vertical="center" wrapText="1"/>
      <protection/>
    </xf>
    <xf numFmtId="0" fontId="12" fillId="0" borderId="46" xfId="55" applyNumberFormat="1" applyFont="1" applyFill="1" applyBorder="1" applyAlignment="1">
      <alignment vertical="center" wrapText="1"/>
      <protection/>
    </xf>
    <xf numFmtId="0" fontId="10" fillId="0" borderId="47" xfId="55" applyNumberFormat="1" applyFont="1" applyFill="1" applyBorder="1" applyAlignment="1">
      <alignment horizontal="center" vertical="center" wrapText="1"/>
      <protection/>
    </xf>
    <xf numFmtId="0" fontId="10" fillId="0" borderId="48" xfId="55" applyNumberFormat="1" applyFont="1" applyFill="1" applyBorder="1" applyAlignment="1">
      <alignment horizontal="center" vertical="center" wrapText="1"/>
      <protection/>
    </xf>
    <xf numFmtId="0" fontId="10" fillId="0" borderId="49" xfId="55" applyNumberFormat="1" applyFont="1" applyFill="1" applyBorder="1" applyAlignment="1">
      <alignment horizontal="center" vertical="center" wrapText="1"/>
      <protection/>
    </xf>
    <xf numFmtId="0" fontId="11" fillId="0" borderId="50" xfId="55" applyNumberFormat="1" applyFont="1" applyFill="1" applyBorder="1" applyAlignment="1">
      <alignment horizontal="center" vertical="center" wrapText="1"/>
      <protection/>
    </xf>
    <xf numFmtId="0" fontId="11" fillId="0" borderId="51" xfId="55" applyNumberFormat="1" applyFont="1" applyFill="1" applyBorder="1" applyAlignment="1">
      <alignment horizontal="center" vertical="center" wrapText="1"/>
      <protection/>
    </xf>
    <xf numFmtId="0" fontId="11" fillId="0" borderId="52" xfId="55" applyNumberFormat="1" applyFont="1" applyFill="1" applyBorder="1" applyAlignment="1">
      <alignment horizontal="center" vertical="center" wrapText="1"/>
      <protection/>
    </xf>
    <xf numFmtId="0" fontId="13" fillId="0" borderId="53" xfId="55" applyNumberFormat="1" applyFont="1" applyFill="1" applyBorder="1" applyAlignment="1">
      <alignment horizontal="center" vertical="center" wrapText="1"/>
      <protection/>
    </xf>
    <xf numFmtId="0" fontId="13" fillId="0" borderId="54" xfId="55" applyNumberFormat="1" applyFont="1" applyFill="1" applyBorder="1" applyAlignment="1">
      <alignment horizontal="center" vertical="center" wrapText="1"/>
      <protection/>
    </xf>
    <xf numFmtId="0" fontId="13" fillId="0" borderId="55" xfId="55" applyNumberFormat="1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56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57" xfId="55" applyFont="1" applyBorder="1" applyAlignment="1">
      <alignment horizontal="center" vertical="center" wrapText="1"/>
      <protection/>
    </xf>
    <xf numFmtId="0" fontId="8" fillId="0" borderId="58" xfId="55" applyFont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57" xfId="55" applyFont="1" applyFill="1" applyBorder="1" applyAlignment="1">
      <alignment horizontal="center" vertical="center" wrapText="1"/>
      <protection/>
    </xf>
    <xf numFmtId="0" fontId="8" fillId="0" borderId="38" xfId="55" applyFont="1" applyFill="1" applyBorder="1" applyAlignment="1">
      <alignment horizontal="center" vertical="center" wrapText="1"/>
      <protection/>
    </xf>
    <xf numFmtId="0" fontId="8" fillId="0" borderId="59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/>
      <protection/>
    </xf>
    <xf numFmtId="0" fontId="8" fillId="0" borderId="30" xfId="55" applyFont="1" applyFill="1" applyBorder="1" applyAlignment="1">
      <alignment horizontal="center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60" xfId="55" applyFont="1" applyFill="1" applyBorder="1" applyAlignment="1">
      <alignment horizontal="center" vertical="center" wrapText="1"/>
      <protection/>
    </xf>
    <xf numFmtId="0" fontId="8" fillId="0" borderId="61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62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63" xfId="55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8" fillId="0" borderId="64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 vertical="center" wrapText="1"/>
      <protection/>
    </xf>
    <xf numFmtId="0" fontId="8" fillId="0" borderId="66" xfId="55" applyFont="1" applyFill="1" applyBorder="1" applyAlignment="1">
      <alignment horizontal="center" vertical="center" wrapText="1"/>
      <protection/>
    </xf>
    <xf numFmtId="0" fontId="8" fillId="0" borderId="67" xfId="55" applyFont="1" applyFill="1" applyBorder="1" applyAlignment="1">
      <alignment horizontal="center" vertical="center" wrapText="1"/>
      <protection/>
    </xf>
    <xf numFmtId="0" fontId="8" fillId="0" borderId="24" xfId="55" applyFont="1" applyFill="1" applyBorder="1" applyAlignment="1">
      <alignment horizontal="center" vertical="center" wrapText="1"/>
      <protection/>
    </xf>
    <xf numFmtId="0" fontId="8" fillId="0" borderId="68" xfId="55" applyFont="1" applyFill="1" applyBorder="1" applyAlignment="1">
      <alignment horizontal="center" vertical="center" wrapText="1"/>
      <protection/>
    </xf>
    <xf numFmtId="0" fontId="8" fillId="0" borderId="69" xfId="55" applyFont="1" applyFill="1" applyBorder="1" applyAlignment="1">
      <alignment horizontal="center" vertical="center" wrapText="1"/>
      <protection/>
    </xf>
    <xf numFmtId="0" fontId="8" fillId="0" borderId="70" xfId="55" applyFont="1" applyFill="1" applyBorder="1" applyAlignment="1">
      <alignment horizontal="center" vertical="center" wrapText="1"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71" xfId="55" applyFont="1" applyFill="1" applyBorder="1" applyAlignment="1">
      <alignment horizontal="center" vertical="center" wrapText="1"/>
      <protection/>
    </xf>
    <xf numFmtId="0" fontId="8" fillId="0" borderId="72" xfId="55" applyFont="1" applyFill="1" applyBorder="1" applyAlignment="1">
      <alignment horizontal="center" vertical="center" wrapText="1"/>
      <protection/>
    </xf>
    <xf numFmtId="0" fontId="8" fillId="0" borderId="73" xfId="55" applyFont="1" applyFill="1" applyBorder="1" applyAlignment="1">
      <alignment horizontal="center" vertical="center" wrapText="1"/>
      <protection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74" xfId="55" applyFont="1" applyFill="1" applyBorder="1" applyAlignment="1">
      <alignment horizontal="center" vertical="center" wrapText="1"/>
      <protection/>
    </xf>
    <xf numFmtId="0" fontId="8" fillId="0" borderId="75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/>
      <protection/>
    </xf>
    <xf numFmtId="0" fontId="8" fillId="0" borderId="64" xfId="55" applyFont="1" applyFill="1" applyBorder="1" applyAlignment="1">
      <alignment horizontal="center"/>
      <protection/>
    </xf>
    <xf numFmtId="0" fontId="8" fillId="0" borderId="66" xfId="55" applyFont="1" applyFill="1" applyBorder="1" applyAlignment="1">
      <alignment horizontal="center"/>
      <protection/>
    </xf>
    <xf numFmtId="0" fontId="8" fillId="0" borderId="29" xfId="55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39.7109375" style="180" bestFit="1" customWidth="1"/>
    <col min="2" max="16384" width="9.140625" style="180" customWidth="1"/>
  </cols>
  <sheetData>
    <row r="1" ht="15">
      <c r="A1" s="180" t="str">
        <f>ELOLAP!M7</f>
        <v>R10,201501,00000000,20150213,E,ELOLAP,@ELOLAP01,</v>
      </c>
    </row>
    <row r="2" ht="15">
      <c r="A2" s="180" t="str">
        <f>ELOLAP!M8</f>
        <v>R10,201501,00000000,20150213,E,ELOLAP,@ELOLAP02,</v>
      </c>
    </row>
    <row r="3" ht="15">
      <c r="A3" s="180" t="str">
        <f>ELOLAP!M9</f>
        <v>R10,201501,00000000,20150213,E,ELOLAP,@ELOLAP03,</v>
      </c>
    </row>
    <row r="4" ht="15">
      <c r="A4" s="180" t="str">
        <f>ELOLAP!M10</f>
        <v>R10,201501,00000000,20150213,E,ELOLAP,@ELOLAP04,</v>
      </c>
    </row>
    <row r="5" ht="15">
      <c r="A5" s="180" t="str">
        <f>ELOLAP!M11</f>
        <v>R10,201501,00000000,20150213,E,ELOLAP,@ELOLAP05,</v>
      </c>
    </row>
    <row r="6" ht="15">
      <c r="A6" s="180" t="str">
        <f>ELOLAP!M12</f>
        <v>R10,201501,00000000,20150213,E,ELOLAP,@ELOLAP06,</v>
      </c>
    </row>
    <row r="7" ht="15">
      <c r="A7" s="180" t="str">
        <f>ELOLAP!M13</f>
        <v>R10,201501,00000000,20150213,E,ELOLAP,@ELOLAP07,20150213</v>
      </c>
    </row>
    <row r="8" ht="15">
      <c r="A8" s="180" t="str">
        <f>KONZK1!AF19</f>
        <v>R10,201501,00000000,20150213,E,KONZK1,@KONZK10001,R,xy,xxxxxxxx,20171210,EUR,100000,EUR,PL,59950,50,,,5000,,,-50,54950,54950,1950,100,,,2050</v>
      </c>
    </row>
    <row r="9" ht="15">
      <c r="A9" s="180" t="str">
        <f>KONZK1!AF20</f>
        <v>R10,201501,00000000,20150213,E,KONZK1,@KONZK10002,H,zz,xxxxxxxx,20121210,EUR,1000000,EUR,DE,349950,,,,,,,,349950,349950,500,1000,,,1500</v>
      </c>
    </row>
    <row r="10" ht="15">
      <c r="A10" s="180" t="str">
        <f>KONZK1!AF21</f>
        <v>R10,201501,00000000,20150213,E,KONZK1,@KONZK10003,H,xy,xxxxxxxx,20141111,EUR,800000,EUR,DE,390000,,,,10000,,,,380000,380000,125,10,,,135</v>
      </c>
    </row>
    <row r="11" ht="15">
      <c r="A11" s="180" t="str">
        <f>KONZK1!AF22</f>
        <v>R10,201501,00000000,20150213,E,KONZK1,@KONZK10004,R,zz,xxxxxxxx,20171112,EUR,50000,USD,PL,25000,,,,,,,,25000,25000,60,60,,,120</v>
      </c>
    </row>
    <row r="12" ht="15">
      <c r="A12" s="180" t="str">
        <f>KONZK1!AF23</f>
        <v>R10,201501,00000000,20150213,E,KONZK1,@KONZK10005,R,ccc,xxxxxxxx,20171231,USD,100000,USD,DE,50000,,,,50000,-230,230,,0,0,1250,210,1230,-230,0</v>
      </c>
    </row>
    <row r="13" ht="15">
      <c r="A13" s="180" t="str">
        <f>KONZK2!S15</f>
        <v>R10,201501,00000000,20150213,E,KONZK2,@KONZK20001,R,xy,xxxxxxxx,20171210,EUR,100000,EUR,PL,KOVEL,-50</v>
      </c>
    </row>
    <row r="14" ht="15">
      <c r="A14" s="180" t="str">
        <f>KONZT1!AE19</f>
        <v>R10,201501,00000000,20150213,E,KONZT1,@KONZT10001,R,sss,xxxxxxxx,20151013,EUR,100000,USD,PL,742,300,,,,,,,1042,4,2,0,,6</v>
      </c>
    </row>
    <row r="15" ht="15">
      <c r="A15" s="180" t="str">
        <f>KONZT1!AE20</f>
        <v>R10,201501,00000000,20150213,E,KONZT1,@KONZT10002,R,ddd,xxxxxxxx,20171013,EUR,100000,USD,US,351,,,,,,,,351,4,2,0,,6</v>
      </c>
    </row>
    <row r="16" ht="15">
      <c r="A16" s="180" t="str">
        <f>KONZT1!AE21</f>
        <v>R10,201501,00000000,20150213,E,KONZT1,@KONZT10003,R,sss,xxxxxxxx,20171013,EUR,100000,EUR,DE,652,,,,300,20,30,,302,4,32,30,,6</v>
      </c>
    </row>
    <row r="17" ht="15">
      <c r="A17" s="180" t="str">
        <f>KONZT1!AE22</f>
        <v>R10,201501,00000000,20150213,E,KONZT1,@KONZT10004,R,ddd,xxxxxxxx,20170918,EUR,400000,USD,DE,41000,10000,,,,,,,51000,29,88,45,,72</v>
      </c>
    </row>
    <row r="18" ht="15">
      <c r="A18" s="180" t="str">
        <f>KONZT1!AE23</f>
        <v>R10,201501,00000000,20150213,E,KONZT1,@KONZT10005,R,xy,xxxxxxxx,20170918,EUR,400000,USD,US,23000,11500,3000,500,,,,,34500,83,760,0,,843</v>
      </c>
    </row>
    <row r="19" ht="15">
      <c r="A19" s="180" t="str">
        <f>KONZT1!AE24</f>
        <v>R10,201501,00000000,20150213,E,KONZT1,@KONZT10006,R,xy,xxxxxxxx,20170918,EUR,400000,USD,PL,31083,,,,,,,,31083,21,66,,,87</v>
      </c>
    </row>
    <row r="20" ht="15">
      <c r="A20" s="180" t="str">
        <f>KONZT1!AE25</f>
        <v>R10,201501,00000000,20150213,E,KONZT1,@KONZT10007,H,zzzz,xxxxxxxx,20161130,EUR,100000,EUR,PL,19000,,,,,,,,19000,45,1,1,,45</v>
      </c>
    </row>
    <row r="21" ht="15">
      <c r="A21" s="180" t="str">
        <f>KONZT1!AE26</f>
        <v>R10,201501,00000000,20150213,E,KONZT1,@KONZT10008,H,zzzz,xxxxxxxx,20161130,EUR,100000,EUR,DE,30000,,,,15000,,,,15000,77,3,75,,5</v>
      </c>
    </row>
    <row r="22" ht="15">
      <c r="A22" s="180" t="str">
        <f>KONZT1!AE27</f>
        <v>R10,201501,00000000,20150213,E,KONZT1,@KONZT10009,H,zzzz,xxxxxxxx,20181130,EUR,100000,EUR,US,10000,,,,,,,,10000,24,23,0,,47</v>
      </c>
    </row>
    <row r="23" ht="15">
      <c r="A23" s="180" t="str">
        <f>KONZT2!S15</f>
        <v>R10,201501,00000000,20150213,N,KONZT2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14" sqref="D14"/>
    </sheetView>
  </sheetViews>
  <sheetFormatPr defaultColWidth="28.421875" defaultRowHeight="12.75"/>
  <cols>
    <col min="1" max="1" width="8.7109375" style="1" customWidth="1"/>
    <col min="2" max="2" width="12.8515625" style="1" customWidth="1"/>
    <col min="3" max="3" width="23.7109375" style="5" customWidth="1"/>
    <col min="4" max="4" width="17.421875" style="1" customWidth="1"/>
    <col min="5" max="5" width="7.7109375" style="1" customWidth="1"/>
    <col min="6" max="6" width="7.28125" style="1" customWidth="1"/>
    <col min="7" max="12" width="10.00390625" style="5" customWidth="1"/>
    <col min="13" max="16384" width="28.421875" style="1" customWidth="1"/>
  </cols>
  <sheetData>
    <row r="1" spans="1:4" ht="21.75" thickTop="1">
      <c r="A1" s="130" t="s">
        <v>96</v>
      </c>
      <c r="B1" s="131"/>
      <c r="C1" s="131"/>
      <c r="D1" s="132"/>
    </row>
    <row r="2" spans="1:4" ht="16.5" thickBot="1">
      <c r="A2" s="133" t="s">
        <v>97</v>
      </c>
      <c r="B2" s="134"/>
      <c r="C2" s="134"/>
      <c r="D2" s="135"/>
    </row>
    <row r="3" spans="1:4" ht="14.25" thickBot="1" thickTop="1">
      <c r="A3" s="113"/>
      <c r="B3" s="113"/>
      <c r="C3" s="114"/>
      <c r="D3" s="113"/>
    </row>
    <row r="4" spans="1:4" ht="14.25" thickBot="1" thickTop="1">
      <c r="A4" s="136" t="s">
        <v>16</v>
      </c>
      <c r="B4" s="136" t="s">
        <v>98</v>
      </c>
      <c r="C4" s="136" t="s">
        <v>99</v>
      </c>
      <c r="D4" s="115" t="s">
        <v>100</v>
      </c>
    </row>
    <row r="5" spans="1:14" ht="65.25" thickBot="1" thickTop="1">
      <c r="A5" s="137"/>
      <c r="B5" s="137"/>
      <c r="C5" s="137"/>
      <c r="D5" s="115" t="s">
        <v>101</v>
      </c>
      <c r="G5" s="20" t="s">
        <v>102</v>
      </c>
      <c r="H5" s="20" t="s">
        <v>103</v>
      </c>
      <c r="I5" s="20" t="s">
        <v>104</v>
      </c>
      <c r="J5" s="20" t="s">
        <v>105</v>
      </c>
      <c r="K5" s="20" t="s">
        <v>106</v>
      </c>
      <c r="L5" s="21" t="s">
        <v>107</v>
      </c>
      <c r="M5" s="22" t="s">
        <v>108</v>
      </c>
      <c r="N5" s="2"/>
    </row>
    <row r="6" spans="1:14" ht="14.25" thickBot="1" thickTop="1">
      <c r="A6" s="138"/>
      <c r="B6" s="138"/>
      <c r="C6" s="138"/>
      <c r="D6" s="115" t="s">
        <v>19</v>
      </c>
      <c r="G6" s="3"/>
      <c r="H6" s="3"/>
      <c r="I6" s="3"/>
      <c r="J6" s="3"/>
      <c r="K6" s="3"/>
      <c r="L6" s="3"/>
      <c r="M6" s="3"/>
      <c r="N6" s="2"/>
    </row>
    <row r="7" spans="1:14" ht="30.75" customHeight="1" thickTop="1">
      <c r="A7" s="116" t="s">
        <v>101</v>
      </c>
      <c r="B7" s="117" t="s">
        <v>109</v>
      </c>
      <c r="C7" s="128" t="s">
        <v>110</v>
      </c>
      <c r="D7" s="118"/>
      <c r="G7" s="3" t="s">
        <v>126</v>
      </c>
      <c r="H7" s="119">
        <v>201501</v>
      </c>
      <c r="I7" s="120" t="s">
        <v>132</v>
      </c>
      <c r="J7" s="120" t="str">
        <f>D13</f>
        <v>20150213</v>
      </c>
      <c r="K7" s="3" t="s">
        <v>111</v>
      </c>
      <c r="L7" s="3" t="s">
        <v>96</v>
      </c>
      <c r="M7" s="2" t="str">
        <f>G7&amp;","&amp;H7&amp;","&amp;I7&amp;","&amp;J7&amp;","&amp;K7&amp;","&amp;L7&amp;","&amp;"@"&amp;L7&amp;"0"&amp;A7&amp;","&amp;D7</f>
        <v>R10,201501,00000000,20150213,E,ELOLAP,@ELOLAP01,</v>
      </c>
      <c r="N7" s="2"/>
    </row>
    <row r="8" spans="1:14" ht="12.75">
      <c r="A8" s="116" t="s">
        <v>112</v>
      </c>
      <c r="B8" s="117" t="s">
        <v>113</v>
      </c>
      <c r="C8" s="128" t="s">
        <v>114</v>
      </c>
      <c r="D8" s="118"/>
      <c r="G8" s="3" t="s">
        <v>126</v>
      </c>
      <c r="H8" s="3">
        <f aca="true" t="shared" si="0" ref="H8:J13">H7</f>
        <v>201501</v>
      </c>
      <c r="I8" s="41" t="str">
        <f t="shared" si="0"/>
        <v>00000000</v>
      </c>
      <c r="J8" s="41" t="str">
        <f t="shared" si="0"/>
        <v>20150213</v>
      </c>
      <c r="K8" s="3" t="s">
        <v>111</v>
      </c>
      <c r="L8" s="3" t="s">
        <v>96</v>
      </c>
      <c r="M8" s="2" t="str">
        <f aca="true" t="shared" si="1" ref="M8:M13">G8&amp;","&amp;H8&amp;","&amp;I8&amp;","&amp;J8&amp;","&amp;K8&amp;","&amp;L8&amp;","&amp;"@"&amp;L8&amp;"0"&amp;A8&amp;","&amp;D8</f>
        <v>R10,201501,00000000,20150213,E,ELOLAP,@ELOLAP02,</v>
      </c>
      <c r="N8" s="2"/>
    </row>
    <row r="9" spans="1:14" ht="12.75">
      <c r="A9" s="116" t="s">
        <v>115</v>
      </c>
      <c r="B9" s="117" t="s">
        <v>116</v>
      </c>
      <c r="C9" s="128" t="s">
        <v>117</v>
      </c>
      <c r="D9" s="121"/>
      <c r="G9" s="3" t="s">
        <v>126</v>
      </c>
      <c r="H9" s="3">
        <f t="shared" si="0"/>
        <v>201501</v>
      </c>
      <c r="I9" s="41" t="str">
        <f t="shared" si="0"/>
        <v>00000000</v>
      </c>
      <c r="J9" s="41" t="str">
        <f t="shared" si="0"/>
        <v>20150213</v>
      </c>
      <c r="K9" s="3" t="s">
        <v>111</v>
      </c>
      <c r="L9" s="3" t="s">
        <v>96</v>
      </c>
      <c r="M9" s="2" t="str">
        <f t="shared" si="1"/>
        <v>R10,201501,00000000,20150213,E,ELOLAP,@ELOLAP03,</v>
      </c>
      <c r="N9" s="2"/>
    </row>
    <row r="10" spans="1:14" ht="109.5" customHeight="1">
      <c r="A10" s="116" t="s">
        <v>118</v>
      </c>
      <c r="B10" s="117" t="s">
        <v>119</v>
      </c>
      <c r="C10" s="128" t="s">
        <v>137</v>
      </c>
      <c r="D10" s="118"/>
      <c r="G10" s="3" t="s">
        <v>126</v>
      </c>
      <c r="H10" s="3">
        <f t="shared" si="0"/>
        <v>201501</v>
      </c>
      <c r="I10" s="41" t="str">
        <f t="shared" si="0"/>
        <v>00000000</v>
      </c>
      <c r="J10" s="41" t="str">
        <f t="shared" si="0"/>
        <v>20150213</v>
      </c>
      <c r="K10" s="3" t="s">
        <v>111</v>
      </c>
      <c r="L10" s="3" t="s">
        <v>96</v>
      </c>
      <c r="M10" s="2" t="str">
        <f t="shared" si="1"/>
        <v>R10,201501,00000000,20150213,E,ELOLAP,@ELOLAP04,</v>
      </c>
      <c r="N10" s="2"/>
    </row>
    <row r="11" spans="1:14" ht="12.75">
      <c r="A11" s="116" t="s">
        <v>120</v>
      </c>
      <c r="B11" s="117" t="s">
        <v>121</v>
      </c>
      <c r="C11" s="128" t="s">
        <v>114</v>
      </c>
      <c r="D11" s="118"/>
      <c r="G11" s="3" t="s">
        <v>126</v>
      </c>
      <c r="H11" s="3">
        <f t="shared" si="0"/>
        <v>201501</v>
      </c>
      <c r="I11" s="41" t="str">
        <f t="shared" si="0"/>
        <v>00000000</v>
      </c>
      <c r="J11" s="41" t="str">
        <f t="shared" si="0"/>
        <v>20150213</v>
      </c>
      <c r="K11" s="3" t="s">
        <v>111</v>
      </c>
      <c r="L11" s="3" t="s">
        <v>96</v>
      </c>
      <c r="M11" s="2" t="str">
        <f t="shared" si="1"/>
        <v>R10,201501,00000000,20150213,E,ELOLAP,@ELOLAP05,</v>
      </c>
      <c r="N11" s="2"/>
    </row>
    <row r="12" spans="1:14" ht="12.75">
      <c r="A12" s="116" t="s">
        <v>122</v>
      </c>
      <c r="B12" s="117" t="s">
        <v>123</v>
      </c>
      <c r="C12" s="128" t="s">
        <v>117</v>
      </c>
      <c r="D12" s="121"/>
      <c r="G12" s="3" t="s">
        <v>126</v>
      </c>
      <c r="H12" s="3">
        <f t="shared" si="0"/>
        <v>201501</v>
      </c>
      <c r="I12" s="41" t="str">
        <f t="shared" si="0"/>
        <v>00000000</v>
      </c>
      <c r="J12" s="41" t="str">
        <f t="shared" si="0"/>
        <v>20150213</v>
      </c>
      <c r="K12" s="3" t="s">
        <v>111</v>
      </c>
      <c r="L12" s="3" t="s">
        <v>96</v>
      </c>
      <c r="M12" s="2" t="str">
        <f t="shared" si="1"/>
        <v>R10,201501,00000000,20150213,E,ELOLAP,@ELOLAP06,</v>
      </c>
      <c r="N12" s="2"/>
    </row>
    <row r="13" spans="1:13" ht="39" thickBot="1">
      <c r="A13" s="122" t="s">
        <v>124</v>
      </c>
      <c r="B13" s="123" t="s">
        <v>125</v>
      </c>
      <c r="C13" s="129" t="s">
        <v>145</v>
      </c>
      <c r="D13" s="124" t="s">
        <v>147</v>
      </c>
      <c r="G13" s="3" t="s">
        <v>126</v>
      </c>
      <c r="H13" s="3">
        <f t="shared" si="0"/>
        <v>201501</v>
      </c>
      <c r="I13" s="41" t="str">
        <f t="shared" si="0"/>
        <v>00000000</v>
      </c>
      <c r="J13" s="41" t="str">
        <f t="shared" si="0"/>
        <v>20150213</v>
      </c>
      <c r="K13" s="3" t="s">
        <v>111</v>
      </c>
      <c r="L13" s="3" t="s">
        <v>96</v>
      </c>
      <c r="M13" s="2" t="str">
        <f t="shared" si="1"/>
        <v>R10,201501,00000000,20150213,E,ELOLAP,@ELOLAP07,20150213</v>
      </c>
    </row>
    <row r="14" ht="13.5" thickTop="1"/>
    <row r="16" spans="2:7" ht="12.75">
      <c r="B16" s="2"/>
      <c r="C16" s="3"/>
      <c r="D16" s="2"/>
      <c r="E16" s="2"/>
      <c r="F16" s="2"/>
      <c r="G16" s="3"/>
    </row>
    <row r="17" spans="2:7" ht="12.75">
      <c r="B17" s="126" t="s">
        <v>133</v>
      </c>
      <c r="C17" s="127" t="str">
        <f>+G7&amp;MID(H7,4,5)&amp;I7</f>
        <v>R1050100000000</v>
      </c>
      <c r="D17" s="125" t="s">
        <v>134</v>
      </c>
      <c r="F17" s="2"/>
      <c r="G17" s="3"/>
    </row>
    <row r="18" spans="2:7" ht="12.75">
      <c r="B18" s="3"/>
      <c r="C18" s="1"/>
      <c r="D18" s="125" t="s">
        <v>136</v>
      </c>
      <c r="F18" s="2"/>
      <c r="G18" s="3"/>
    </row>
    <row r="19" spans="2:7" ht="12.75">
      <c r="B19" s="3"/>
      <c r="C19" s="1"/>
      <c r="D19" s="125" t="s">
        <v>146</v>
      </c>
      <c r="F19" s="2"/>
      <c r="G19" s="3"/>
    </row>
    <row r="20" spans="2:7" ht="12.75">
      <c r="B20" s="3"/>
      <c r="C20" s="1"/>
      <c r="D20" s="125" t="s">
        <v>135</v>
      </c>
      <c r="F20" s="2"/>
      <c r="G20" s="3"/>
    </row>
    <row r="21" spans="2:5" ht="12.75">
      <c r="B21" s="2"/>
      <c r="C21" s="3"/>
      <c r="D21" s="2"/>
      <c r="E21" s="2"/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AF26"/>
  <sheetViews>
    <sheetView zoomScalePageLayoutView="0" workbookViewId="0" topLeftCell="AA1">
      <selection activeCell="A1" sqref="A1"/>
    </sheetView>
  </sheetViews>
  <sheetFormatPr defaultColWidth="9.140625" defaultRowHeight="12.75"/>
  <cols>
    <col min="1" max="1" width="9.8515625" style="2" customWidth="1"/>
    <col min="2" max="3" width="12.00390625" style="2" customWidth="1"/>
    <col min="4" max="6" width="10.7109375" style="2" customWidth="1"/>
    <col min="7" max="7" width="9.421875" style="2" customWidth="1"/>
    <col min="8" max="8" width="11.140625" style="2" customWidth="1"/>
    <col min="9" max="9" width="9.8515625" style="2" customWidth="1"/>
    <col min="10" max="10" width="11.28125" style="2" customWidth="1"/>
    <col min="11" max="11" width="11.140625" style="2" customWidth="1"/>
    <col min="12" max="12" width="10.00390625" style="2" customWidth="1"/>
    <col min="13" max="13" width="9.8515625" style="2" bestFit="1" customWidth="1"/>
    <col min="14" max="14" width="10.28125" style="2" customWidth="1"/>
    <col min="15" max="15" width="8.8515625" style="2" customWidth="1"/>
    <col min="16" max="16" width="12.28125" style="2" customWidth="1"/>
    <col min="17" max="17" width="10.00390625" style="2" customWidth="1"/>
    <col min="18" max="18" width="11.140625" style="2" customWidth="1"/>
    <col min="19" max="20" width="9.140625" style="2" customWidth="1"/>
    <col min="21" max="21" width="9.8515625" style="2" customWidth="1"/>
    <col min="22" max="25" width="9.140625" style="2" customWidth="1"/>
    <col min="26" max="31" width="9.140625" style="3" customWidth="1"/>
    <col min="32" max="16384" width="9.140625" style="2" customWidth="1"/>
  </cols>
  <sheetData>
    <row r="1" ht="12.75"/>
    <row r="2" ht="12.75"/>
    <row r="3" ht="12.75"/>
    <row r="4" ht="12.75"/>
    <row r="5" ht="12.75"/>
    <row r="6" ht="12.75"/>
    <row r="7" spans="1:4" ht="12.75" customHeight="1">
      <c r="A7" s="141" t="s">
        <v>73</v>
      </c>
      <c r="B7" s="141"/>
      <c r="C7" s="141"/>
      <c r="D7" s="141"/>
    </row>
    <row r="8" spans="17:18" ht="12.75">
      <c r="Q8" s="14"/>
      <c r="R8" s="14"/>
    </row>
    <row r="9" spans="9:18" ht="12.75">
      <c r="I9" s="107"/>
      <c r="Q9" s="14"/>
      <c r="R9" s="14"/>
    </row>
    <row r="10" ht="12.75">
      <c r="A10" s="4" t="s">
        <v>66</v>
      </c>
    </row>
    <row r="11" ht="13.5" thickBot="1">
      <c r="A11" s="6" t="s">
        <v>72</v>
      </c>
    </row>
    <row r="12" spans="1:25" ht="13.5" thickBot="1">
      <c r="A12" s="53" t="s">
        <v>71</v>
      </c>
      <c r="B12" s="54"/>
      <c r="C12" s="54"/>
      <c r="D12" s="54"/>
      <c r="E12" s="54"/>
      <c r="F12" s="54"/>
      <c r="G12" s="54"/>
      <c r="H12" s="54"/>
      <c r="I12" s="54"/>
      <c r="J12" s="56"/>
      <c r="K12" s="56"/>
      <c r="L12" s="56"/>
      <c r="M12" s="56"/>
      <c r="N12" s="56"/>
      <c r="O12" s="56"/>
      <c r="P12" s="56"/>
      <c r="Q12" s="56"/>
      <c r="R12" s="56"/>
      <c r="S12" s="57"/>
      <c r="W12" s="108"/>
      <c r="X12" s="108"/>
      <c r="Y12" s="14"/>
    </row>
    <row r="13" spans="1:24" ht="12.75" customHeight="1" thickBot="1">
      <c r="A13" s="142" t="s">
        <v>16</v>
      </c>
      <c r="B13" s="142" t="s">
        <v>49</v>
      </c>
      <c r="C13" s="145" t="s">
        <v>4</v>
      </c>
      <c r="D13" s="145" t="s">
        <v>8</v>
      </c>
      <c r="E13" s="145" t="s">
        <v>42</v>
      </c>
      <c r="F13" s="145" t="s">
        <v>57</v>
      </c>
      <c r="G13" s="145" t="s">
        <v>47</v>
      </c>
      <c r="H13" s="139" t="s">
        <v>70</v>
      </c>
      <c r="I13" s="139" t="s">
        <v>43</v>
      </c>
      <c r="J13" s="149" t="s">
        <v>0</v>
      </c>
      <c r="K13" s="150"/>
      <c r="L13" s="150"/>
      <c r="M13" s="150"/>
      <c r="N13" s="150"/>
      <c r="O13" s="150"/>
      <c r="P13" s="150"/>
      <c r="Q13" s="150"/>
      <c r="R13" s="150"/>
      <c r="S13" s="150"/>
      <c r="T13" s="162" t="s">
        <v>1</v>
      </c>
      <c r="U13" s="161"/>
      <c r="V13" s="161"/>
      <c r="W13" s="161"/>
      <c r="X13" s="163"/>
    </row>
    <row r="14" spans="1:24" ht="12.75" customHeight="1">
      <c r="A14" s="143"/>
      <c r="B14" s="143"/>
      <c r="C14" s="146"/>
      <c r="D14" s="146"/>
      <c r="E14" s="146"/>
      <c r="F14" s="146"/>
      <c r="G14" s="146"/>
      <c r="H14" s="140"/>
      <c r="I14" s="140"/>
      <c r="J14" s="147" t="s">
        <v>56</v>
      </c>
      <c r="K14" s="151"/>
      <c r="L14" s="151"/>
      <c r="M14" s="151"/>
      <c r="N14" s="151"/>
      <c r="O14" s="151"/>
      <c r="P14" s="151"/>
      <c r="Q14" s="151"/>
      <c r="R14" s="152" t="s">
        <v>55</v>
      </c>
      <c r="S14" s="154" t="s">
        <v>54</v>
      </c>
      <c r="T14" s="166" t="s">
        <v>60</v>
      </c>
      <c r="U14" s="152" t="s">
        <v>11</v>
      </c>
      <c r="V14" s="164"/>
      <c r="W14" s="165"/>
      <c r="X14" s="169" t="s">
        <v>62</v>
      </c>
    </row>
    <row r="15" spans="1:26" ht="12.75" customHeight="1" thickBot="1">
      <c r="A15" s="143"/>
      <c r="B15" s="143"/>
      <c r="C15" s="146"/>
      <c r="D15" s="146"/>
      <c r="E15" s="146"/>
      <c r="F15" s="146"/>
      <c r="G15" s="146"/>
      <c r="H15" s="140"/>
      <c r="I15" s="140"/>
      <c r="J15" s="147"/>
      <c r="K15" s="157"/>
      <c r="L15" s="157"/>
      <c r="M15" s="157"/>
      <c r="N15" s="157"/>
      <c r="O15" s="157"/>
      <c r="P15" s="157"/>
      <c r="Q15" s="157" t="s">
        <v>76</v>
      </c>
      <c r="R15" s="152"/>
      <c r="S15" s="155"/>
      <c r="T15" s="167"/>
      <c r="U15" s="153" t="s">
        <v>2</v>
      </c>
      <c r="V15" s="173"/>
      <c r="W15" s="157" t="s">
        <v>3</v>
      </c>
      <c r="X15" s="170"/>
      <c r="Y15" s="14"/>
      <c r="Z15" s="61"/>
    </row>
    <row r="16" spans="1:26" ht="12.75" customHeight="1">
      <c r="A16" s="143"/>
      <c r="B16" s="143"/>
      <c r="C16" s="146"/>
      <c r="D16" s="146"/>
      <c r="E16" s="146"/>
      <c r="F16" s="146"/>
      <c r="G16" s="146"/>
      <c r="H16" s="140"/>
      <c r="I16" s="140"/>
      <c r="J16" s="148"/>
      <c r="K16" s="161" t="s">
        <v>77</v>
      </c>
      <c r="L16" s="161"/>
      <c r="M16" s="161"/>
      <c r="N16" s="159" t="s">
        <v>78</v>
      </c>
      <c r="O16" s="159"/>
      <c r="P16" s="160"/>
      <c r="Q16" s="158"/>
      <c r="R16" s="153"/>
      <c r="S16" s="156"/>
      <c r="T16" s="167"/>
      <c r="U16" s="174"/>
      <c r="V16" s="175"/>
      <c r="W16" s="158"/>
      <c r="X16" s="170"/>
      <c r="Y16" s="14"/>
      <c r="Z16" s="61"/>
    </row>
    <row r="17" spans="1:32" ht="90" thickBot="1">
      <c r="A17" s="144"/>
      <c r="B17" s="143"/>
      <c r="C17" s="146"/>
      <c r="D17" s="146"/>
      <c r="E17" s="146"/>
      <c r="F17" s="146"/>
      <c r="G17" s="146"/>
      <c r="H17" s="140"/>
      <c r="I17" s="140"/>
      <c r="J17" s="148"/>
      <c r="K17" s="60" t="s">
        <v>14</v>
      </c>
      <c r="L17" s="60" t="s">
        <v>59</v>
      </c>
      <c r="M17" s="109" t="s">
        <v>15</v>
      </c>
      <c r="N17" s="60" t="s">
        <v>40</v>
      </c>
      <c r="O17" s="60" t="s">
        <v>75</v>
      </c>
      <c r="P17" s="59" t="s">
        <v>44</v>
      </c>
      <c r="Q17" s="158"/>
      <c r="R17" s="153"/>
      <c r="S17" s="156"/>
      <c r="T17" s="168"/>
      <c r="U17" s="63" t="s">
        <v>61</v>
      </c>
      <c r="V17" s="63" t="s">
        <v>12</v>
      </c>
      <c r="W17" s="172"/>
      <c r="X17" s="171"/>
      <c r="Y17" s="14"/>
      <c r="Z17" s="20" t="s">
        <v>102</v>
      </c>
      <c r="AA17" s="20" t="s">
        <v>103</v>
      </c>
      <c r="AB17" s="20" t="s">
        <v>104</v>
      </c>
      <c r="AC17" s="20" t="s">
        <v>105</v>
      </c>
      <c r="AD17" s="20" t="s">
        <v>106</v>
      </c>
      <c r="AE17" s="21" t="s">
        <v>107</v>
      </c>
      <c r="AF17" s="22" t="s">
        <v>108</v>
      </c>
    </row>
    <row r="18" spans="1:29" ht="12.75">
      <c r="A18" s="110"/>
      <c r="B18" s="111" t="s">
        <v>19</v>
      </c>
      <c r="C18" s="72" t="s">
        <v>20</v>
      </c>
      <c r="D18" s="27" t="s">
        <v>21</v>
      </c>
      <c r="E18" s="72" t="s">
        <v>22</v>
      </c>
      <c r="F18" s="72" t="s">
        <v>23</v>
      </c>
      <c r="G18" s="72" t="s">
        <v>24</v>
      </c>
      <c r="H18" s="72" t="s">
        <v>25</v>
      </c>
      <c r="I18" s="72" t="s">
        <v>26</v>
      </c>
      <c r="J18" s="72" t="s">
        <v>27</v>
      </c>
      <c r="K18" s="72" t="s">
        <v>28</v>
      </c>
      <c r="L18" s="72" t="s">
        <v>29</v>
      </c>
      <c r="M18" s="72" t="s">
        <v>30</v>
      </c>
      <c r="N18" s="72" t="s">
        <v>31</v>
      </c>
      <c r="O18" s="72" t="s">
        <v>32</v>
      </c>
      <c r="P18" s="27" t="s">
        <v>33</v>
      </c>
      <c r="Q18" s="72" t="s">
        <v>34</v>
      </c>
      <c r="R18" s="72" t="s">
        <v>35</v>
      </c>
      <c r="S18" s="72" t="s">
        <v>35</v>
      </c>
      <c r="T18" s="72" t="s">
        <v>37</v>
      </c>
      <c r="U18" s="72" t="s">
        <v>48</v>
      </c>
      <c r="V18" s="72" t="s">
        <v>38</v>
      </c>
      <c r="W18" s="27" t="s">
        <v>39</v>
      </c>
      <c r="X18" s="28" t="s">
        <v>58</v>
      </c>
      <c r="Y18" s="61"/>
      <c r="AC18" s="41"/>
    </row>
    <row r="19" spans="1:32" ht="12.75">
      <c r="A19" s="98" t="s">
        <v>83</v>
      </c>
      <c r="B19" s="36" t="s">
        <v>94</v>
      </c>
      <c r="C19" s="36" t="s">
        <v>138</v>
      </c>
      <c r="D19" s="36" t="s">
        <v>141</v>
      </c>
      <c r="E19" s="99">
        <v>20171210</v>
      </c>
      <c r="F19" s="36" t="s">
        <v>81</v>
      </c>
      <c r="G19" s="100">
        <v>100000</v>
      </c>
      <c r="H19" s="36" t="s">
        <v>81</v>
      </c>
      <c r="I19" s="36" t="s">
        <v>92</v>
      </c>
      <c r="J19" s="112">
        <v>59950</v>
      </c>
      <c r="K19" s="112">
        <v>50</v>
      </c>
      <c r="L19" s="112"/>
      <c r="M19" s="112"/>
      <c r="N19" s="112">
        <v>5000</v>
      </c>
      <c r="O19" s="112"/>
      <c r="P19" s="112"/>
      <c r="Q19" s="112">
        <v>-50</v>
      </c>
      <c r="R19" s="112">
        <v>54950</v>
      </c>
      <c r="S19" s="112">
        <v>54950</v>
      </c>
      <c r="T19" s="112">
        <v>1950</v>
      </c>
      <c r="U19" s="112">
        <v>100</v>
      </c>
      <c r="V19" s="112"/>
      <c r="W19" s="112"/>
      <c r="X19" s="112">
        <v>2050</v>
      </c>
      <c r="Y19" s="14"/>
      <c r="Z19" s="38" t="str">
        <f>ELOLAP!$G$7</f>
        <v>R10</v>
      </c>
      <c r="AA19" s="38">
        <f>ELOLAP!$H$7</f>
        <v>201501</v>
      </c>
      <c r="AB19" s="76" t="str">
        <f>ELOLAP!$I$7</f>
        <v>00000000</v>
      </c>
      <c r="AC19" s="76" t="str">
        <f>ELOLAP!$J$7</f>
        <v>20150213</v>
      </c>
      <c r="AD19" s="3" t="s">
        <v>111</v>
      </c>
      <c r="AE19" s="3" t="s">
        <v>129</v>
      </c>
      <c r="AF19" s="2" t="str">
        <f>Z19&amp;","&amp;AA19&amp;","&amp;AB19&amp;","&amp;AC19&amp;","&amp;AD19&amp;","&amp;AE19&amp;","&amp;"@"&amp;AE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&amp;","&amp;V19&amp;","&amp;W19&amp;","&amp;X19</f>
        <v>R10,201501,00000000,20150213,E,KONZK1,@KONZK10001,R,xy,xxxxxxxx,20171210,EUR,100000,EUR,PL,59950,50,,,5000,,,-50,54950,54950,1950,100,,,2050</v>
      </c>
    </row>
    <row r="20" spans="1:32" ht="12.75">
      <c r="A20" s="98" t="s">
        <v>84</v>
      </c>
      <c r="B20" s="36" t="s">
        <v>79</v>
      </c>
      <c r="C20" s="36" t="s">
        <v>139</v>
      </c>
      <c r="D20" s="36" t="s">
        <v>141</v>
      </c>
      <c r="E20" s="99">
        <v>20121210</v>
      </c>
      <c r="F20" s="36" t="s">
        <v>81</v>
      </c>
      <c r="G20" s="100">
        <v>1000000</v>
      </c>
      <c r="H20" s="36" t="s">
        <v>81</v>
      </c>
      <c r="I20" s="36" t="s">
        <v>82</v>
      </c>
      <c r="J20" s="112">
        <v>349950</v>
      </c>
      <c r="K20" s="112"/>
      <c r="L20" s="112"/>
      <c r="M20" s="112"/>
      <c r="N20" s="112"/>
      <c r="O20" s="112"/>
      <c r="P20" s="112"/>
      <c r="Q20" s="112"/>
      <c r="R20" s="112">
        <v>349950</v>
      </c>
      <c r="S20" s="112">
        <v>349950</v>
      </c>
      <c r="T20" s="112">
        <v>500</v>
      </c>
      <c r="U20" s="112">
        <v>1000</v>
      </c>
      <c r="V20" s="112"/>
      <c r="W20" s="112"/>
      <c r="X20" s="112">
        <v>1500</v>
      </c>
      <c r="Y20" s="14"/>
      <c r="Z20" s="38" t="str">
        <f>ELOLAP!$G$7</f>
        <v>R10</v>
      </c>
      <c r="AA20" s="38">
        <f>ELOLAP!$H$7</f>
        <v>201501</v>
      </c>
      <c r="AB20" s="76" t="str">
        <f>ELOLAP!$I$7</f>
        <v>00000000</v>
      </c>
      <c r="AC20" s="76" t="str">
        <f>ELOLAP!$J$7</f>
        <v>20150213</v>
      </c>
      <c r="AD20" s="3" t="s">
        <v>111</v>
      </c>
      <c r="AE20" s="3" t="str">
        <f>$AE$19</f>
        <v>KONZK1</v>
      </c>
      <c r="AF20" s="2" t="str">
        <f>Z20&amp;","&amp;AA20&amp;","&amp;AB20&amp;","&amp;AC20&amp;","&amp;AD20&amp;","&amp;AE20&amp;","&amp;"@"&amp;AE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&amp;","&amp;V20&amp;","&amp;W20&amp;","&amp;X20</f>
        <v>R10,201501,00000000,20150213,E,KONZK1,@KONZK10002,H,zz,xxxxxxxx,20121210,EUR,1000000,EUR,DE,349950,,,,,,,,349950,349950,500,1000,,,1500</v>
      </c>
    </row>
    <row r="21" spans="1:32" ht="12.75">
      <c r="A21" s="98" t="s">
        <v>85</v>
      </c>
      <c r="B21" s="36" t="s">
        <v>79</v>
      </c>
      <c r="C21" s="36" t="s">
        <v>138</v>
      </c>
      <c r="D21" s="36" t="s">
        <v>141</v>
      </c>
      <c r="E21" s="99">
        <v>20141111</v>
      </c>
      <c r="F21" s="36" t="s">
        <v>81</v>
      </c>
      <c r="G21" s="100">
        <v>800000</v>
      </c>
      <c r="H21" s="36" t="s">
        <v>81</v>
      </c>
      <c r="I21" s="36" t="s">
        <v>82</v>
      </c>
      <c r="J21" s="112">
        <v>390000</v>
      </c>
      <c r="K21" s="112"/>
      <c r="L21" s="112"/>
      <c r="M21" s="112"/>
      <c r="N21" s="112">
        <v>10000</v>
      </c>
      <c r="O21" s="112"/>
      <c r="P21" s="112"/>
      <c r="Q21" s="112"/>
      <c r="R21" s="112">
        <v>380000</v>
      </c>
      <c r="S21" s="112">
        <v>380000</v>
      </c>
      <c r="T21" s="112">
        <v>125</v>
      </c>
      <c r="U21" s="112">
        <v>10</v>
      </c>
      <c r="V21" s="112"/>
      <c r="W21" s="112"/>
      <c r="X21" s="112">
        <v>135</v>
      </c>
      <c r="Y21" s="14"/>
      <c r="Z21" s="38" t="str">
        <f>ELOLAP!$G$7</f>
        <v>R10</v>
      </c>
      <c r="AA21" s="38">
        <f>ELOLAP!$H$7</f>
        <v>201501</v>
      </c>
      <c r="AB21" s="76" t="str">
        <f>ELOLAP!$I$7</f>
        <v>00000000</v>
      </c>
      <c r="AC21" s="76" t="str">
        <f>ELOLAP!$J$7</f>
        <v>20150213</v>
      </c>
      <c r="AD21" s="3" t="s">
        <v>111</v>
      </c>
      <c r="AE21" s="3" t="str">
        <f>$AE$19</f>
        <v>KONZK1</v>
      </c>
      <c r="AF21" s="2" t="str">
        <f>Z21&amp;","&amp;AA21&amp;","&amp;AB21&amp;","&amp;AC21&amp;","&amp;AD21&amp;","&amp;AE21&amp;","&amp;"@"&amp;AE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&amp;","&amp;V21&amp;","&amp;W21&amp;","&amp;X21</f>
        <v>R10,201501,00000000,20150213,E,KONZK1,@KONZK10003,H,xy,xxxxxxxx,20141111,EUR,800000,EUR,DE,390000,,,,10000,,,,380000,380000,125,10,,,135</v>
      </c>
    </row>
    <row r="22" spans="1:32" ht="12.75">
      <c r="A22" s="98" t="s">
        <v>86</v>
      </c>
      <c r="B22" s="36" t="s">
        <v>94</v>
      </c>
      <c r="C22" s="36" t="s">
        <v>139</v>
      </c>
      <c r="D22" s="36" t="s">
        <v>141</v>
      </c>
      <c r="E22" s="99">
        <v>20171112</v>
      </c>
      <c r="F22" s="36" t="s">
        <v>81</v>
      </c>
      <c r="G22" s="100">
        <v>50000</v>
      </c>
      <c r="H22" s="36" t="s">
        <v>80</v>
      </c>
      <c r="I22" s="36" t="s">
        <v>92</v>
      </c>
      <c r="J22" s="35">
        <v>25000</v>
      </c>
      <c r="K22" s="35"/>
      <c r="L22" s="35"/>
      <c r="M22" s="35"/>
      <c r="N22" s="35"/>
      <c r="O22" s="35"/>
      <c r="P22" s="35"/>
      <c r="Q22" s="35"/>
      <c r="R22" s="35">
        <v>25000</v>
      </c>
      <c r="S22" s="35">
        <v>25000</v>
      </c>
      <c r="T22" s="35">
        <v>60</v>
      </c>
      <c r="U22" s="35">
        <v>60</v>
      </c>
      <c r="V22" s="35"/>
      <c r="W22" s="35"/>
      <c r="X22" s="35">
        <v>120</v>
      </c>
      <c r="Z22" s="38" t="str">
        <f>ELOLAP!$G$7</f>
        <v>R10</v>
      </c>
      <c r="AA22" s="38">
        <f>ELOLAP!$H$7</f>
        <v>201501</v>
      </c>
      <c r="AB22" s="76" t="str">
        <f>ELOLAP!$I$7</f>
        <v>00000000</v>
      </c>
      <c r="AC22" s="76" t="str">
        <f>ELOLAP!$J$7</f>
        <v>20150213</v>
      </c>
      <c r="AD22" s="3" t="s">
        <v>111</v>
      </c>
      <c r="AE22" s="3" t="str">
        <f>$AE$19</f>
        <v>KONZK1</v>
      </c>
      <c r="AF22" s="2" t="str">
        <f>Z22&amp;","&amp;AA22&amp;","&amp;AB22&amp;","&amp;AC22&amp;","&amp;AD22&amp;","&amp;AE22&amp;","&amp;"@"&amp;AE22&amp;"00"&amp;A22&amp;","&amp;B22&amp;","&amp;C22&amp;","&amp;D22&amp;","&amp;E22&amp;","&amp;F22&amp;","&amp;G22&amp;","&amp;H22&amp;","&amp;I22&amp;","&amp;J22&amp;","&amp;K22&amp;","&amp;L22&amp;","&amp;M22&amp;","&amp;N22&amp;","&amp;O22&amp;","&amp;P22&amp;","&amp;Q22&amp;","&amp;R22&amp;","&amp;S22&amp;","&amp;T22&amp;","&amp;U22&amp;","&amp;V22&amp;","&amp;W22&amp;","&amp;X22</f>
        <v>R10,201501,00000000,20150213,E,KONZK1,@KONZK10004,R,zz,xxxxxxxx,20171112,EUR,50000,USD,PL,25000,,,,,,,,25000,25000,60,60,,,120</v>
      </c>
    </row>
    <row r="23" spans="1:32" s="46" customFormat="1" ht="12.75">
      <c r="A23" s="98" t="s">
        <v>87</v>
      </c>
      <c r="B23" s="33" t="s">
        <v>94</v>
      </c>
      <c r="C23" s="33" t="s">
        <v>140</v>
      </c>
      <c r="D23" s="36" t="s">
        <v>141</v>
      </c>
      <c r="E23" s="99">
        <v>20171231</v>
      </c>
      <c r="F23" s="36" t="s">
        <v>80</v>
      </c>
      <c r="G23" s="36">
        <v>100000</v>
      </c>
      <c r="H23" s="33" t="s">
        <v>80</v>
      </c>
      <c r="I23" s="33" t="s">
        <v>82</v>
      </c>
      <c r="J23" s="83">
        <v>50000</v>
      </c>
      <c r="K23" s="36"/>
      <c r="L23" s="36"/>
      <c r="M23" s="36"/>
      <c r="N23" s="83">
        <v>50000</v>
      </c>
      <c r="O23" s="83">
        <f>50000-N23-P23</f>
        <v>-230</v>
      </c>
      <c r="P23" s="83">
        <v>230</v>
      </c>
      <c r="Q23" s="83"/>
      <c r="R23" s="83">
        <v>0</v>
      </c>
      <c r="S23" s="83">
        <v>0</v>
      </c>
      <c r="T23" s="83">
        <v>1250</v>
      </c>
      <c r="U23" s="83">
        <v>210</v>
      </c>
      <c r="V23" s="83">
        <v>1230</v>
      </c>
      <c r="W23" s="83">
        <v>-230</v>
      </c>
      <c r="X23" s="83">
        <f>T23+U23-V23+W23</f>
        <v>0</v>
      </c>
      <c r="Z23" s="38" t="str">
        <f>ELOLAP!$G$7</f>
        <v>R10</v>
      </c>
      <c r="AA23" s="38">
        <f>ELOLAP!$H$7</f>
        <v>201501</v>
      </c>
      <c r="AB23" s="76" t="str">
        <f>ELOLAP!$I$7</f>
        <v>00000000</v>
      </c>
      <c r="AC23" s="76" t="str">
        <f>ELOLAP!$J$7</f>
        <v>20150213</v>
      </c>
      <c r="AD23" s="3" t="s">
        <v>111</v>
      </c>
      <c r="AE23" s="3" t="str">
        <f>$AE$19</f>
        <v>KONZK1</v>
      </c>
      <c r="AF23" s="2" t="str">
        <f>Z23&amp;","&amp;AA23&amp;","&amp;AB23&amp;","&amp;AC23&amp;","&amp;AD23&amp;","&amp;AE23&amp;","&amp;"@"&amp;AE23&amp;"00"&amp;A23&amp;","&amp;B23&amp;","&amp;C23&amp;","&amp;D23&amp;","&amp;E23&amp;","&amp;F23&amp;","&amp;G23&amp;","&amp;H23&amp;","&amp;I23&amp;","&amp;J23&amp;","&amp;K23&amp;","&amp;L23&amp;","&amp;M23&amp;","&amp;N23&amp;","&amp;O23&amp;","&amp;P23&amp;","&amp;Q23&amp;","&amp;R23&amp;","&amp;S23&amp;","&amp;T23&amp;","&amp;U23&amp;","&amp;V23&amp;","&amp;W23&amp;","&amp;X23</f>
        <v>R10,201501,00000000,20150213,E,KONZK1,@KONZK10005,R,ccc,xxxxxxxx,20171231,USD,100000,USD,DE,50000,,,,50000,-230,230,,0,0,1250,210,1230,-230,0</v>
      </c>
    </row>
    <row r="24" spans="1:29" ht="12.75">
      <c r="A24" s="104" t="s">
        <v>17</v>
      </c>
      <c r="B24" s="33"/>
      <c r="C24" s="33"/>
      <c r="D24" s="33"/>
      <c r="E24" s="33"/>
      <c r="F24" s="33"/>
      <c r="G24" s="33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11"/>
      <c r="AB24" s="41"/>
      <c r="AC24" s="41"/>
    </row>
    <row r="25" spans="1:29" ht="13.5" thickBot="1">
      <c r="A25" s="105" t="s">
        <v>18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AB25" s="41"/>
      <c r="AC25" s="41"/>
    </row>
    <row r="26" spans="1:11" ht="12.75">
      <c r="A26" s="49"/>
      <c r="B26" s="49"/>
      <c r="C26" s="49"/>
      <c r="D26" s="49"/>
      <c r="E26" s="49"/>
      <c r="F26" s="49"/>
      <c r="G26" s="49"/>
      <c r="H26" s="49"/>
      <c r="I26" s="49"/>
      <c r="J26" s="48"/>
      <c r="K26" s="10"/>
    </row>
    <row r="27" ht="12.75"/>
  </sheetData>
  <sheetProtection/>
  <mergeCells count="25">
    <mergeCell ref="K16:M16"/>
    <mergeCell ref="K15:P15"/>
    <mergeCell ref="T13:X13"/>
    <mergeCell ref="U14:W14"/>
    <mergeCell ref="T14:T17"/>
    <mergeCell ref="X14:X17"/>
    <mergeCell ref="W15:W17"/>
    <mergeCell ref="U15:V16"/>
    <mergeCell ref="J14:J17"/>
    <mergeCell ref="E13:E17"/>
    <mergeCell ref="J13:S13"/>
    <mergeCell ref="K14:Q14"/>
    <mergeCell ref="R14:R17"/>
    <mergeCell ref="G13:G17"/>
    <mergeCell ref="S14:S17"/>
    <mergeCell ref="Q15:Q17"/>
    <mergeCell ref="N16:P16"/>
    <mergeCell ref="F13:F17"/>
    <mergeCell ref="I13:I17"/>
    <mergeCell ref="A7:D7"/>
    <mergeCell ref="A13:A17"/>
    <mergeCell ref="H13:H17"/>
    <mergeCell ref="B13:B17"/>
    <mergeCell ref="D13:D17"/>
    <mergeCell ref="C13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A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8515625" style="2" customWidth="1"/>
    <col min="3" max="3" width="17.00390625" style="2" customWidth="1"/>
    <col min="4" max="4" width="15.7109375" style="2" customWidth="1"/>
    <col min="5" max="7" width="9.8515625" style="2" customWidth="1"/>
    <col min="8" max="9" width="13.28125" style="2" customWidth="1"/>
    <col min="10" max="10" width="12.00390625" style="2" customWidth="1"/>
    <col min="11" max="11" width="10.7109375" style="2" customWidth="1"/>
    <col min="12" max="12" width="6.57421875" style="2" customWidth="1"/>
    <col min="13" max="13" width="10.7109375" style="3" customWidth="1"/>
    <col min="14" max="14" width="9.421875" style="3" customWidth="1"/>
    <col min="15" max="15" width="9.8515625" style="3" customWidth="1"/>
    <col min="16" max="16" width="11.28125" style="3" customWidth="1"/>
    <col min="17" max="17" width="9.140625" style="3" customWidth="1"/>
    <col min="18" max="18" width="11.140625" style="3" customWidth="1"/>
    <col min="19" max="19" width="9.57421875" style="2" customWidth="1"/>
    <col min="20" max="20" width="9.8515625" style="2" bestFit="1" customWidth="1"/>
    <col min="21" max="21" width="9.140625" style="2" customWidth="1"/>
    <col min="22" max="22" width="10.28125" style="2" customWidth="1"/>
    <col min="23" max="23" width="9.57421875" style="2" customWidth="1"/>
    <col min="24" max="24" width="12.28125" style="2" customWidth="1"/>
    <col min="25" max="25" width="10.00390625" style="2" customWidth="1"/>
    <col min="26" max="26" width="11.140625" style="2" customWidth="1"/>
    <col min="27" max="16384" width="9.140625" style="2" customWidth="1"/>
  </cols>
  <sheetData>
    <row r="1" ht="12.75"/>
    <row r="2" ht="12.75"/>
    <row r="3" ht="12.75"/>
    <row r="4" ht="12.75"/>
    <row r="5" ht="12.75"/>
    <row r="6" ht="12.75"/>
    <row r="7" spans="1:11" ht="12.75" customHeight="1">
      <c r="A7" s="141" t="s">
        <v>73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25:26" ht="12.75">
      <c r="Y8" s="14"/>
      <c r="Z8" s="14"/>
    </row>
    <row r="9" spans="1:7" ht="12.75">
      <c r="A9" s="95"/>
      <c r="B9" s="95"/>
      <c r="C9" s="95"/>
      <c r="D9" s="95"/>
      <c r="E9" s="95"/>
      <c r="F9" s="95"/>
      <c r="G9" s="95"/>
    </row>
    <row r="10" spans="1:7" ht="12.75">
      <c r="A10" s="4" t="s">
        <v>67</v>
      </c>
      <c r="B10" s="4"/>
      <c r="C10" s="4"/>
      <c r="D10" s="4"/>
      <c r="E10" s="4"/>
      <c r="F10" s="4"/>
      <c r="G10" s="4"/>
    </row>
    <row r="11" spans="1:7" ht="13.5" thickBot="1">
      <c r="A11" s="6" t="s">
        <v>72</v>
      </c>
      <c r="B11" s="6"/>
      <c r="C11" s="6"/>
      <c r="D11" s="6"/>
      <c r="E11" s="6"/>
      <c r="F11" s="6"/>
      <c r="G11" s="6"/>
    </row>
    <row r="12" spans="1:11" ht="13.5" thickBot="1">
      <c r="A12" s="7" t="s">
        <v>50</v>
      </c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20" ht="77.25" thickBot="1">
      <c r="A13" s="15" t="s">
        <v>16</v>
      </c>
      <c r="B13" s="16" t="s">
        <v>49</v>
      </c>
      <c r="C13" s="17" t="s">
        <v>4</v>
      </c>
      <c r="D13" s="17" t="s">
        <v>8</v>
      </c>
      <c r="E13" s="17" t="s">
        <v>42</v>
      </c>
      <c r="F13" s="17" t="s">
        <v>57</v>
      </c>
      <c r="G13" s="17" t="s">
        <v>47</v>
      </c>
      <c r="H13" s="17" t="s">
        <v>70</v>
      </c>
      <c r="I13" s="18" t="s">
        <v>43</v>
      </c>
      <c r="J13" s="15" t="s">
        <v>51</v>
      </c>
      <c r="K13" s="16" t="s">
        <v>53</v>
      </c>
      <c r="M13" s="20" t="s">
        <v>102</v>
      </c>
      <c r="N13" s="20" t="s">
        <v>103</v>
      </c>
      <c r="O13" s="20" t="s">
        <v>104</v>
      </c>
      <c r="P13" s="20" t="s">
        <v>105</v>
      </c>
      <c r="Q13" s="20" t="s">
        <v>106</v>
      </c>
      <c r="R13" s="21" t="s">
        <v>107</v>
      </c>
      <c r="S13" s="22" t="s">
        <v>108</v>
      </c>
      <c r="T13" s="23"/>
    </row>
    <row r="14" spans="1:33" ht="12.75">
      <c r="A14" s="96"/>
      <c r="B14" s="97" t="s">
        <v>19</v>
      </c>
      <c r="C14" s="26" t="s">
        <v>20</v>
      </c>
      <c r="D14" s="26" t="s">
        <v>21</v>
      </c>
      <c r="E14" s="26" t="s">
        <v>22</v>
      </c>
      <c r="F14" s="26" t="s">
        <v>23</v>
      </c>
      <c r="G14" s="26" t="s">
        <v>24</v>
      </c>
      <c r="H14" s="26" t="s">
        <v>25</v>
      </c>
      <c r="I14" s="26" t="s">
        <v>26</v>
      </c>
      <c r="J14" s="27" t="s">
        <v>27</v>
      </c>
      <c r="K14" s="28" t="s">
        <v>28</v>
      </c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ht="12.75">
      <c r="A15" s="98" t="s">
        <v>83</v>
      </c>
      <c r="B15" s="36" t="s">
        <v>94</v>
      </c>
      <c r="C15" s="36" t="s">
        <v>138</v>
      </c>
      <c r="D15" s="36" t="s">
        <v>141</v>
      </c>
      <c r="E15" s="99">
        <v>20171210</v>
      </c>
      <c r="F15" s="36" t="s">
        <v>81</v>
      </c>
      <c r="G15" s="100">
        <v>100000</v>
      </c>
      <c r="H15" s="36" t="s">
        <v>81</v>
      </c>
      <c r="I15" s="36" t="s">
        <v>92</v>
      </c>
      <c r="J15" s="36" t="s">
        <v>95</v>
      </c>
      <c r="K15" s="37">
        <v>-50</v>
      </c>
      <c r="M15" s="38" t="str">
        <f>ELOLAP!$G$7</f>
        <v>R10</v>
      </c>
      <c r="N15" s="38">
        <f>ELOLAP!$H$7</f>
        <v>201501</v>
      </c>
      <c r="O15" s="38" t="str">
        <f>ELOLAP!$I$7</f>
        <v>00000000</v>
      </c>
      <c r="P15" s="38" t="str">
        <f>ELOLAP!$J$7</f>
        <v>20150213</v>
      </c>
      <c r="Q15" s="3" t="s">
        <v>111</v>
      </c>
      <c r="R15" s="3" t="s">
        <v>128</v>
      </c>
      <c r="S15" s="2" t="str">
        <f>M15&amp;","&amp;N15&amp;","&amp;O15&amp;","&amp;P15&amp;","&amp;Q15&amp;","&amp;R15&amp;","&amp;"@"&amp;R15&amp;"00"&amp;A15&amp;","&amp;B15&amp;","&amp;C15&amp;","&amp;D15&amp;","&amp;E15&amp;","&amp;F15&amp;","&amp;G15&amp;","&amp;H15&amp;","&amp;I15&amp;","&amp;J15&amp;","&amp;K15</f>
        <v>R10,201501,00000000,20150213,E,KONZK2,@KONZK20001,R,xy,xxxxxxxx,20171210,EUR,100000,EUR,PL,KOVEL,-50</v>
      </c>
      <c r="T15" s="13"/>
      <c r="U15" s="13"/>
      <c r="V15" s="13"/>
      <c r="W15" s="13"/>
      <c r="X15" s="13"/>
      <c r="Y15" s="13"/>
      <c r="Z15" s="13"/>
      <c r="AA15" s="13"/>
      <c r="AB15" s="11"/>
      <c r="AC15" s="11"/>
      <c r="AD15" s="11"/>
      <c r="AE15" s="11"/>
      <c r="AF15" s="11"/>
      <c r="AG15" s="11"/>
    </row>
    <row r="16" spans="1:33" ht="12.75" customHeight="1">
      <c r="A16" s="98" t="s">
        <v>84</v>
      </c>
      <c r="B16" s="36"/>
      <c r="C16" s="36"/>
      <c r="D16" s="36"/>
      <c r="E16" s="101"/>
      <c r="F16" s="36"/>
      <c r="G16" s="100"/>
      <c r="H16" s="36"/>
      <c r="I16" s="36"/>
      <c r="J16" s="36"/>
      <c r="K16" s="37"/>
      <c r="O16" s="41"/>
      <c r="P16" s="41"/>
      <c r="T16" s="13"/>
      <c r="U16" s="13"/>
      <c r="V16" s="13"/>
      <c r="W16" s="13"/>
      <c r="X16" s="13"/>
      <c r="Y16" s="13"/>
      <c r="Z16" s="13"/>
      <c r="AA16" s="13"/>
      <c r="AB16" s="23"/>
      <c r="AC16" s="23"/>
      <c r="AD16" s="23"/>
      <c r="AE16" s="23"/>
      <c r="AF16" s="23"/>
      <c r="AG16" s="11"/>
    </row>
    <row r="17" spans="1:33" ht="12.75" customHeight="1">
      <c r="A17" s="98" t="s">
        <v>85</v>
      </c>
      <c r="B17" s="102"/>
      <c r="C17" s="103"/>
      <c r="D17" s="103"/>
      <c r="E17" s="103"/>
      <c r="F17" s="103"/>
      <c r="G17" s="103"/>
      <c r="H17" s="103"/>
      <c r="I17" s="103"/>
      <c r="J17" s="36"/>
      <c r="K17" s="37"/>
      <c r="O17" s="41"/>
      <c r="P17" s="41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11"/>
    </row>
    <row r="18" spans="1:33" ht="12.75" customHeight="1">
      <c r="A18" s="104" t="s">
        <v>17</v>
      </c>
      <c r="B18" s="33"/>
      <c r="C18" s="33"/>
      <c r="D18" s="33"/>
      <c r="E18" s="33"/>
      <c r="F18" s="33"/>
      <c r="G18" s="33"/>
      <c r="H18" s="36"/>
      <c r="I18" s="36"/>
      <c r="J18" s="36"/>
      <c r="K18" s="37"/>
      <c r="O18" s="41"/>
      <c r="P18" s="41"/>
      <c r="T18" s="23"/>
      <c r="U18" s="23"/>
      <c r="V18" s="23"/>
      <c r="W18" s="23"/>
      <c r="X18" s="23"/>
      <c r="Y18" s="23"/>
      <c r="Z18" s="23"/>
      <c r="AA18" s="23"/>
      <c r="AB18" s="23"/>
      <c r="AC18" s="39"/>
      <c r="AD18" s="39"/>
      <c r="AE18" s="23"/>
      <c r="AF18" s="23"/>
      <c r="AG18" s="11"/>
    </row>
    <row r="19" spans="1:33" ht="13.5" thickBot="1">
      <c r="A19" s="105" t="s">
        <v>18</v>
      </c>
      <c r="B19" s="44"/>
      <c r="C19" s="44"/>
      <c r="D19" s="44"/>
      <c r="E19" s="44"/>
      <c r="F19" s="44"/>
      <c r="G19" s="44"/>
      <c r="H19" s="44"/>
      <c r="I19" s="44"/>
      <c r="J19" s="44"/>
      <c r="K19" s="45"/>
      <c r="O19" s="41"/>
      <c r="P19" s="41"/>
      <c r="T19" s="39"/>
      <c r="U19" s="39"/>
      <c r="V19" s="39"/>
      <c r="W19" s="39"/>
      <c r="X19" s="39"/>
      <c r="Y19" s="23"/>
      <c r="Z19" s="23"/>
      <c r="AA19" s="23"/>
      <c r="AB19" s="23"/>
      <c r="AC19" s="39"/>
      <c r="AD19" s="39"/>
      <c r="AE19" s="23"/>
      <c r="AF19" s="23"/>
      <c r="AG19" s="11"/>
    </row>
    <row r="20" spans="1:33" ht="12.75">
      <c r="A20" s="49"/>
      <c r="B20" s="49"/>
      <c r="C20" s="49"/>
      <c r="D20" s="49"/>
      <c r="E20" s="49"/>
      <c r="F20" s="49"/>
      <c r="G20" s="49"/>
      <c r="H20" s="49"/>
      <c r="I20" s="49"/>
      <c r="J20" s="48"/>
      <c r="K20" s="10"/>
      <c r="L20" s="10"/>
      <c r="O20" s="41"/>
      <c r="P20" s="41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2.75">
      <c r="A21" s="48"/>
      <c r="B21" s="48"/>
      <c r="C21" s="48"/>
      <c r="D21" s="48"/>
      <c r="E21" s="48"/>
      <c r="F21" s="48"/>
      <c r="G21" s="48"/>
      <c r="H21" s="48"/>
      <c r="I21" s="48"/>
      <c r="J21" s="49"/>
      <c r="K21" s="10"/>
      <c r="L21" s="10"/>
      <c r="O21" s="41"/>
      <c r="P21" s="41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8:33" ht="12.75">
      <c r="H22" s="48"/>
      <c r="I22" s="48"/>
      <c r="J22" s="4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2.75">
      <c r="A23" s="48"/>
      <c r="B23" s="48"/>
      <c r="C23" s="48"/>
      <c r="D23" s="48"/>
      <c r="E23" s="48"/>
      <c r="F23" s="48"/>
      <c r="G23" s="48"/>
      <c r="H23" s="48"/>
      <c r="I23" s="48"/>
      <c r="J23" s="4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2.75">
      <c r="A24" s="48"/>
      <c r="B24" s="48"/>
      <c r="C24" s="48"/>
      <c r="D24" s="48"/>
      <c r="E24" s="48"/>
      <c r="F24" s="48"/>
      <c r="G24" s="48"/>
      <c r="H24" s="48"/>
      <c r="I24" s="48"/>
      <c r="J24" s="4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2.75">
      <c r="A25" s="10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106"/>
      <c r="N27" s="106"/>
      <c r="O27" s="106"/>
      <c r="P27" s="106"/>
      <c r="Q27" s="106"/>
      <c r="R27" s="10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</row>
  </sheetData>
  <sheetProtection/>
  <mergeCells count="1">
    <mergeCell ref="A7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AE31"/>
  <sheetViews>
    <sheetView zoomScalePageLayoutView="0" workbookViewId="0" topLeftCell="A9">
      <selection activeCell="A1" sqref="A1"/>
    </sheetView>
  </sheetViews>
  <sheetFormatPr defaultColWidth="9.140625" defaultRowHeight="12.75"/>
  <cols>
    <col min="1" max="1" width="7.421875" style="2" customWidth="1"/>
    <col min="2" max="2" width="7.57421875" style="2" customWidth="1"/>
    <col min="3" max="3" width="21.140625" style="2" customWidth="1"/>
    <col min="4" max="4" width="10.28125" style="3" customWidth="1"/>
    <col min="5" max="6" width="10.421875" style="3" customWidth="1"/>
    <col min="7" max="7" width="10.7109375" style="3" customWidth="1"/>
    <col min="8" max="9" width="9.8515625" style="3" customWidth="1"/>
    <col min="10" max="10" width="10.00390625" style="2" customWidth="1"/>
    <col min="11" max="11" width="11.140625" style="2" customWidth="1"/>
    <col min="12" max="12" width="10.421875" style="2" customWidth="1"/>
    <col min="13" max="13" width="11.140625" style="2" customWidth="1"/>
    <col min="14" max="14" width="9.8515625" style="2" customWidth="1"/>
    <col min="15" max="15" width="8.7109375" style="2" customWidth="1"/>
    <col min="16" max="16" width="10.8515625" style="2" customWidth="1"/>
    <col min="17" max="17" width="10.140625" style="2" customWidth="1"/>
    <col min="18" max="19" width="9.140625" style="2" customWidth="1"/>
    <col min="20" max="20" width="9.57421875" style="2" customWidth="1"/>
    <col min="21" max="24" width="9.140625" style="2" customWidth="1"/>
    <col min="25" max="30" width="9.140625" style="3" customWidth="1"/>
    <col min="31" max="16384" width="9.140625" style="2" customWidth="1"/>
  </cols>
  <sheetData>
    <row r="1" ht="12.75"/>
    <row r="2" ht="12.75"/>
    <row r="3" ht="12.75"/>
    <row r="4" ht="12.75"/>
    <row r="5" ht="12.75"/>
    <row r="6" ht="12.75"/>
    <row r="7" spans="1:4" ht="12.75" customHeight="1">
      <c r="A7" s="141" t="s">
        <v>73</v>
      </c>
      <c r="B7" s="141"/>
      <c r="C7" s="141"/>
      <c r="D7" s="141"/>
    </row>
    <row r="8" ht="12.75"/>
    <row r="9" spans="15:16" ht="12.75">
      <c r="O9" s="23"/>
      <c r="P9" s="14"/>
    </row>
    <row r="10" ht="12.75">
      <c r="A10" s="4" t="s">
        <v>68</v>
      </c>
    </row>
    <row r="11" ht="13.5" thickBot="1">
      <c r="A11" s="6" t="s">
        <v>72</v>
      </c>
    </row>
    <row r="12" spans="1:23" ht="13.5" thickBot="1">
      <c r="A12" s="53" t="s">
        <v>74</v>
      </c>
      <c r="B12" s="54"/>
      <c r="C12" s="54"/>
      <c r="D12" s="55"/>
      <c r="E12" s="55"/>
      <c r="F12" s="55"/>
      <c r="G12" s="55"/>
      <c r="H12" s="55"/>
      <c r="I12" s="55"/>
      <c r="J12" s="56"/>
      <c r="K12" s="56"/>
      <c r="L12" s="56"/>
      <c r="M12" s="56"/>
      <c r="N12" s="56"/>
      <c r="O12" s="56"/>
      <c r="P12" s="56"/>
      <c r="Q12" s="56"/>
      <c r="R12" s="57"/>
      <c r="V12" s="58"/>
      <c r="W12" s="58"/>
    </row>
    <row r="13" spans="1:23" ht="12.75" customHeight="1">
      <c r="A13" s="142" t="s">
        <v>16</v>
      </c>
      <c r="B13" s="142" t="s">
        <v>49</v>
      </c>
      <c r="C13" s="145" t="s">
        <v>4</v>
      </c>
      <c r="D13" s="145" t="s">
        <v>8</v>
      </c>
      <c r="E13" s="145" t="s">
        <v>42</v>
      </c>
      <c r="F13" s="145" t="s">
        <v>57</v>
      </c>
      <c r="G13" s="145" t="s">
        <v>47</v>
      </c>
      <c r="H13" s="139" t="s">
        <v>70</v>
      </c>
      <c r="I13" s="139" t="s">
        <v>43</v>
      </c>
      <c r="J13" s="176" t="s">
        <v>5</v>
      </c>
      <c r="K13" s="177"/>
      <c r="L13" s="177"/>
      <c r="M13" s="177"/>
      <c r="N13" s="177"/>
      <c r="O13" s="177"/>
      <c r="P13" s="177"/>
      <c r="Q13" s="177"/>
      <c r="R13" s="178"/>
      <c r="S13" s="162" t="s">
        <v>1</v>
      </c>
      <c r="T13" s="161"/>
      <c r="U13" s="161"/>
      <c r="V13" s="161"/>
      <c r="W13" s="163"/>
    </row>
    <row r="14" spans="1:23" ht="12.75" customHeight="1">
      <c r="A14" s="143"/>
      <c r="B14" s="143"/>
      <c r="C14" s="146"/>
      <c r="D14" s="146"/>
      <c r="E14" s="146"/>
      <c r="F14" s="146"/>
      <c r="G14" s="146"/>
      <c r="H14" s="140"/>
      <c r="I14" s="140"/>
      <c r="J14" s="148" t="s">
        <v>9</v>
      </c>
      <c r="K14" s="151"/>
      <c r="L14" s="151"/>
      <c r="M14" s="151"/>
      <c r="N14" s="151"/>
      <c r="O14" s="151"/>
      <c r="P14" s="151"/>
      <c r="Q14" s="151"/>
      <c r="R14" s="169" t="s">
        <v>10</v>
      </c>
      <c r="S14" s="166" t="s">
        <v>63</v>
      </c>
      <c r="T14" s="152" t="s">
        <v>11</v>
      </c>
      <c r="U14" s="164"/>
      <c r="V14" s="165"/>
      <c r="W14" s="169" t="s">
        <v>64</v>
      </c>
    </row>
    <row r="15" spans="1:25" ht="12.75" customHeight="1" thickBot="1">
      <c r="A15" s="143"/>
      <c r="B15" s="143"/>
      <c r="C15" s="146"/>
      <c r="D15" s="146"/>
      <c r="E15" s="146"/>
      <c r="F15" s="146"/>
      <c r="G15" s="146"/>
      <c r="H15" s="140"/>
      <c r="I15" s="140"/>
      <c r="J15" s="179"/>
      <c r="K15" s="157"/>
      <c r="L15" s="157"/>
      <c r="M15" s="157"/>
      <c r="N15" s="157"/>
      <c r="O15" s="157"/>
      <c r="P15" s="157"/>
      <c r="Q15" s="151" t="s">
        <v>76</v>
      </c>
      <c r="R15" s="170"/>
      <c r="S15" s="167"/>
      <c r="T15" s="153" t="s">
        <v>2</v>
      </c>
      <c r="U15" s="173"/>
      <c r="V15" s="157" t="s">
        <v>3</v>
      </c>
      <c r="W15" s="170"/>
      <c r="X15" s="14"/>
      <c r="Y15" s="61"/>
    </row>
    <row r="16" spans="1:25" ht="12.75" customHeight="1">
      <c r="A16" s="143"/>
      <c r="B16" s="143"/>
      <c r="C16" s="146"/>
      <c r="D16" s="146"/>
      <c r="E16" s="146"/>
      <c r="F16" s="146"/>
      <c r="G16" s="146"/>
      <c r="H16" s="140"/>
      <c r="I16" s="140"/>
      <c r="J16" s="179"/>
      <c r="K16" s="159" t="s">
        <v>6</v>
      </c>
      <c r="L16" s="159"/>
      <c r="M16" s="160"/>
      <c r="N16" s="159" t="s">
        <v>7</v>
      </c>
      <c r="O16" s="159"/>
      <c r="P16" s="160"/>
      <c r="Q16" s="165"/>
      <c r="R16" s="170"/>
      <c r="S16" s="167"/>
      <c r="T16" s="174"/>
      <c r="U16" s="175"/>
      <c r="V16" s="158"/>
      <c r="W16" s="170"/>
      <c r="X16" s="14"/>
      <c r="Y16" s="61"/>
    </row>
    <row r="17" spans="1:31" ht="90" thickBot="1">
      <c r="A17" s="144"/>
      <c r="B17" s="143"/>
      <c r="C17" s="146"/>
      <c r="D17" s="146"/>
      <c r="E17" s="146"/>
      <c r="F17" s="146"/>
      <c r="G17" s="146"/>
      <c r="H17" s="140"/>
      <c r="I17" s="140"/>
      <c r="J17" s="179"/>
      <c r="K17" s="60" t="s">
        <v>45</v>
      </c>
      <c r="L17" s="60" t="s">
        <v>59</v>
      </c>
      <c r="M17" s="59" t="s">
        <v>46</v>
      </c>
      <c r="N17" s="60" t="s">
        <v>41</v>
      </c>
      <c r="O17" s="60" t="s">
        <v>75</v>
      </c>
      <c r="P17" s="62" t="s">
        <v>15</v>
      </c>
      <c r="Q17" s="173"/>
      <c r="R17" s="170"/>
      <c r="S17" s="168"/>
      <c r="T17" s="63" t="s">
        <v>65</v>
      </c>
      <c r="U17" s="63" t="s">
        <v>13</v>
      </c>
      <c r="V17" s="172"/>
      <c r="W17" s="171"/>
      <c r="X17" s="14"/>
      <c r="Y17" s="20" t="s">
        <v>102</v>
      </c>
      <c r="Z17" s="20" t="s">
        <v>103</v>
      </c>
      <c r="AA17" s="20" t="s">
        <v>104</v>
      </c>
      <c r="AB17" s="20" t="s">
        <v>105</v>
      </c>
      <c r="AC17" s="20" t="s">
        <v>106</v>
      </c>
      <c r="AD17" s="21" t="s">
        <v>107</v>
      </c>
      <c r="AE17" s="22" t="s">
        <v>108</v>
      </c>
    </row>
    <row r="18" spans="1:31" ht="12.75" hidden="1">
      <c r="A18" s="64"/>
      <c r="B18" s="65" t="s">
        <v>19</v>
      </c>
      <c r="C18" s="66" t="s">
        <v>20</v>
      </c>
      <c r="D18" s="67" t="s">
        <v>21</v>
      </c>
      <c r="E18" s="67" t="s">
        <v>22</v>
      </c>
      <c r="F18" s="67" t="s">
        <v>23</v>
      </c>
      <c r="G18" s="67" t="s">
        <v>24</v>
      </c>
      <c r="H18" s="67" t="s">
        <v>25</v>
      </c>
      <c r="I18" s="67" t="s">
        <v>26</v>
      </c>
      <c r="J18" s="67" t="s">
        <v>27</v>
      </c>
      <c r="K18" s="67" t="s">
        <v>28</v>
      </c>
      <c r="L18" s="67" t="s">
        <v>29</v>
      </c>
      <c r="M18" s="67" t="s">
        <v>30</v>
      </c>
      <c r="N18" s="67" t="s">
        <v>31</v>
      </c>
      <c r="O18" s="67" t="s">
        <v>32</v>
      </c>
      <c r="P18" s="67" t="s">
        <v>33</v>
      </c>
      <c r="Q18" s="67" t="s">
        <v>34</v>
      </c>
      <c r="R18" s="67" t="s">
        <v>35</v>
      </c>
      <c r="S18" s="67" t="s">
        <v>36</v>
      </c>
      <c r="T18" s="67" t="s">
        <v>37</v>
      </c>
      <c r="U18" s="67" t="s">
        <v>48</v>
      </c>
      <c r="V18" s="67" t="s">
        <v>38</v>
      </c>
      <c r="W18" s="68" t="s">
        <v>39</v>
      </c>
      <c r="X18" s="61"/>
      <c r="AD18" s="39"/>
      <c r="AE18" s="23"/>
    </row>
    <row r="19" spans="1:31" ht="20.25" customHeight="1">
      <c r="A19" s="69" t="s">
        <v>83</v>
      </c>
      <c r="B19" s="26" t="s">
        <v>94</v>
      </c>
      <c r="C19" s="70" t="s">
        <v>142</v>
      </c>
      <c r="D19" s="26" t="s">
        <v>141</v>
      </c>
      <c r="E19" s="71">
        <v>20151013</v>
      </c>
      <c r="F19" s="72" t="s">
        <v>81</v>
      </c>
      <c r="G19" s="26">
        <v>100000</v>
      </c>
      <c r="H19" s="72" t="s">
        <v>80</v>
      </c>
      <c r="I19" s="27" t="s">
        <v>92</v>
      </c>
      <c r="J19" s="73">
        <v>742</v>
      </c>
      <c r="K19" s="73">
        <v>300</v>
      </c>
      <c r="L19" s="73"/>
      <c r="M19" s="73"/>
      <c r="N19" s="73"/>
      <c r="O19" s="73"/>
      <c r="P19" s="73"/>
      <c r="Q19" s="74"/>
      <c r="R19" s="73">
        <v>1042</v>
      </c>
      <c r="S19" s="72">
        <v>4</v>
      </c>
      <c r="T19" s="72">
        <v>2</v>
      </c>
      <c r="U19" s="72">
        <v>0</v>
      </c>
      <c r="V19" s="72"/>
      <c r="W19" s="75">
        <v>6</v>
      </c>
      <c r="Y19" s="38" t="str">
        <f>ELOLAP!$G$7</f>
        <v>R10</v>
      </c>
      <c r="Z19" s="38">
        <f>ELOLAP!$H$7</f>
        <v>201501</v>
      </c>
      <c r="AA19" s="76" t="str">
        <f>ELOLAP!$I$7</f>
        <v>00000000</v>
      </c>
      <c r="AB19" s="76" t="str">
        <f>ELOLAP!$J$7</f>
        <v>20150213</v>
      </c>
      <c r="AC19" s="3" t="s">
        <v>111</v>
      </c>
      <c r="AD19" s="3" t="s">
        <v>127</v>
      </c>
      <c r="AE19" s="2" t="str">
        <f>Y19&amp;","&amp;Z19&amp;","&amp;AA19&amp;","&amp;AB19&amp;","&amp;AC19&amp;","&amp;AD19&amp;","&amp;"@"&amp;AD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&amp;","&amp;V19&amp;","&amp;W19</f>
        <v>R10,201501,00000000,20150213,E,KONZT1,@KONZT10001,R,sss,xxxxxxxx,20151013,EUR,100000,USD,PL,742,300,,,,,,,1042,4,2,0,,6</v>
      </c>
    </row>
    <row r="20" spans="1:31" ht="20.25" customHeight="1">
      <c r="A20" s="77" t="s">
        <v>84</v>
      </c>
      <c r="B20" s="78" t="s">
        <v>94</v>
      </c>
      <c r="C20" s="79" t="s">
        <v>143</v>
      </c>
      <c r="D20" s="78" t="s">
        <v>141</v>
      </c>
      <c r="E20" s="80">
        <v>20171013</v>
      </c>
      <c r="F20" s="33" t="s">
        <v>81</v>
      </c>
      <c r="G20" s="78">
        <v>100000</v>
      </c>
      <c r="H20" s="33" t="s">
        <v>80</v>
      </c>
      <c r="I20" s="36" t="s">
        <v>93</v>
      </c>
      <c r="J20" s="81">
        <v>351</v>
      </c>
      <c r="K20" s="81"/>
      <c r="L20" s="81"/>
      <c r="M20" s="81"/>
      <c r="N20" s="81"/>
      <c r="O20" s="81"/>
      <c r="P20" s="81"/>
      <c r="Q20" s="35"/>
      <c r="R20" s="81">
        <v>351</v>
      </c>
      <c r="S20" s="33">
        <v>4</v>
      </c>
      <c r="T20" s="33">
        <v>2</v>
      </c>
      <c r="U20" s="33">
        <v>0</v>
      </c>
      <c r="V20" s="33"/>
      <c r="W20" s="82">
        <v>6</v>
      </c>
      <c r="Y20" s="38" t="str">
        <f>ELOLAP!$G$7</f>
        <v>R10</v>
      </c>
      <c r="Z20" s="38">
        <f>ELOLAP!$H$7</f>
        <v>201501</v>
      </c>
      <c r="AA20" s="76" t="str">
        <f>ELOLAP!$I$7</f>
        <v>00000000</v>
      </c>
      <c r="AB20" s="76" t="str">
        <f>ELOLAP!$J$7</f>
        <v>20150213</v>
      </c>
      <c r="AC20" s="3" t="s">
        <v>111</v>
      </c>
      <c r="AD20" s="3" t="str">
        <f>$AD$19</f>
        <v>KONZT1</v>
      </c>
      <c r="AE20" s="2" t="str">
        <f aca="true" t="shared" si="0" ref="AE20:AE27">Y20&amp;","&amp;Z20&amp;","&amp;AA20&amp;","&amp;AB20&amp;","&amp;AC20&amp;","&amp;AD20&amp;","&amp;"@"&amp;AD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&amp;","&amp;V20&amp;","&amp;W20</f>
        <v>R10,201501,00000000,20150213,E,KONZT1,@KONZT10002,R,ddd,xxxxxxxx,20171013,EUR,100000,USD,US,351,,,,,,,,351,4,2,0,,6</v>
      </c>
    </row>
    <row r="21" spans="1:31" ht="20.25" customHeight="1">
      <c r="A21" s="77" t="s">
        <v>85</v>
      </c>
      <c r="B21" s="78" t="s">
        <v>94</v>
      </c>
      <c r="C21" s="79" t="s">
        <v>142</v>
      </c>
      <c r="D21" s="78" t="s">
        <v>141</v>
      </c>
      <c r="E21" s="80">
        <v>20171013</v>
      </c>
      <c r="F21" s="33" t="s">
        <v>81</v>
      </c>
      <c r="G21" s="78">
        <v>100000</v>
      </c>
      <c r="H21" s="33" t="s">
        <v>81</v>
      </c>
      <c r="I21" s="36" t="s">
        <v>82</v>
      </c>
      <c r="J21" s="81">
        <v>652</v>
      </c>
      <c r="K21" s="81"/>
      <c r="L21" s="81"/>
      <c r="M21" s="81"/>
      <c r="N21" s="81">
        <v>300</v>
      </c>
      <c r="O21" s="81">
        <f>350-300-30</f>
        <v>20</v>
      </c>
      <c r="P21" s="81">
        <v>30</v>
      </c>
      <c r="Q21" s="83"/>
      <c r="R21" s="81">
        <v>302</v>
      </c>
      <c r="S21" s="33">
        <v>4</v>
      </c>
      <c r="T21" s="33">
        <v>32</v>
      </c>
      <c r="U21" s="33">
        <v>30</v>
      </c>
      <c r="V21" s="33"/>
      <c r="W21" s="82">
        <v>6</v>
      </c>
      <c r="Y21" s="38" t="str">
        <f>ELOLAP!$G$7</f>
        <v>R10</v>
      </c>
      <c r="Z21" s="38">
        <f>ELOLAP!$H$7</f>
        <v>201501</v>
      </c>
      <c r="AA21" s="76" t="str">
        <f>ELOLAP!$I$7</f>
        <v>00000000</v>
      </c>
      <c r="AB21" s="76" t="str">
        <f>ELOLAP!$J$7</f>
        <v>20150213</v>
      </c>
      <c r="AC21" s="3" t="s">
        <v>111</v>
      </c>
      <c r="AD21" s="3" t="str">
        <f aca="true" t="shared" si="1" ref="AD21:AD27">$AD$19</f>
        <v>KONZT1</v>
      </c>
      <c r="AE21" s="2" t="str">
        <f t="shared" si="0"/>
        <v>R10,201501,00000000,20150213,E,KONZT1,@KONZT10003,R,sss,xxxxxxxx,20171013,EUR,100000,EUR,DE,652,,,,300,20,30,,302,4,32,30,,6</v>
      </c>
    </row>
    <row r="22" spans="1:31" ht="20.25" customHeight="1">
      <c r="A22" s="77" t="s">
        <v>86</v>
      </c>
      <c r="B22" s="78" t="s">
        <v>94</v>
      </c>
      <c r="C22" s="79" t="s">
        <v>143</v>
      </c>
      <c r="D22" s="78" t="s">
        <v>141</v>
      </c>
      <c r="E22" s="80">
        <v>20170918</v>
      </c>
      <c r="F22" s="33" t="s">
        <v>81</v>
      </c>
      <c r="G22" s="84">
        <v>400000</v>
      </c>
      <c r="H22" s="33" t="s">
        <v>80</v>
      </c>
      <c r="I22" s="36" t="s">
        <v>82</v>
      </c>
      <c r="J22" s="81">
        <v>41000</v>
      </c>
      <c r="K22" s="81">
        <v>10000</v>
      </c>
      <c r="L22" s="81"/>
      <c r="M22" s="81"/>
      <c r="N22" s="81"/>
      <c r="O22" s="81"/>
      <c r="P22" s="81"/>
      <c r="Q22" s="35"/>
      <c r="R22" s="81">
        <v>51000</v>
      </c>
      <c r="S22" s="33">
        <v>29</v>
      </c>
      <c r="T22" s="33">
        <v>88</v>
      </c>
      <c r="U22" s="33">
        <v>45</v>
      </c>
      <c r="V22" s="33"/>
      <c r="W22" s="82">
        <v>72</v>
      </c>
      <c r="Y22" s="38" t="str">
        <f>ELOLAP!$G$7</f>
        <v>R10</v>
      </c>
      <c r="Z22" s="38">
        <f>ELOLAP!$H$7</f>
        <v>201501</v>
      </c>
      <c r="AA22" s="76" t="str">
        <f>ELOLAP!$I$7</f>
        <v>00000000</v>
      </c>
      <c r="AB22" s="76" t="str">
        <f>ELOLAP!$J$7</f>
        <v>20150213</v>
      </c>
      <c r="AC22" s="3" t="s">
        <v>111</v>
      </c>
      <c r="AD22" s="3" t="str">
        <f t="shared" si="1"/>
        <v>KONZT1</v>
      </c>
      <c r="AE22" s="2" t="str">
        <f t="shared" si="0"/>
        <v>R10,201501,00000000,20150213,E,KONZT1,@KONZT10004,R,ddd,xxxxxxxx,20170918,EUR,400000,USD,DE,41000,10000,,,,,,,51000,29,88,45,,72</v>
      </c>
    </row>
    <row r="23" spans="1:31" ht="20.25" customHeight="1">
      <c r="A23" s="77" t="s">
        <v>87</v>
      </c>
      <c r="B23" s="78" t="s">
        <v>94</v>
      </c>
      <c r="C23" s="79" t="s">
        <v>138</v>
      </c>
      <c r="D23" s="78" t="s">
        <v>141</v>
      </c>
      <c r="E23" s="80">
        <v>20170918</v>
      </c>
      <c r="F23" s="33" t="s">
        <v>81</v>
      </c>
      <c r="G23" s="84">
        <v>400000</v>
      </c>
      <c r="H23" s="33" t="s">
        <v>80</v>
      </c>
      <c r="I23" s="36" t="s">
        <v>93</v>
      </c>
      <c r="J23" s="81">
        <v>23000</v>
      </c>
      <c r="K23" s="81">
        <v>11500</v>
      </c>
      <c r="L23" s="81">
        <f>15000-K23-M23</f>
        <v>3000</v>
      </c>
      <c r="M23" s="81">
        <v>500</v>
      </c>
      <c r="N23" s="81"/>
      <c r="O23" s="81"/>
      <c r="P23" s="81"/>
      <c r="Q23" s="35"/>
      <c r="R23" s="81">
        <f>J23+K23</f>
        <v>34500</v>
      </c>
      <c r="S23" s="33">
        <v>83</v>
      </c>
      <c r="T23" s="33">
        <v>760</v>
      </c>
      <c r="U23" s="33">
        <v>0</v>
      </c>
      <c r="V23" s="33"/>
      <c r="W23" s="82">
        <f>S23+T23</f>
        <v>843</v>
      </c>
      <c r="Y23" s="38" t="str">
        <f>ELOLAP!$G$7</f>
        <v>R10</v>
      </c>
      <c r="Z23" s="38">
        <f>ELOLAP!$H$7</f>
        <v>201501</v>
      </c>
      <c r="AA23" s="76" t="str">
        <f>ELOLAP!$I$7</f>
        <v>00000000</v>
      </c>
      <c r="AB23" s="76" t="str">
        <f>ELOLAP!$J$7</f>
        <v>20150213</v>
      </c>
      <c r="AC23" s="3" t="s">
        <v>111</v>
      </c>
      <c r="AD23" s="3" t="str">
        <f t="shared" si="1"/>
        <v>KONZT1</v>
      </c>
      <c r="AE23" s="2" t="str">
        <f t="shared" si="0"/>
        <v>R10,201501,00000000,20150213,E,KONZT1,@KONZT10005,R,xy,xxxxxxxx,20170918,EUR,400000,USD,US,23000,11500,3000,500,,,,,34500,83,760,0,,843</v>
      </c>
    </row>
    <row r="24" spans="1:31" ht="20.25" customHeight="1">
      <c r="A24" s="77" t="s">
        <v>88</v>
      </c>
      <c r="B24" s="78" t="s">
        <v>94</v>
      </c>
      <c r="C24" s="79" t="s">
        <v>138</v>
      </c>
      <c r="D24" s="78" t="s">
        <v>141</v>
      </c>
      <c r="E24" s="80">
        <v>20170918</v>
      </c>
      <c r="F24" s="33" t="s">
        <v>81</v>
      </c>
      <c r="G24" s="84">
        <v>400000</v>
      </c>
      <c r="H24" s="33" t="s">
        <v>80</v>
      </c>
      <c r="I24" s="36" t="s">
        <v>92</v>
      </c>
      <c r="J24" s="81">
        <v>31083</v>
      </c>
      <c r="K24" s="81"/>
      <c r="L24" s="81"/>
      <c r="M24" s="81"/>
      <c r="N24" s="81"/>
      <c r="O24" s="81"/>
      <c r="P24" s="81"/>
      <c r="Q24" s="35"/>
      <c r="R24" s="81">
        <v>31083</v>
      </c>
      <c r="S24" s="33">
        <v>21</v>
      </c>
      <c r="T24" s="33">
        <v>66</v>
      </c>
      <c r="U24" s="33"/>
      <c r="V24" s="33"/>
      <c r="W24" s="82">
        <v>87</v>
      </c>
      <c r="Y24" s="38" t="str">
        <f>ELOLAP!$G$7</f>
        <v>R10</v>
      </c>
      <c r="Z24" s="38">
        <f>ELOLAP!$H$7</f>
        <v>201501</v>
      </c>
      <c r="AA24" s="76" t="str">
        <f>ELOLAP!$I$7</f>
        <v>00000000</v>
      </c>
      <c r="AB24" s="76" t="str">
        <f>ELOLAP!$J$7</f>
        <v>20150213</v>
      </c>
      <c r="AC24" s="3" t="s">
        <v>111</v>
      </c>
      <c r="AD24" s="3" t="str">
        <f t="shared" si="1"/>
        <v>KONZT1</v>
      </c>
      <c r="AE24" s="2" t="str">
        <f t="shared" si="0"/>
        <v>R10,201501,00000000,20150213,E,KONZT1,@KONZT10006,R,xy,xxxxxxxx,20170918,EUR,400000,USD,PL,31083,,,,,,,,31083,21,66,,,87</v>
      </c>
    </row>
    <row r="25" spans="1:31" ht="20.25" customHeight="1">
      <c r="A25" s="77" t="s">
        <v>89</v>
      </c>
      <c r="B25" s="78" t="s">
        <v>79</v>
      </c>
      <c r="C25" s="79" t="s">
        <v>144</v>
      </c>
      <c r="D25" s="78" t="s">
        <v>141</v>
      </c>
      <c r="E25" s="85">
        <v>20161130</v>
      </c>
      <c r="F25" s="33" t="s">
        <v>81</v>
      </c>
      <c r="G25" s="84">
        <v>100000</v>
      </c>
      <c r="H25" s="33" t="s">
        <v>81</v>
      </c>
      <c r="I25" s="36" t="s">
        <v>92</v>
      </c>
      <c r="J25" s="81">
        <v>19000</v>
      </c>
      <c r="K25" s="33"/>
      <c r="L25" s="33"/>
      <c r="M25" s="33"/>
      <c r="N25" s="33"/>
      <c r="O25" s="33"/>
      <c r="P25" s="33"/>
      <c r="Q25" s="35"/>
      <c r="R25" s="81">
        <v>19000</v>
      </c>
      <c r="S25" s="81">
        <v>45</v>
      </c>
      <c r="T25" s="33">
        <v>1</v>
      </c>
      <c r="U25" s="33">
        <v>1</v>
      </c>
      <c r="V25" s="33"/>
      <c r="W25" s="82">
        <v>45</v>
      </c>
      <c r="Y25" s="38" t="str">
        <f>ELOLAP!$G$7</f>
        <v>R10</v>
      </c>
      <c r="Z25" s="38">
        <f>ELOLAP!$H$7</f>
        <v>201501</v>
      </c>
      <c r="AA25" s="76" t="str">
        <f>ELOLAP!$I$7</f>
        <v>00000000</v>
      </c>
      <c r="AB25" s="76" t="str">
        <f>ELOLAP!$J$7</f>
        <v>20150213</v>
      </c>
      <c r="AC25" s="3" t="s">
        <v>111</v>
      </c>
      <c r="AD25" s="3" t="str">
        <f t="shared" si="1"/>
        <v>KONZT1</v>
      </c>
      <c r="AE25" s="2" t="str">
        <f t="shared" si="0"/>
        <v>R10,201501,00000000,20150213,E,KONZT1,@KONZT10007,H,zzzz,xxxxxxxx,20161130,EUR,100000,EUR,PL,19000,,,,,,,,19000,45,1,1,,45</v>
      </c>
    </row>
    <row r="26" spans="1:31" ht="20.25" customHeight="1">
      <c r="A26" s="77" t="s">
        <v>90</v>
      </c>
      <c r="B26" s="78" t="s">
        <v>79</v>
      </c>
      <c r="C26" s="79" t="s">
        <v>144</v>
      </c>
      <c r="D26" s="78" t="s">
        <v>141</v>
      </c>
      <c r="E26" s="85">
        <v>20161130</v>
      </c>
      <c r="F26" s="33" t="s">
        <v>81</v>
      </c>
      <c r="G26" s="84">
        <v>100000</v>
      </c>
      <c r="H26" s="33" t="s">
        <v>81</v>
      </c>
      <c r="I26" s="36" t="s">
        <v>82</v>
      </c>
      <c r="J26" s="81">
        <v>30000</v>
      </c>
      <c r="K26" s="33"/>
      <c r="L26" s="33"/>
      <c r="M26" s="33"/>
      <c r="N26" s="33">
        <v>15000</v>
      </c>
      <c r="O26" s="33"/>
      <c r="P26" s="33"/>
      <c r="Q26" s="35"/>
      <c r="R26" s="81">
        <v>15000</v>
      </c>
      <c r="S26" s="81">
        <v>77</v>
      </c>
      <c r="T26" s="33">
        <v>3</v>
      </c>
      <c r="U26" s="33">
        <v>75</v>
      </c>
      <c r="V26" s="33"/>
      <c r="W26" s="82">
        <v>5</v>
      </c>
      <c r="Y26" s="38" t="str">
        <f>ELOLAP!$G$7</f>
        <v>R10</v>
      </c>
      <c r="Z26" s="38">
        <f>ELOLAP!$H$7</f>
        <v>201501</v>
      </c>
      <c r="AA26" s="76" t="str">
        <f>ELOLAP!$I$7</f>
        <v>00000000</v>
      </c>
      <c r="AB26" s="76" t="str">
        <f>ELOLAP!$J$7</f>
        <v>20150213</v>
      </c>
      <c r="AC26" s="3" t="s">
        <v>111</v>
      </c>
      <c r="AD26" s="3" t="str">
        <f t="shared" si="1"/>
        <v>KONZT1</v>
      </c>
      <c r="AE26" s="2" t="str">
        <f t="shared" si="0"/>
        <v>R10,201501,00000000,20150213,E,KONZT1,@KONZT10008,H,zzzz,xxxxxxxx,20161130,EUR,100000,EUR,DE,30000,,,,15000,,,,15000,77,3,75,,5</v>
      </c>
    </row>
    <row r="27" spans="1:31" ht="20.25" customHeight="1" thickBot="1">
      <c r="A27" s="86" t="s">
        <v>91</v>
      </c>
      <c r="B27" s="87" t="s">
        <v>79</v>
      </c>
      <c r="C27" s="88" t="s">
        <v>144</v>
      </c>
      <c r="D27" s="87" t="s">
        <v>141</v>
      </c>
      <c r="E27" s="89">
        <v>20181130</v>
      </c>
      <c r="F27" s="44" t="s">
        <v>81</v>
      </c>
      <c r="G27" s="90">
        <v>100000</v>
      </c>
      <c r="H27" s="44" t="s">
        <v>81</v>
      </c>
      <c r="I27" s="91" t="s">
        <v>93</v>
      </c>
      <c r="J27" s="92">
        <v>10000</v>
      </c>
      <c r="K27" s="44"/>
      <c r="L27" s="44"/>
      <c r="M27" s="44"/>
      <c r="N27" s="44"/>
      <c r="O27" s="44"/>
      <c r="P27" s="44"/>
      <c r="Q27" s="93"/>
      <c r="R27" s="92">
        <v>10000</v>
      </c>
      <c r="S27" s="92">
        <v>24</v>
      </c>
      <c r="T27" s="44">
        <v>23</v>
      </c>
      <c r="U27" s="44">
        <v>0</v>
      </c>
      <c r="V27" s="44"/>
      <c r="W27" s="45">
        <v>47</v>
      </c>
      <c r="Y27" s="38" t="str">
        <f>ELOLAP!$G$7</f>
        <v>R10</v>
      </c>
      <c r="Z27" s="38">
        <f>ELOLAP!$H$7</f>
        <v>201501</v>
      </c>
      <c r="AA27" s="76" t="str">
        <f>ELOLAP!$I$7</f>
        <v>00000000</v>
      </c>
      <c r="AB27" s="76" t="str">
        <f>ELOLAP!$J$7</f>
        <v>20150213</v>
      </c>
      <c r="AC27" s="3" t="s">
        <v>111</v>
      </c>
      <c r="AD27" s="3" t="str">
        <f t="shared" si="1"/>
        <v>KONZT1</v>
      </c>
      <c r="AE27" s="2" t="str">
        <f t="shared" si="0"/>
        <v>R10,201501,00000000,20150213,E,KONZT1,@KONZT10009,H,zzzz,xxxxxxxx,20181130,EUR,100000,EUR,US,10000,,,,,,,,10000,24,23,0,,47</v>
      </c>
    </row>
    <row r="28" spans="1:27" ht="12.75">
      <c r="A28" s="47"/>
      <c r="AA28" s="41"/>
    </row>
    <row r="29" ht="12.75">
      <c r="A29" s="50"/>
    </row>
    <row r="30" ht="12.75">
      <c r="A30" s="94"/>
    </row>
    <row r="31" ht="12.75">
      <c r="A31" s="94"/>
    </row>
  </sheetData>
  <sheetProtection/>
  <mergeCells count="24">
    <mergeCell ref="A7:D7"/>
    <mergeCell ref="A13:A17"/>
    <mergeCell ref="B13:B17"/>
    <mergeCell ref="C13:C17"/>
    <mergeCell ref="D13:D17"/>
    <mergeCell ref="E13:E17"/>
    <mergeCell ref="F13:F17"/>
    <mergeCell ref="G13:G17"/>
    <mergeCell ref="H13:H17"/>
    <mergeCell ref="S14:S17"/>
    <mergeCell ref="T14:V14"/>
    <mergeCell ref="W14:W17"/>
    <mergeCell ref="K15:P15"/>
    <mergeCell ref="Q15:Q17"/>
    <mergeCell ref="I13:I17"/>
    <mergeCell ref="T15:U16"/>
    <mergeCell ref="V15:V17"/>
    <mergeCell ref="K16:M16"/>
    <mergeCell ref="N16:P16"/>
    <mergeCell ref="J13:R13"/>
    <mergeCell ref="S13:W13"/>
    <mergeCell ref="J14:J17"/>
    <mergeCell ref="K14:Q14"/>
    <mergeCell ref="R14:R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X26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12.57421875" style="2" customWidth="1"/>
    <col min="3" max="3" width="20.57421875" style="2" customWidth="1"/>
    <col min="4" max="4" width="14.57421875" style="2" customWidth="1"/>
    <col min="5" max="6" width="10.421875" style="2" customWidth="1"/>
    <col min="7" max="7" width="9.8515625" style="2" customWidth="1"/>
    <col min="8" max="9" width="12.8515625" style="2" customWidth="1"/>
    <col min="10" max="10" width="10.00390625" style="2" customWidth="1"/>
    <col min="11" max="11" width="10.140625" style="2" customWidth="1"/>
    <col min="12" max="12" width="11.140625" style="2" customWidth="1"/>
    <col min="13" max="13" width="10.421875" style="3" customWidth="1"/>
    <col min="14" max="14" width="11.140625" style="3" customWidth="1"/>
    <col min="15" max="15" width="9.57421875" style="3" customWidth="1"/>
    <col min="16" max="16" width="9.8515625" style="3" customWidth="1"/>
    <col min="17" max="17" width="10.28125" style="3" customWidth="1"/>
    <col min="18" max="18" width="10.8515625" style="3" customWidth="1"/>
    <col min="19" max="19" width="38.421875" style="2" bestFit="1" customWidth="1"/>
    <col min="20" max="21" width="9.140625" style="2" customWidth="1"/>
    <col min="22" max="22" width="9.57421875" style="2" customWidth="1"/>
    <col min="23" max="16384" width="9.140625" style="2" customWidth="1"/>
  </cols>
  <sheetData>
    <row r="7" spans="1:4" ht="12.75" customHeight="1">
      <c r="A7" s="141" t="s">
        <v>73</v>
      </c>
      <c r="B7" s="141"/>
      <c r="C7" s="141"/>
      <c r="D7" s="141"/>
    </row>
    <row r="10" spans="1:16" ht="12.75">
      <c r="A10" s="4" t="s">
        <v>69</v>
      </c>
      <c r="N10" s="5"/>
      <c r="O10" s="5"/>
      <c r="P10" s="5"/>
    </row>
    <row r="11" spans="1:16" ht="13.5" thickBot="1">
      <c r="A11" s="6" t="s">
        <v>72</v>
      </c>
      <c r="N11" s="5"/>
      <c r="O11" s="5"/>
      <c r="P11" s="5"/>
    </row>
    <row r="12" spans="1:24" ht="13.5" thickBot="1">
      <c r="A12" s="7" t="s">
        <v>52</v>
      </c>
      <c r="B12" s="8"/>
      <c r="C12" s="8"/>
      <c r="D12" s="9"/>
      <c r="E12" s="1"/>
      <c r="F12" s="1"/>
      <c r="G12" s="1"/>
      <c r="Q12" s="10"/>
      <c r="R12" s="10"/>
      <c r="S12" s="11"/>
      <c r="T12" s="11"/>
      <c r="U12" s="11"/>
      <c r="V12" s="12"/>
      <c r="W12" s="13"/>
      <c r="X12" s="14"/>
    </row>
    <row r="13" spans="1:23" ht="51.75" thickBot="1">
      <c r="A13" s="15" t="s">
        <v>16</v>
      </c>
      <c r="B13" s="16" t="s">
        <v>49</v>
      </c>
      <c r="C13" s="17" t="s">
        <v>4</v>
      </c>
      <c r="D13" s="17" t="s">
        <v>8</v>
      </c>
      <c r="E13" s="17" t="s">
        <v>42</v>
      </c>
      <c r="F13" s="17" t="s">
        <v>57</v>
      </c>
      <c r="G13" s="17" t="s">
        <v>47</v>
      </c>
      <c r="H13" s="17" t="s">
        <v>70</v>
      </c>
      <c r="I13" s="18" t="s">
        <v>43</v>
      </c>
      <c r="J13" s="19" t="s">
        <v>51</v>
      </c>
      <c r="K13" s="16" t="s">
        <v>53</v>
      </c>
      <c r="M13" s="20" t="s">
        <v>102</v>
      </c>
      <c r="N13" s="20" t="s">
        <v>103</v>
      </c>
      <c r="O13" s="20" t="s">
        <v>104</v>
      </c>
      <c r="P13" s="20" t="s">
        <v>105</v>
      </c>
      <c r="Q13" s="20" t="s">
        <v>106</v>
      </c>
      <c r="R13" s="21" t="s">
        <v>107</v>
      </c>
      <c r="S13" s="22" t="s">
        <v>108</v>
      </c>
      <c r="T13" s="23"/>
      <c r="U13" s="23"/>
      <c r="V13" s="23"/>
      <c r="W13" s="23"/>
    </row>
    <row r="14" spans="1:23" ht="12.75" customHeight="1">
      <c r="A14" s="24"/>
      <c r="B14" s="25" t="s">
        <v>19</v>
      </c>
      <c r="C14" s="26" t="s">
        <v>20</v>
      </c>
      <c r="D14" s="26" t="s">
        <v>21</v>
      </c>
      <c r="E14" s="26" t="s">
        <v>22</v>
      </c>
      <c r="F14" s="26" t="s">
        <v>23</v>
      </c>
      <c r="G14" s="26" t="s">
        <v>24</v>
      </c>
      <c r="H14" s="26" t="s">
        <v>25</v>
      </c>
      <c r="I14" s="26" t="s">
        <v>26</v>
      </c>
      <c r="J14" s="27" t="s">
        <v>27</v>
      </c>
      <c r="K14" s="28" t="s">
        <v>28</v>
      </c>
      <c r="T14" s="23"/>
      <c r="U14" s="23"/>
      <c r="V14" s="23"/>
      <c r="W14" s="23"/>
    </row>
    <row r="15" spans="1:23" ht="12.75">
      <c r="A15" s="29" t="s">
        <v>83</v>
      </c>
      <c r="B15" s="30"/>
      <c r="C15" s="31"/>
      <c r="D15" s="31"/>
      <c r="E15" s="32"/>
      <c r="F15" s="33"/>
      <c r="G15" s="34"/>
      <c r="H15" s="33"/>
      <c r="I15" s="35"/>
      <c r="J15" s="36"/>
      <c r="K15" s="37"/>
      <c r="M15" s="38" t="str">
        <f>ELOLAP!$G$7</f>
        <v>R10</v>
      </c>
      <c r="N15" s="38">
        <f>ELOLAP!$H$7</f>
        <v>201501</v>
      </c>
      <c r="O15" s="38" t="str">
        <f>ELOLAP!$I$7</f>
        <v>00000000</v>
      </c>
      <c r="P15" s="38" t="str">
        <f>ELOLAP!$J$7</f>
        <v>20150213</v>
      </c>
      <c r="Q15" s="3" t="s">
        <v>130</v>
      </c>
      <c r="R15" s="3" t="s">
        <v>131</v>
      </c>
      <c r="S15" s="2" t="str">
        <f>M15&amp;","&amp;N15&amp;","&amp;O15&amp;","&amp;P15&amp;","&amp;Q15&amp;","&amp;R15</f>
        <v>R10,201501,00000000,20150213,N,KONZT2</v>
      </c>
      <c r="T15" s="39"/>
      <c r="U15" s="39"/>
      <c r="V15" s="39"/>
      <c r="W15" s="23"/>
    </row>
    <row r="16" spans="1:23" ht="12.75">
      <c r="A16" s="29"/>
      <c r="B16" s="40"/>
      <c r="C16" s="33"/>
      <c r="D16" s="33"/>
      <c r="E16" s="33"/>
      <c r="F16" s="33"/>
      <c r="G16" s="33"/>
      <c r="H16" s="36"/>
      <c r="I16" s="36"/>
      <c r="J16" s="36"/>
      <c r="K16" s="37"/>
      <c r="O16" s="41"/>
      <c r="P16" s="41"/>
      <c r="R16" s="10"/>
      <c r="S16" s="10"/>
      <c r="T16" s="10"/>
      <c r="U16" s="10"/>
      <c r="V16" s="10"/>
      <c r="W16" s="10"/>
    </row>
    <row r="17" spans="1:23" s="46" customFormat="1" ht="13.5" thickBot="1">
      <c r="A17" s="42"/>
      <c r="B17" s="43"/>
      <c r="C17" s="44"/>
      <c r="D17" s="44"/>
      <c r="E17" s="44"/>
      <c r="F17" s="44"/>
      <c r="G17" s="44"/>
      <c r="H17" s="44"/>
      <c r="I17" s="44"/>
      <c r="J17" s="44"/>
      <c r="K17" s="45"/>
      <c r="M17" s="3"/>
      <c r="N17" s="3"/>
      <c r="O17" s="41"/>
      <c r="P17" s="41"/>
      <c r="Q17" s="3"/>
      <c r="R17" s="10"/>
      <c r="S17" s="10"/>
      <c r="T17" s="10"/>
      <c r="U17" s="10"/>
      <c r="V17" s="10"/>
      <c r="W17" s="10"/>
    </row>
    <row r="18" spans="1:23" ht="12.75">
      <c r="A18" s="47"/>
      <c r="B18" s="48"/>
      <c r="C18" s="49"/>
      <c r="D18" s="49"/>
      <c r="E18" s="10"/>
      <c r="F18" s="10"/>
      <c r="G18" s="10"/>
      <c r="H18" s="10"/>
      <c r="I18" s="10"/>
      <c r="J18" s="10"/>
      <c r="K18" s="10"/>
      <c r="L18" s="10"/>
      <c r="O18" s="41"/>
      <c r="P18" s="41"/>
      <c r="R18" s="10"/>
      <c r="S18" s="10"/>
      <c r="T18" s="10"/>
      <c r="U18" s="10"/>
      <c r="V18" s="10"/>
      <c r="W18" s="10"/>
    </row>
    <row r="19" spans="1:23" ht="12.75">
      <c r="A19" s="50"/>
      <c r="B19" s="10"/>
      <c r="C19" s="49"/>
      <c r="D19" s="49"/>
      <c r="E19" s="10"/>
      <c r="F19" s="10"/>
      <c r="G19" s="10"/>
      <c r="H19" s="10"/>
      <c r="I19" s="10"/>
      <c r="J19" s="10"/>
      <c r="K19" s="10"/>
      <c r="L19" s="10"/>
      <c r="O19" s="41"/>
      <c r="P19" s="41"/>
      <c r="R19" s="10"/>
      <c r="S19" s="10"/>
      <c r="T19" s="10"/>
      <c r="U19" s="10"/>
      <c r="V19" s="10"/>
      <c r="W19" s="10"/>
    </row>
    <row r="20" spans="1:23" ht="12.75">
      <c r="A20" s="50"/>
      <c r="B20" s="10"/>
      <c r="C20" s="11"/>
      <c r="D20" s="11"/>
      <c r="E20" s="10"/>
      <c r="F20" s="10"/>
      <c r="G20" s="10"/>
      <c r="H20" s="10"/>
      <c r="I20" s="10"/>
      <c r="J20" s="10"/>
      <c r="K20" s="10"/>
      <c r="L20" s="10"/>
      <c r="M20" s="10"/>
      <c r="O20" s="41"/>
      <c r="P20" s="41"/>
      <c r="Q20" s="10"/>
      <c r="R20" s="10"/>
      <c r="S20" s="10"/>
      <c r="T20" s="10"/>
      <c r="U20" s="10"/>
      <c r="V20" s="10"/>
      <c r="W20" s="10"/>
    </row>
    <row r="21" spans="1:23" ht="12.75">
      <c r="A21" s="51"/>
      <c r="B21" s="23"/>
      <c r="C21" s="23"/>
      <c r="D21" s="23"/>
      <c r="E21" s="10"/>
      <c r="F21" s="10"/>
      <c r="G21" s="10"/>
      <c r="H21" s="10"/>
      <c r="I21" s="10"/>
      <c r="J21" s="10"/>
      <c r="K21" s="10"/>
      <c r="L21" s="10"/>
      <c r="M21" s="10"/>
      <c r="O21" s="41"/>
      <c r="P21" s="41"/>
      <c r="Q21" s="10"/>
      <c r="R21" s="10"/>
      <c r="S21" s="10"/>
      <c r="T21" s="10"/>
      <c r="U21" s="10"/>
      <c r="V21" s="10"/>
      <c r="W21" s="10"/>
    </row>
    <row r="22" spans="1:23" ht="12.75">
      <c r="A22" s="52"/>
      <c r="B22" s="11"/>
      <c r="C22" s="11"/>
      <c r="D22" s="11"/>
      <c r="E22" s="11"/>
      <c r="F22" s="11"/>
      <c r="H22" s="11"/>
      <c r="I22" s="11"/>
      <c r="J22" s="11"/>
      <c r="K22" s="11"/>
      <c r="L22" s="11"/>
      <c r="M22" s="10"/>
      <c r="N22" s="10"/>
      <c r="O22" s="10"/>
      <c r="P22" s="10"/>
      <c r="Q22" s="10"/>
      <c r="R22" s="10"/>
      <c r="S22" s="11"/>
      <c r="T22" s="11"/>
      <c r="U22" s="11"/>
      <c r="V22" s="11"/>
      <c r="W22" s="11"/>
    </row>
    <row r="23" spans="1:23" ht="12.75">
      <c r="A23" s="5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0"/>
      <c r="N23" s="10"/>
      <c r="O23" s="10"/>
      <c r="P23" s="10"/>
      <c r="Q23" s="10"/>
      <c r="R23" s="10"/>
      <c r="S23" s="11"/>
      <c r="T23" s="11"/>
      <c r="U23" s="11"/>
      <c r="V23" s="11"/>
      <c r="W23" s="11"/>
    </row>
    <row r="24" spans="1:23" ht="12.75">
      <c r="A24" s="5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0"/>
      <c r="N24" s="10"/>
      <c r="O24" s="10"/>
      <c r="P24" s="10"/>
      <c r="Q24" s="10"/>
      <c r="R24" s="10"/>
      <c r="S24" s="11"/>
      <c r="T24" s="11"/>
      <c r="U24" s="11"/>
      <c r="V24" s="11"/>
      <c r="W24" s="11"/>
    </row>
    <row r="25" spans="1:23" ht="12.75">
      <c r="A25" s="5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0"/>
      <c r="N25" s="10"/>
      <c r="O25" s="10"/>
      <c r="P25" s="10"/>
      <c r="Q25" s="10"/>
      <c r="R25" s="10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0"/>
      <c r="N26" s="10"/>
      <c r="O26" s="10"/>
      <c r="P26" s="10"/>
      <c r="Q26" s="10"/>
      <c r="R26" s="10"/>
      <c r="S26" s="11"/>
      <c r="T26" s="11"/>
      <c r="U26" s="11"/>
      <c r="V26" s="11"/>
      <c r="W26" s="11"/>
    </row>
  </sheetData>
  <sheetProtection/>
  <mergeCells count="1">
    <mergeCell ref="A7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2007-01-29T16:05:40Z</cp:lastPrinted>
  <dcterms:created xsi:type="dcterms:W3CDTF">2005-09-19T07:10:12Z</dcterms:created>
  <dcterms:modified xsi:type="dcterms:W3CDTF">2015-01-09T12:02:57Z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1738456081</vt:i4>
  </property>
  <property fmtid="{D5CDD505-2E9C-101B-9397-08002B2CF9AE}" pid="3" name="_EmailSubject">
    <vt:lpwstr>FMA microsite - új anyagok </vt:lpwstr>
  </property>
  <property fmtid="{D5CDD505-2E9C-101B-9397-08002B2CF9AE}" pid="4" name="_AuthorEmail">
    <vt:lpwstr>mullerv@mnb.hu</vt:lpwstr>
  </property>
  <property fmtid="{D5CDD505-2E9C-101B-9397-08002B2CF9AE}" pid="5" name="_AuthorEmailDisplayName">
    <vt:lpwstr>Uriné Müller Veronika</vt:lpwstr>
  </property>
  <property fmtid="{D5CDD505-2E9C-101B-9397-08002B2CF9AE}" pid="6" name="_PreviousAdHocReviewCycleID">
    <vt:i4>-968927836</vt:i4>
  </property>
  <property fmtid="{D5CDD505-2E9C-101B-9397-08002B2CF9AE}" pid="7" name="_ReviewingToolsShownOnce">
    <vt:lpwstr/>
  </property>
</Properties>
</file>