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H7" authorId="0">
      <text>
        <r>
          <rPr>
            <sz val="8"/>
            <rFont val="Tahoma"/>
            <family val="2"/>
          </rPr>
          <t>Ide írja a törzsszámukat (az adószám első nyolc számjegye)!</t>
        </r>
      </text>
    </comment>
    <comment ref="G7" authorId="0">
      <text>
        <r>
          <rPr>
            <sz val="8"/>
            <rFont val="Tahoma"/>
            <family val="2"/>
          </rPr>
          <t>Ide írja yyyymm formátumban a vonatkozási időt! Ez átírja mindenhol a fájlban.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B17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<sst xmlns="http://schemas.openxmlformats.org/spreadsheetml/2006/main" count="149" uniqueCount="85">
  <si>
    <t>Tranzakciók</t>
  </si>
  <si>
    <t>a</t>
  </si>
  <si>
    <t>b</t>
  </si>
  <si>
    <t>c</t>
  </si>
  <si>
    <t>d</t>
  </si>
  <si>
    <t>Devizanem ISO kódja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</si>
  <si>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</si>
  <si>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</si>
  <si>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</si>
  <si>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</si>
  <si>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</si>
  <si>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</si>
  <si>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</si>
  <si>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</si>
  <si>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</si>
  <si>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</si>
  <si>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</si>
  <si>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</si>
  <si>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</si>
  <si>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</si>
  <si>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</si>
  <si>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</si>
  <si>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</si>
  <si>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</si>
  <si>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</si>
  <si>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</si>
  <si>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</si>
  <si>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</si>
  <si>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</si>
  <si>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</si>
  <si>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</si>
  <si>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</si>
  <si>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</si>
  <si>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</si>
  <si>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</si>
  <si>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</si>
  <si>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</si>
  <si>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</si>
  <si>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</si>
  <si>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</si>
  <si>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</si>
  <si>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</si>
  <si>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</si>
  <si>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</si>
  <si>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</si>
  <si>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</si>
  <si>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</si>
  <si>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</si>
  <si>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</si>
  <si>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</si>
  <si>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</si>
  <si>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VISZ</t>
  </si>
  <si>
    <t>01</t>
  </si>
  <si>
    <t>02</t>
  </si>
  <si>
    <t>03</t>
  </si>
  <si>
    <t>04</t>
  </si>
  <si>
    <t>00000000</t>
  </si>
  <si>
    <t>Szabványos fájlnév:</t>
  </si>
  <si>
    <t xml:space="preserve"> Fájlnév összetétele: </t>
  </si>
  <si>
    <t>3) adatszolgáltató 8 jegyű törzsszáma</t>
  </si>
  <si>
    <t>1) adatgyűjtés jele: R11</t>
  </si>
  <si>
    <t>R11</t>
  </si>
  <si>
    <t>ESZSZ</t>
  </si>
  <si>
    <t>05</t>
  </si>
  <si>
    <t>06</t>
  </si>
  <si>
    <t>07</t>
  </si>
  <si>
    <t>08</t>
  </si>
  <si>
    <t>ESZAU</t>
  </si>
  <si>
    <t>ESZFR</t>
  </si>
  <si>
    <t>ESZKV</t>
  </si>
  <si>
    <t>ESZKF</t>
  </si>
  <si>
    <t>VJA</t>
  </si>
  <si>
    <t>09</t>
  </si>
  <si>
    <t>10</t>
  </si>
  <si>
    <t>VTD</t>
  </si>
  <si>
    <t>VBT</t>
  </si>
  <si>
    <t>Minta Mária</t>
  </si>
  <si>
    <t>maria.minta@jelentes.hu</t>
  </si>
  <si>
    <t>Minta Miklós</t>
  </si>
  <si>
    <t>miklos.minta@adatszolgaltatas.hu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</si>
  <si>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</si>
  <si>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</si>
  <si>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</si>
  <si>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</si>
  <si>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2) vonatkozási időszak: az év utolsó számjegye és a hónap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</si>
</sst>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0" fillId="0" borderId="0">
      <alignment/>
      <protection/>
    </xf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0" fillId="33" borderId="0" xfId="55" applyNumberFormat="1" applyFont="1" applyFill="1" applyBorder="1" applyAlignment="1">
      <alignment horizontal="left" vertical="center" wrapText="1"/>
      <protection/>
    </xf>
    <xf numFmtId="0" fontId="10" fillId="33" borderId="0" xfId="55" applyNumberFormat="1" applyFont="1" applyFill="1" applyBorder="1" applyAlignment="1">
      <alignment horizontal="center" vertical="center" wrapText="1"/>
      <protection/>
    </xf>
    <xf numFmtId="0" fontId="11" fillId="0" borderId="11" xfId="55" applyNumberFormat="1" applyFont="1" applyFill="1" applyBorder="1" applyAlignment="1">
      <alignment horizontal="center" vertical="center" wrapText="1"/>
      <protection/>
    </xf>
    <xf numFmtId="0" fontId="12" fillId="0" borderId="12" xfId="55" applyNumberFormat="1" applyFont="1" applyFill="1" applyBorder="1" applyAlignment="1">
      <alignment horizontal="left" vertical="center" wrapText="1"/>
      <protection/>
    </xf>
    <xf numFmtId="0" fontId="5" fillId="34" borderId="0" xfId="55" applyFont="1" applyFill="1" applyAlignment="1">
      <alignment horizontal="center"/>
      <protection/>
    </xf>
    <xf numFmtId="49" fontId="5" fillId="34" borderId="0" xfId="55" applyNumberFormat="1" applyFont="1" applyFill="1" applyAlignment="1">
      <alignment horizontal="center"/>
      <protection/>
    </xf>
    <xf numFmtId="0" fontId="12" fillId="0" borderId="13" xfId="55" applyNumberFormat="1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/>
      <protection/>
    </xf>
    <xf numFmtId="0" fontId="10" fillId="0" borderId="14" xfId="55" applyNumberFormat="1" applyFont="1" applyFill="1" applyBorder="1" applyAlignment="1">
      <alignment horizontal="center" vertical="center" wrapText="1"/>
      <protection/>
    </xf>
    <xf numFmtId="0" fontId="10" fillId="0" borderId="15" xfId="55" applyNumberFormat="1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15" fillId="0" borderId="0" xfId="0" applyFont="1" applyAlignment="1">
      <alignment/>
    </xf>
    <xf numFmtId="0" fontId="10" fillId="0" borderId="16" xfId="0" applyNumberFormat="1" applyFont="1" applyFill="1" applyBorder="1" applyAlignment="1">
      <alignment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33" fillId="0" borderId="16" xfId="53" applyNumberFormat="1" applyFont="1" applyFill="1" applyBorder="1" applyAlignment="1" applyProtection="1">
      <alignment vertical="center" wrapText="1"/>
      <protection/>
    </xf>
    <xf numFmtId="0" fontId="10" fillId="34" borderId="17" xfId="0" applyNumberFormat="1" applyFont="1" applyFill="1" applyBorder="1" applyAlignment="1">
      <alignment horizontal="center" vertical="center" wrapText="1"/>
    </xf>
    <xf numFmtId="0" fontId="10" fillId="0" borderId="16" xfId="55" applyNumberFormat="1" applyFont="1" applyFill="1" applyBorder="1" applyAlignment="1">
      <alignment horizontal="left" vertical="center" wrapText="1"/>
      <protection/>
    </xf>
    <xf numFmtId="0" fontId="10" fillId="0" borderId="17" xfId="55" applyNumberFormat="1" applyFont="1" applyFill="1" applyBorder="1" applyAlignment="1">
      <alignment vertical="center" wrapText="1"/>
      <protection/>
    </xf>
    <xf numFmtId="0" fontId="8" fillId="0" borderId="18" xfId="55" applyNumberFormat="1" applyFont="1" applyFill="1" applyBorder="1" applyAlignment="1">
      <alignment horizontal="center" vertical="center" wrapText="1"/>
      <protection/>
    </xf>
    <xf numFmtId="0" fontId="8" fillId="0" borderId="19" xfId="55" applyNumberFormat="1" applyFont="1" applyFill="1" applyBorder="1" applyAlignment="1">
      <alignment horizontal="center" vertical="center" wrapText="1"/>
      <protection/>
    </xf>
    <xf numFmtId="0" fontId="8" fillId="0" borderId="20" xfId="55" applyNumberFormat="1" applyFont="1" applyFill="1" applyBorder="1" applyAlignment="1">
      <alignment horizontal="center" vertical="center" wrapText="1"/>
      <protection/>
    </xf>
    <xf numFmtId="0" fontId="9" fillId="0" borderId="21" xfId="55" applyNumberFormat="1" applyFont="1" applyFill="1" applyBorder="1" applyAlignment="1">
      <alignment horizontal="center" vertical="center" wrapText="1"/>
      <protection/>
    </xf>
    <xf numFmtId="0" fontId="9" fillId="0" borderId="22" xfId="55" applyNumberFormat="1" applyFont="1" applyFill="1" applyBorder="1" applyAlignment="1">
      <alignment horizontal="center" vertical="center" wrapText="1"/>
      <protection/>
    </xf>
    <xf numFmtId="0" fontId="9" fillId="0" borderId="23" xfId="55" applyNumberFormat="1" applyFont="1" applyFill="1" applyBorder="1" applyAlignment="1">
      <alignment horizontal="center" vertical="center" wrapText="1"/>
      <protection/>
    </xf>
    <xf numFmtId="0" fontId="11" fillId="0" borderId="24" xfId="55" applyNumberFormat="1" applyFont="1" applyFill="1" applyBorder="1" applyAlignment="1">
      <alignment horizontal="center" vertical="center" wrapText="1"/>
      <protection/>
    </xf>
    <xf numFmtId="0" fontId="11" fillId="0" borderId="25" xfId="55" applyNumberFormat="1" applyFont="1" applyFill="1" applyBorder="1" applyAlignment="1">
      <alignment horizontal="center" vertical="center" wrapText="1"/>
      <protection/>
    </xf>
    <xf numFmtId="0" fontId="11" fillId="0" borderId="26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57.28125" style="29" customWidth="1"/>
    <col min="2" max="16384" width="9.140625" style="29" customWidth="1"/>
  </cols>
  <sheetData>
    <row r="1" ht="15">
      <c r="A1" s="29" t="str">
        <f>ELOLAP!L7</f>
        <v>R11,201801,00000000,20180214,E,ELOLAP,@ELOLAP01,Minta Mária</v>
      </c>
    </row>
    <row r="2" ht="15">
      <c r="A2" s="29" t="str">
        <f>ELOLAP!L8</f>
        <v>R11,201801,00000000,20180214,E,ELOLAP,@ELOLAP02,3612345678</v>
      </c>
    </row>
    <row r="3" ht="15">
      <c r="A3" s="29" t="str">
        <f>ELOLAP!L9</f>
        <v>R11,201801,00000000,20180214,E,ELOLAP,@ELOLAP03,maria.minta@jelentes.hu</v>
      </c>
    </row>
    <row r="4" ht="15">
      <c r="A4" s="29" t="str">
        <f>ELOLAP!L10</f>
        <v>R11,201801,00000000,20180214,E,ELOLAP,@ELOLAP04,Minta Miklós</v>
      </c>
    </row>
    <row r="5" ht="15">
      <c r="A5" s="29" t="str">
        <f>ELOLAP!L11</f>
        <v>R11,201801,00000000,20180214,E,ELOLAP,@ELOLAP05,3612345678</v>
      </c>
    </row>
    <row r="6" ht="15">
      <c r="A6" s="29" t="str">
        <f>ELOLAP!L12</f>
        <v>R11,201801,00000000,20180214,E,ELOLAP,@ELOLAP06,miklos.minta@adatszolgaltatas.hu</v>
      </c>
    </row>
    <row r="7" ht="15">
      <c r="A7" s="29" t="str">
        <f>ELOLAP!L13</f>
        <v>R11,201801,00000000,20180214,E,ELOLAP,@ELOLAP07,20180214</v>
      </c>
    </row>
    <row r="8" ht="15">
      <c r="A8" s="29" t="str">
        <f>VISZ!N17</f>
        <v>R11,201801,00000000,20180214,E,VISZ,@VISZ001,VEVA,US,USD,,</v>
      </c>
    </row>
    <row r="9" ht="15">
      <c r="A9" s="29" t="str">
        <f>VISZ!N18</f>
        <v>R11,201801,00000000,20180214,E,VISZ,@VISZ002,VJA,PL,USD,,</v>
      </c>
    </row>
    <row r="10" ht="15">
      <c r="A10" s="29" t="str">
        <f>VISZ!N19</f>
        <v>R11,201801,00000000,20180214,E,VISZ,@VISZ003,VETT,DE,HUF,,</v>
      </c>
    </row>
    <row r="11" ht="15">
      <c r="A11" s="29" t="str">
        <f>VISZ!N20</f>
        <v>R11,201801,00000000,20180214,E,VISZ,@VISZ004,ESZSZ,DE,EUR,,</v>
      </c>
    </row>
    <row r="12" ht="15">
      <c r="A12" s="29" t="str">
        <f>VISZ!N21</f>
        <v>R11,201801,00000000,20180214,E,VISZ,@VISZ005,ESZAU,US,USD,,</v>
      </c>
    </row>
    <row r="13" ht="15">
      <c r="A13" s="29" t="str">
        <f>VISZ!N22</f>
        <v>R11,201801,00000000,20180214,E,VISZ,@VISZ006,ESZFR,DE,EUR,,</v>
      </c>
    </row>
    <row r="14" ht="15">
      <c r="A14" s="29" t="str">
        <f>VISZ!N23</f>
        <v>R11,201801,00000000,20180214,E,VISZ,@VISZ007,ESZKV,PL,HUF,,</v>
      </c>
    </row>
    <row r="15" ht="15">
      <c r="A15" s="29" t="str">
        <f>VISZ!N24</f>
        <v>R11,201801,00000000,20180214,E,VISZ,@VISZ008,ESZKF,US,USD,,</v>
      </c>
    </row>
    <row r="16" ht="15">
      <c r="A16" s="29" t="str">
        <f>VISZ!N25</f>
        <v>R11,201801,00000000,20180214,E,VISZ,@VISZ009,VTD,DE,EUR,,</v>
      </c>
    </row>
    <row r="17" ht="15">
      <c r="A17" s="29" t="str">
        <f>VISZ!N26</f>
        <v>R11,201801,00000000,20180214,E,VISZ,@VISZ010,VBT,US,USD,,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H26" sqref="H25:H26"/>
    </sheetView>
  </sheetViews>
  <sheetFormatPr defaultColWidth="9.140625" defaultRowHeight="12.75"/>
  <cols>
    <col min="1" max="1" width="7.00390625" style="1" customWidth="1"/>
    <col min="2" max="2" width="15.140625" style="17" customWidth="1"/>
    <col min="3" max="3" width="34.140625" style="17" customWidth="1"/>
    <col min="4" max="4" width="22.28125" style="17" customWidth="1"/>
    <col min="5" max="5" width="6.7109375" style="1" customWidth="1"/>
    <col min="6" max="6" width="9.140625" style="17" customWidth="1"/>
    <col min="7" max="7" width="11.140625" style="17" customWidth="1"/>
    <col min="8" max="11" width="9.140625" style="17" customWidth="1"/>
    <col min="12" max="12" width="58.00390625" style="1" bestFit="1" customWidth="1"/>
    <col min="13" max="16384" width="9.140625" style="1" customWidth="1"/>
  </cols>
  <sheetData>
    <row r="1" spans="1:4" ht="21.75" thickTop="1">
      <c r="A1" s="36" t="s">
        <v>22</v>
      </c>
      <c r="B1" s="37"/>
      <c r="C1" s="37"/>
      <c r="D1" s="38"/>
    </row>
    <row r="2" spans="1:4" ht="16.5" thickBot="1">
      <c r="A2" s="39" t="s">
        <v>23</v>
      </c>
      <c r="B2" s="40"/>
      <c r="C2" s="40"/>
      <c r="D2" s="41"/>
    </row>
    <row r="3" spans="1:4" ht="14.25" thickBot="1" thickTop="1">
      <c r="A3" s="18"/>
      <c r="B3" s="19"/>
      <c r="C3" s="19"/>
      <c r="D3" s="19"/>
    </row>
    <row r="4" spans="1:4" ht="14.25" thickBot="1" thickTop="1">
      <c r="A4" s="42" t="s">
        <v>24</v>
      </c>
      <c r="B4" s="42" t="s">
        <v>25</v>
      </c>
      <c r="C4" s="42" t="s">
        <v>26</v>
      </c>
      <c r="D4" s="20" t="s">
        <v>27</v>
      </c>
    </row>
    <row r="5" spans="1:13" ht="78" thickBot="1" thickTop="1">
      <c r="A5" s="43"/>
      <c r="B5" s="43"/>
      <c r="C5" s="43"/>
      <c r="D5" s="20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6" t="s">
        <v>34</v>
      </c>
      <c r="L5" s="5" t="s">
        <v>35</v>
      </c>
      <c r="M5" s="3"/>
    </row>
    <row r="6" spans="1:13" ht="14.25" thickBot="1" thickTop="1">
      <c r="A6" s="44"/>
      <c r="B6" s="44"/>
      <c r="C6" s="44"/>
      <c r="D6" s="20" t="s">
        <v>1</v>
      </c>
      <c r="F6" s="4"/>
      <c r="G6" s="4"/>
      <c r="H6" s="4"/>
      <c r="I6" s="4"/>
      <c r="J6" s="4"/>
      <c r="K6" s="4"/>
      <c r="L6" s="4"/>
      <c r="M6" s="3"/>
    </row>
    <row r="7" spans="1:13" ht="28.5" customHeight="1" thickTop="1">
      <c r="A7" s="21" t="s">
        <v>28</v>
      </c>
      <c r="B7" s="26" t="s">
        <v>36</v>
      </c>
      <c r="C7" s="34" t="s">
        <v>37</v>
      </c>
      <c r="D7" s="30" t="s">
        <v>76</v>
      </c>
      <c r="F7" s="4" t="s">
        <v>61</v>
      </c>
      <c r="G7" s="22">
        <v>201801</v>
      </c>
      <c r="H7" s="23" t="s">
        <v>56</v>
      </c>
      <c r="I7" s="16">
        <f>D13</f>
        <v>20180214</v>
      </c>
      <c r="J7" s="4" t="s">
        <v>38</v>
      </c>
      <c r="K7" s="4" t="s">
        <v>22</v>
      </c>
      <c r="L7" s="3" t="str">
        <f aca="true" t="shared" si="0" ref="L7:L13">F7&amp;","&amp;G7&amp;","&amp;H7&amp;","&amp;I7&amp;","&amp;J7&amp;","&amp;K7&amp;","&amp;"@"&amp;K7&amp;"0"&amp;A7&amp;","&amp;D7</f>
        <v>R11,201801,00000000,20180214,E,ELOLAP,@ELOLAP01,Minta Mária</v>
      </c>
      <c r="M7" s="3"/>
    </row>
    <row r="8" spans="1:13" ht="18.75" customHeight="1">
      <c r="A8" s="21" t="s">
        <v>39</v>
      </c>
      <c r="B8" s="26" t="s">
        <v>40</v>
      </c>
      <c r="C8" s="34" t="s">
        <v>80</v>
      </c>
      <c r="D8" s="31">
        <v>3612345678</v>
      </c>
      <c r="F8" s="4" t="s">
        <v>61</v>
      </c>
      <c r="G8" s="4">
        <f aca="true" t="shared" si="1" ref="G8:I13">G7</f>
        <v>201801</v>
      </c>
      <c r="H8" s="16" t="str">
        <f t="shared" si="1"/>
        <v>00000000</v>
      </c>
      <c r="I8" s="16">
        <f t="shared" si="1"/>
        <v>20180214</v>
      </c>
      <c r="J8" s="4" t="s">
        <v>38</v>
      </c>
      <c r="K8" s="4" t="s">
        <v>22</v>
      </c>
      <c r="L8" s="3" t="str">
        <f t="shared" si="0"/>
        <v>R11,201801,00000000,20180214,E,ELOLAP,@ELOLAP02,3612345678</v>
      </c>
      <c r="M8" s="3"/>
    </row>
    <row r="9" spans="1:13" ht="22.5" customHeight="1">
      <c r="A9" s="21" t="s">
        <v>41</v>
      </c>
      <c r="B9" s="26" t="s">
        <v>42</v>
      </c>
      <c r="C9" s="34" t="s">
        <v>81</v>
      </c>
      <c r="D9" s="32" t="s">
        <v>77</v>
      </c>
      <c r="F9" s="4" t="s">
        <v>61</v>
      </c>
      <c r="G9" s="4">
        <f t="shared" si="1"/>
        <v>201801</v>
      </c>
      <c r="H9" s="16" t="str">
        <f t="shared" si="1"/>
        <v>00000000</v>
      </c>
      <c r="I9" s="16">
        <f t="shared" si="1"/>
        <v>20180214</v>
      </c>
      <c r="J9" s="4" t="s">
        <v>38</v>
      </c>
      <c r="K9" s="4" t="s">
        <v>22</v>
      </c>
      <c r="L9" s="3" t="str">
        <f t="shared" si="0"/>
        <v>R11,201801,00000000,20180214,E,ELOLAP,@ELOLAP03,maria.minta@jelentes.hu</v>
      </c>
      <c r="M9" s="3"/>
    </row>
    <row r="10" spans="1:13" ht="61.5" customHeight="1">
      <c r="A10" s="21" t="s">
        <v>43</v>
      </c>
      <c r="B10" s="26" t="s">
        <v>44</v>
      </c>
      <c r="C10" s="34" t="s">
        <v>82</v>
      </c>
      <c r="D10" s="30" t="s">
        <v>78</v>
      </c>
      <c r="F10" s="4" t="s">
        <v>61</v>
      </c>
      <c r="G10" s="4">
        <f t="shared" si="1"/>
        <v>201801</v>
      </c>
      <c r="H10" s="16" t="str">
        <f t="shared" si="1"/>
        <v>00000000</v>
      </c>
      <c r="I10" s="16">
        <f t="shared" si="1"/>
        <v>20180214</v>
      </c>
      <c r="J10" s="4" t="s">
        <v>38</v>
      </c>
      <c r="K10" s="4" t="s">
        <v>22</v>
      </c>
      <c r="L10" s="3" t="str">
        <f t="shared" si="0"/>
        <v>R11,201801,00000000,20180214,E,ELOLAP,@ELOLAP04,Minta Miklós</v>
      </c>
      <c r="M10" s="3"/>
    </row>
    <row r="11" spans="1:13" ht="21" customHeight="1">
      <c r="A11" s="21" t="s">
        <v>45</v>
      </c>
      <c r="B11" s="26" t="s">
        <v>46</v>
      </c>
      <c r="C11" s="34" t="s">
        <v>80</v>
      </c>
      <c r="D11" s="31">
        <v>3612345678</v>
      </c>
      <c r="F11" s="4" t="s">
        <v>61</v>
      </c>
      <c r="G11" s="4">
        <f t="shared" si="1"/>
        <v>201801</v>
      </c>
      <c r="H11" s="16" t="str">
        <f t="shared" si="1"/>
        <v>00000000</v>
      </c>
      <c r="I11" s="16">
        <f t="shared" si="1"/>
        <v>20180214</v>
      </c>
      <c r="J11" s="4" t="s">
        <v>38</v>
      </c>
      <c r="K11" s="4" t="s">
        <v>22</v>
      </c>
      <c r="L11" s="3" t="str">
        <f t="shared" si="0"/>
        <v>R11,201801,00000000,20180214,E,ELOLAP,@ELOLAP05,3612345678</v>
      </c>
      <c r="M11" s="3"/>
    </row>
    <row r="12" spans="1:13" ht="25.5">
      <c r="A12" s="21" t="s">
        <v>47</v>
      </c>
      <c r="B12" s="26" t="s">
        <v>48</v>
      </c>
      <c r="C12" s="34" t="s">
        <v>81</v>
      </c>
      <c r="D12" s="32" t="s">
        <v>79</v>
      </c>
      <c r="F12" s="4" t="s">
        <v>61</v>
      </c>
      <c r="G12" s="4">
        <f t="shared" si="1"/>
        <v>201801</v>
      </c>
      <c r="H12" s="16" t="str">
        <f t="shared" si="1"/>
        <v>00000000</v>
      </c>
      <c r="I12" s="16">
        <f t="shared" si="1"/>
        <v>20180214</v>
      </c>
      <c r="J12" s="4" t="s">
        <v>38</v>
      </c>
      <c r="K12" s="4" t="s">
        <v>22</v>
      </c>
      <c r="L12" s="3" t="str">
        <f t="shared" si="0"/>
        <v>R11,201801,00000000,20180214,E,ELOLAP,@ELOLAP06,miklos.minta@adatszolgaltatas.hu</v>
      </c>
      <c r="M12" s="3"/>
    </row>
    <row r="13" spans="1:12" ht="29.25" customHeight="1" thickBot="1">
      <c r="A13" s="24" t="s">
        <v>49</v>
      </c>
      <c r="B13" s="27" t="s">
        <v>50</v>
      </c>
      <c r="C13" s="35" t="s">
        <v>83</v>
      </c>
      <c r="D13" s="33">
        <v>20180214</v>
      </c>
      <c r="F13" s="4" t="s">
        <v>61</v>
      </c>
      <c r="G13" s="4">
        <f t="shared" si="1"/>
        <v>201801</v>
      </c>
      <c r="H13" s="16" t="str">
        <f t="shared" si="1"/>
        <v>00000000</v>
      </c>
      <c r="I13" s="16">
        <f t="shared" si="1"/>
        <v>20180214</v>
      </c>
      <c r="J13" s="4" t="s">
        <v>38</v>
      </c>
      <c r="K13" s="4" t="s">
        <v>22</v>
      </c>
      <c r="L13" s="3" t="str">
        <f t="shared" si="0"/>
        <v>R11,201801,00000000,20180214,E,ELOLAP,@ELOLAP07,20180214</v>
      </c>
    </row>
    <row r="14" ht="13.5" thickTop="1"/>
    <row r="17" spans="2:4" ht="12.75">
      <c r="B17" s="28" t="s">
        <v>57</v>
      </c>
      <c r="C17" s="17" t="str">
        <f>+F7&amp;MID(G7,4,5)&amp;H7</f>
        <v>R1180100000000</v>
      </c>
      <c r="D17" s="25" t="s">
        <v>58</v>
      </c>
    </row>
    <row r="18" ht="12.75">
      <c r="D18" s="25" t="s">
        <v>60</v>
      </c>
    </row>
    <row r="19" ht="12.75">
      <c r="D19" s="25" t="s">
        <v>84</v>
      </c>
    </row>
    <row r="20" ht="12.75">
      <c r="D20" s="25" t="s">
        <v>59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6"/>
  <sheetViews>
    <sheetView showGridLines="0" zoomScalePageLayoutView="0" workbookViewId="0" topLeftCell="A7">
      <selection activeCell="A48" sqref="A48"/>
    </sheetView>
  </sheetViews>
  <sheetFormatPr defaultColWidth="9.140625" defaultRowHeight="12.75"/>
  <cols>
    <col min="1" max="1" width="9.7109375" style="3" customWidth="1"/>
    <col min="2" max="2" width="13.28125" style="4" customWidth="1"/>
    <col min="3" max="3" width="10.28125" style="4" customWidth="1"/>
    <col min="4" max="4" width="12.00390625" style="4" customWidth="1"/>
    <col min="5" max="5" width="17.28125" style="3" customWidth="1"/>
    <col min="6" max="6" width="20.7109375" style="3" customWidth="1"/>
    <col min="7" max="7" width="9.140625" style="3" customWidth="1"/>
    <col min="8" max="13" width="9.140625" style="4" customWidth="1"/>
    <col min="14" max="14" width="68.421875" style="3" bestFit="1" customWidth="1"/>
    <col min="15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spans="1:6" ht="36.75" customHeight="1">
      <c r="A8" s="45" t="s">
        <v>11</v>
      </c>
      <c r="B8" s="46"/>
      <c r="C8" s="46"/>
      <c r="D8" s="46"/>
      <c r="E8" s="46"/>
      <c r="F8" s="46"/>
    </row>
    <row r="9" spans="1:6" ht="15.75">
      <c r="A9" s="46"/>
      <c r="B9" s="46"/>
      <c r="C9" s="46"/>
      <c r="D9" s="46"/>
      <c r="E9" s="46"/>
      <c r="F9" s="46"/>
    </row>
    <row r="10" spans="1:6" ht="15.75">
      <c r="A10" s="2"/>
      <c r="B10" s="2"/>
      <c r="C10" s="2"/>
      <c r="D10" s="2"/>
      <c r="E10" s="2"/>
      <c r="F10" s="2"/>
    </row>
    <row r="11" spans="1:2" ht="12.75">
      <c r="A11" s="5" t="s">
        <v>9</v>
      </c>
      <c r="B11" s="6"/>
    </row>
    <row r="12" spans="1:2" ht="12.75">
      <c r="A12" s="5" t="s">
        <v>13</v>
      </c>
      <c r="B12" s="6"/>
    </row>
    <row r="13" ht="12.75">
      <c r="F13" s="7"/>
    </row>
    <row r="14" spans="1:6" ht="12.75">
      <c r="A14" s="48" t="s">
        <v>24</v>
      </c>
      <c r="B14" s="48" t="s">
        <v>8</v>
      </c>
      <c r="C14" s="48" t="s">
        <v>12</v>
      </c>
      <c r="D14" s="48" t="s">
        <v>5</v>
      </c>
      <c r="E14" s="47" t="s">
        <v>0</v>
      </c>
      <c r="F14" s="47"/>
    </row>
    <row r="15" spans="1:14" ht="45.75" customHeight="1">
      <c r="A15" s="48"/>
      <c r="B15" s="48"/>
      <c r="C15" s="48"/>
      <c r="D15" s="48"/>
      <c r="E15" s="8" t="s">
        <v>6</v>
      </c>
      <c r="F15" s="8" t="s">
        <v>7</v>
      </c>
      <c r="H15" s="9" t="s">
        <v>29</v>
      </c>
      <c r="I15" s="9" t="s">
        <v>30</v>
      </c>
      <c r="J15" s="9" t="s">
        <v>31</v>
      </c>
      <c r="K15" s="9" t="s">
        <v>32</v>
      </c>
      <c r="L15" s="9" t="s">
        <v>33</v>
      </c>
      <c r="M15" s="6" t="s">
        <v>34</v>
      </c>
      <c r="N15" s="5" t="s">
        <v>35</v>
      </c>
    </row>
    <row r="16" spans="1:14" ht="12.75">
      <c r="A16" s="10"/>
      <c r="B16" s="11" t="s">
        <v>1</v>
      </c>
      <c r="C16" s="11" t="s">
        <v>2</v>
      </c>
      <c r="D16" s="11" t="s">
        <v>3</v>
      </c>
      <c r="E16" s="12" t="s">
        <v>4</v>
      </c>
      <c r="F16" s="12" t="s">
        <v>10</v>
      </c>
      <c r="N16" s="4"/>
    </row>
    <row r="17" spans="1:14" ht="12.75">
      <c r="A17" s="13" t="s">
        <v>52</v>
      </c>
      <c r="B17" s="14" t="s">
        <v>14</v>
      </c>
      <c r="C17" s="11" t="s">
        <v>18</v>
      </c>
      <c r="D17" s="11" t="s">
        <v>20</v>
      </c>
      <c r="E17" s="15"/>
      <c r="F17" s="15"/>
      <c r="H17" s="16" t="str">
        <f>ELOLAP!$F$7</f>
        <v>R11</v>
      </c>
      <c r="I17" s="16">
        <f>ELOLAP!$G$7</f>
        <v>201801</v>
      </c>
      <c r="J17" s="16" t="str">
        <f>ELOLAP!$H$7</f>
        <v>00000000</v>
      </c>
      <c r="K17" s="16">
        <f>ELOLAP!$I$7</f>
        <v>20180214</v>
      </c>
      <c r="L17" s="4" t="s">
        <v>38</v>
      </c>
      <c r="M17" s="4" t="s">
        <v>51</v>
      </c>
      <c r="N17" s="3" t="str">
        <f>H17&amp;","&amp;I17&amp;","&amp;J17&amp;","&amp;K17&amp;","&amp;L17&amp;","&amp;M17&amp;","&amp;"@"&amp;M17&amp;"0"&amp;A17&amp;","&amp;B17&amp;","&amp;C17&amp;","&amp;D17&amp;","&amp;E17&amp;","&amp;F17</f>
        <v>R11,201801,00000000,20180214,E,VISZ,@VISZ001,VEVA,US,USD,,</v>
      </c>
    </row>
    <row r="18" spans="1:14" ht="12.75">
      <c r="A18" s="13" t="s">
        <v>53</v>
      </c>
      <c r="B18" s="11" t="s">
        <v>71</v>
      </c>
      <c r="C18" s="11" t="s">
        <v>17</v>
      </c>
      <c r="D18" s="11" t="s">
        <v>20</v>
      </c>
      <c r="E18" s="15"/>
      <c r="F18" s="15"/>
      <c r="H18" s="16" t="str">
        <f>ELOLAP!$F$7</f>
        <v>R11</v>
      </c>
      <c r="I18" s="16">
        <f>ELOLAP!$G$7</f>
        <v>201801</v>
      </c>
      <c r="J18" s="16" t="str">
        <f>ELOLAP!$H$7</f>
        <v>00000000</v>
      </c>
      <c r="K18" s="16">
        <f>ELOLAP!$I$7</f>
        <v>20180214</v>
      </c>
      <c r="L18" s="4" t="s">
        <v>38</v>
      </c>
      <c r="M18" s="4" t="s">
        <v>51</v>
      </c>
      <c r="N18" s="3" t="str">
        <f>H18&amp;","&amp;I18&amp;","&amp;J18&amp;","&amp;K18&amp;","&amp;L18&amp;","&amp;M18&amp;","&amp;"@"&amp;M18&amp;"0"&amp;A18&amp;","&amp;B18&amp;","&amp;C18&amp;","&amp;D18&amp;","&amp;E18&amp;","&amp;F18</f>
        <v>R11,201801,00000000,20180214,E,VISZ,@VISZ002,VJA,PL,USD,,</v>
      </c>
    </row>
    <row r="19" spans="1:14" ht="12.75">
      <c r="A19" s="13" t="s">
        <v>54</v>
      </c>
      <c r="B19" s="11" t="s">
        <v>15</v>
      </c>
      <c r="C19" s="11" t="s">
        <v>16</v>
      </c>
      <c r="D19" s="11" t="s">
        <v>21</v>
      </c>
      <c r="E19" s="15"/>
      <c r="F19" s="15"/>
      <c r="H19" s="16" t="str">
        <f>ELOLAP!$F$7</f>
        <v>R11</v>
      </c>
      <c r="I19" s="16">
        <f>ELOLAP!$G$7</f>
        <v>201801</v>
      </c>
      <c r="J19" s="16" t="str">
        <f>ELOLAP!$H$7</f>
        <v>00000000</v>
      </c>
      <c r="K19" s="16">
        <f>ELOLAP!$I$7</f>
        <v>20180214</v>
      </c>
      <c r="L19" s="4" t="s">
        <v>38</v>
      </c>
      <c r="M19" s="4" t="s">
        <v>51</v>
      </c>
      <c r="N19" s="3" t="str">
        <f>H19&amp;","&amp;I19&amp;","&amp;J19&amp;","&amp;K19&amp;","&amp;L19&amp;","&amp;M19&amp;","&amp;"@"&amp;M19&amp;"0"&amp;A19&amp;","&amp;B19&amp;","&amp;C19&amp;","&amp;D19&amp;","&amp;E19&amp;","&amp;F19</f>
        <v>R11,201801,00000000,20180214,E,VISZ,@VISZ003,VETT,DE,HUF,,</v>
      </c>
    </row>
    <row r="20" spans="1:14" ht="12.75">
      <c r="A20" s="13" t="s">
        <v>55</v>
      </c>
      <c r="B20" s="11" t="s">
        <v>62</v>
      </c>
      <c r="C20" s="11" t="s">
        <v>16</v>
      </c>
      <c r="D20" s="11" t="s">
        <v>19</v>
      </c>
      <c r="E20" s="15"/>
      <c r="F20" s="15"/>
      <c r="H20" s="16" t="str">
        <f>ELOLAP!$F$7</f>
        <v>R11</v>
      </c>
      <c r="I20" s="16">
        <f>ELOLAP!$G$7</f>
        <v>201801</v>
      </c>
      <c r="J20" s="16" t="str">
        <f>ELOLAP!$H$7</f>
        <v>00000000</v>
      </c>
      <c r="K20" s="16">
        <f>ELOLAP!$I$7</f>
        <v>20180214</v>
      </c>
      <c r="L20" s="4" t="s">
        <v>38</v>
      </c>
      <c r="M20" s="4" t="s">
        <v>51</v>
      </c>
      <c r="N20" s="3" t="str">
        <f>H20&amp;","&amp;I20&amp;","&amp;J20&amp;","&amp;K20&amp;","&amp;L20&amp;","&amp;M20&amp;","&amp;"@"&amp;M20&amp;"0"&amp;A20&amp;","&amp;B20&amp;","&amp;C20&amp;","&amp;D20&amp;","&amp;E20&amp;","&amp;F20</f>
        <v>R11,201801,00000000,20180214,E,VISZ,@VISZ004,ESZSZ,DE,EUR,,</v>
      </c>
    </row>
    <row r="21" spans="1:14" ht="12.75">
      <c r="A21" s="13" t="s">
        <v>63</v>
      </c>
      <c r="B21" s="11" t="s">
        <v>67</v>
      </c>
      <c r="C21" s="11" t="s">
        <v>18</v>
      </c>
      <c r="D21" s="11" t="s">
        <v>20</v>
      </c>
      <c r="E21" s="15"/>
      <c r="F21" s="15"/>
      <c r="H21" s="16" t="str">
        <f>ELOLAP!$F$7</f>
        <v>R11</v>
      </c>
      <c r="I21" s="16">
        <f>ELOLAP!$G$7</f>
        <v>201801</v>
      </c>
      <c r="J21" s="16" t="str">
        <f>ELOLAP!$H$7</f>
        <v>00000000</v>
      </c>
      <c r="K21" s="16">
        <f>ELOLAP!$I$7</f>
        <v>20180214</v>
      </c>
      <c r="L21" s="4" t="s">
        <v>38</v>
      </c>
      <c r="M21" s="4" t="s">
        <v>51</v>
      </c>
      <c r="N21" s="3" t="str">
        <f aca="true" t="shared" si="0" ref="N21:N26">H21&amp;","&amp;I21&amp;","&amp;J21&amp;","&amp;K21&amp;","&amp;L21&amp;","&amp;M21&amp;","&amp;"@"&amp;M21&amp;"0"&amp;A21&amp;","&amp;B21&amp;","&amp;C21&amp;","&amp;D21&amp;","&amp;E21&amp;","&amp;F21</f>
        <v>R11,201801,00000000,20180214,E,VISZ,@VISZ005,ESZAU,US,USD,,</v>
      </c>
    </row>
    <row r="22" spans="1:14" ht="12.75">
      <c r="A22" s="13" t="s">
        <v>64</v>
      </c>
      <c r="B22" s="11" t="s">
        <v>68</v>
      </c>
      <c r="C22" s="11" t="s">
        <v>16</v>
      </c>
      <c r="D22" s="11" t="s">
        <v>19</v>
      </c>
      <c r="E22" s="15"/>
      <c r="F22" s="15"/>
      <c r="H22" s="16" t="str">
        <f>ELOLAP!$F$7</f>
        <v>R11</v>
      </c>
      <c r="I22" s="16">
        <f>ELOLAP!$G$7</f>
        <v>201801</v>
      </c>
      <c r="J22" s="16" t="str">
        <f>ELOLAP!$H$7</f>
        <v>00000000</v>
      </c>
      <c r="K22" s="16">
        <f>ELOLAP!$I$7</f>
        <v>20180214</v>
      </c>
      <c r="L22" s="4" t="s">
        <v>38</v>
      </c>
      <c r="M22" s="4" t="s">
        <v>51</v>
      </c>
      <c r="N22" s="3" t="str">
        <f t="shared" si="0"/>
        <v>R11,201801,00000000,20180214,E,VISZ,@VISZ006,ESZFR,DE,EUR,,</v>
      </c>
    </row>
    <row r="23" spans="1:14" ht="12.75">
      <c r="A23" s="13" t="s">
        <v>65</v>
      </c>
      <c r="B23" s="11" t="s">
        <v>69</v>
      </c>
      <c r="C23" s="11" t="s">
        <v>17</v>
      </c>
      <c r="D23" s="11" t="s">
        <v>21</v>
      </c>
      <c r="E23" s="15"/>
      <c r="F23" s="15"/>
      <c r="H23" s="16" t="str">
        <f>ELOLAP!$F$7</f>
        <v>R11</v>
      </c>
      <c r="I23" s="16">
        <f>ELOLAP!$G$7</f>
        <v>201801</v>
      </c>
      <c r="J23" s="16" t="str">
        <f>ELOLAP!$H$7</f>
        <v>00000000</v>
      </c>
      <c r="K23" s="16">
        <f>ELOLAP!$I$7</f>
        <v>20180214</v>
      </c>
      <c r="L23" s="4" t="s">
        <v>38</v>
      </c>
      <c r="M23" s="4" t="s">
        <v>51</v>
      </c>
      <c r="N23" s="3" t="str">
        <f t="shared" si="0"/>
        <v>R11,201801,00000000,20180214,E,VISZ,@VISZ007,ESZKV,PL,HUF,,</v>
      </c>
    </row>
    <row r="24" spans="1:14" ht="12.75">
      <c r="A24" s="13" t="s">
        <v>66</v>
      </c>
      <c r="B24" s="11" t="s">
        <v>70</v>
      </c>
      <c r="C24" s="11" t="s">
        <v>18</v>
      </c>
      <c r="D24" s="11" t="s">
        <v>20</v>
      </c>
      <c r="E24" s="15"/>
      <c r="F24" s="15"/>
      <c r="H24" s="16" t="str">
        <f>ELOLAP!$F$7</f>
        <v>R11</v>
      </c>
      <c r="I24" s="16">
        <f>ELOLAP!$G$7</f>
        <v>201801</v>
      </c>
      <c r="J24" s="16" t="str">
        <f>ELOLAP!$H$7</f>
        <v>00000000</v>
      </c>
      <c r="K24" s="16">
        <f>ELOLAP!$I$7</f>
        <v>20180214</v>
      </c>
      <c r="L24" s="4" t="s">
        <v>38</v>
      </c>
      <c r="M24" s="4" t="s">
        <v>51</v>
      </c>
      <c r="N24" s="3" t="str">
        <f t="shared" si="0"/>
        <v>R11,201801,00000000,20180214,E,VISZ,@VISZ008,ESZKF,US,USD,,</v>
      </c>
    </row>
    <row r="25" spans="1:14" ht="12.75">
      <c r="A25" s="13" t="s">
        <v>72</v>
      </c>
      <c r="B25" s="13" t="s">
        <v>74</v>
      </c>
      <c r="C25" s="11" t="s">
        <v>16</v>
      </c>
      <c r="D25" s="11" t="s">
        <v>19</v>
      </c>
      <c r="E25" s="11"/>
      <c r="F25" s="15"/>
      <c r="H25" s="16" t="str">
        <f>ELOLAP!$F$7</f>
        <v>R11</v>
      </c>
      <c r="I25" s="16">
        <f>ELOLAP!$G$7</f>
        <v>201801</v>
      </c>
      <c r="J25" s="16" t="str">
        <f>ELOLAP!$H$7</f>
        <v>00000000</v>
      </c>
      <c r="K25" s="16">
        <f>ELOLAP!$I$7</f>
        <v>20180214</v>
      </c>
      <c r="L25" s="4" t="s">
        <v>38</v>
      </c>
      <c r="M25" s="4" t="s">
        <v>51</v>
      </c>
      <c r="N25" s="3" t="str">
        <f t="shared" si="0"/>
        <v>R11,201801,00000000,20180214,E,VISZ,@VISZ009,VTD,DE,EUR,,</v>
      </c>
    </row>
    <row r="26" spans="1:14" ht="12.75">
      <c r="A26" s="13" t="s">
        <v>73</v>
      </c>
      <c r="B26" s="13" t="s">
        <v>75</v>
      </c>
      <c r="C26" s="11" t="s">
        <v>18</v>
      </c>
      <c r="D26" s="11" t="s">
        <v>20</v>
      </c>
      <c r="E26" s="11"/>
      <c r="F26" s="15"/>
      <c r="H26" s="16" t="str">
        <f>ELOLAP!$F$7</f>
        <v>R11</v>
      </c>
      <c r="I26" s="16">
        <f>ELOLAP!$G$7</f>
        <v>201801</v>
      </c>
      <c r="J26" s="16" t="str">
        <f>ELOLAP!$H$7</f>
        <v>00000000</v>
      </c>
      <c r="K26" s="16">
        <f>ELOLAP!$I$7</f>
        <v>20180214</v>
      </c>
      <c r="L26" s="4" t="s">
        <v>38</v>
      </c>
      <c r="M26" s="4" t="s">
        <v>51</v>
      </c>
      <c r="N26" s="3" t="str">
        <f t="shared" si="0"/>
        <v>R11,201801,00000000,20180214,E,VISZ,@VISZ010,VBT,US,USD,,</v>
      </c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2018-01-29T10:28:58Z</dcterms:modified>
  <cp:category/>
  <cp:version/>
  <cp:contentType/>
  <cp:contentStatus/>
</cp:coreProperties>
</file>