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tabRatio="599" activeTab="1"/>
  </bookViews>
  <sheets>
    <sheet name="TXT" sheetId="1" r:id="rId1"/>
    <sheet name="ELOLAP" sheetId="2" r:id="rId2"/>
    <sheet name="TRN" sheetId="3" r:id="rId3"/>
    <sheet name="TB01_TB02" sheetId="4" r:id="rId4"/>
    <sheet name="TB03_TB04" sheetId="5" r:id="rId5"/>
    <sheet name="TB05_TB06" sheetId="6" r:id="rId6"/>
    <sheet name="TB07_TB08" sheetId="7" r:id="rId7"/>
    <sheet name="TB09" sheetId="8" r:id="rId8"/>
    <sheet name="TB10" sheetId="9" r:id="rId9"/>
    <sheet name="TB11" sheetId="10" r:id="rId10"/>
    <sheet name="TB12" sheetId="11" r:id="rId11"/>
  </sheets>
  <definedNames>
    <definedName name="_xlnm.Print_Titles" localSheetId="3">'TB01_TB02'!$1:$2</definedName>
    <definedName name="_xlnm.Print_Titles" localSheetId="4">'TB03_TB04'!$1:$2</definedName>
    <definedName name="_xlnm.Print_Titles" localSheetId="5">'TB05_TB06'!$1:$2</definedName>
    <definedName name="_xlnm.Print_Titles" localSheetId="6">'TB07_TB08'!$1:$2</definedName>
    <definedName name="_xlnm.Print_Titles" localSheetId="7">'TB09'!$1:$1</definedName>
    <definedName name="_xlnm.Print_Titles" localSheetId="8">'TB10'!$1:$2</definedName>
  </definedNames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0"/>
          </rPr>
          <t xml:space="preserve">
Ebbe a cellába írja be az adatszolgáltató törzsszámát (adószám első 8 számjegyét)!</t>
        </r>
      </text>
    </comment>
  </commentList>
</comments>
</file>

<file path=xl/comments7.xml><?xml version="1.0" encoding="utf-8"?>
<comments xmlns="http://schemas.openxmlformats.org/spreadsheetml/2006/main">
  <authors>
    <author>kuranzne</author>
  </authors>
  <commentList>
    <comment ref="I10" authorId="0">
      <text>
        <r>
          <rPr>
            <sz val="8"/>
            <rFont val="Tahoma"/>
            <family val="0"/>
          </rPr>
          <t xml:space="preserve">
Ellenőrző számok: amennyiben nem nulla, akkor az adott sor tekintetében nem teljesül g=c+d-f</t>
        </r>
      </text>
    </comment>
    <comment ref="I24" authorId="0">
      <text>
        <r>
          <rPr>
            <sz val="8"/>
            <rFont val="Tahoma"/>
            <family val="0"/>
          </rPr>
          <t xml:space="preserve">
Ellenőrző számok: amennyiben nem nulla, akkor az adott sor tekintetében nem teljesül g=c+d-f</t>
        </r>
      </text>
    </comment>
  </commentList>
</comments>
</file>

<file path=xl/sharedStrings.xml><?xml version="1.0" encoding="utf-8"?>
<sst xmlns="http://schemas.openxmlformats.org/spreadsheetml/2006/main" count="586" uniqueCount="199">
  <si>
    <t>Tranzakciók</t>
  </si>
  <si>
    <t>Követelés növekedés</t>
  </si>
  <si>
    <t>Követelés csökkenés</t>
  </si>
  <si>
    <t>Tartozás csökkenés</t>
  </si>
  <si>
    <t>…</t>
  </si>
  <si>
    <t>01</t>
  </si>
  <si>
    <t>02</t>
  </si>
  <si>
    <t>03</t>
  </si>
  <si>
    <t>Sorszám</t>
  </si>
  <si>
    <t>a</t>
  </si>
  <si>
    <t>b</t>
  </si>
  <si>
    <t>c</t>
  </si>
  <si>
    <t>e</t>
  </si>
  <si>
    <t>f</t>
  </si>
  <si>
    <t>g</t>
  </si>
  <si>
    <t>h</t>
  </si>
  <si>
    <t>i</t>
  </si>
  <si>
    <t>j</t>
  </si>
  <si>
    <t>d</t>
  </si>
  <si>
    <t>nn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</si>
  <si>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</si>
  <si>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</si>
  <si>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</si>
  <si>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</si>
  <si>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</si>
  <si>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</si>
  <si>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Sor-szám</t>
  </si>
  <si>
    <t>Külföldi ingatlan országának ISO-kódja</t>
  </si>
  <si>
    <t xml:space="preserve">Neve </t>
  </si>
  <si>
    <t xml:space="preserve">Törzsszáma </t>
  </si>
  <si>
    <t>Ügylet típusa</t>
  </si>
  <si>
    <t>Könyvvezetés devizanemének ISO kódja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</si>
  <si>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</si>
  <si>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</si>
  <si>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</si>
  <si>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</si>
  <si>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</si>
  <si>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</si>
  <si>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</si>
  <si>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</si>
  <si>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</si>
  <si>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</si>
  <si>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</si>
  <si>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</si>
  <si>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</si>
  <si>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</si>
  <si>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</si>
  <si>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</si>
  <si>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Külföldi közvetlen tőkebefektetés,
vagy fióktelep</t>
  </si>
  <si>
    <t>Az adatszolgáltató által kereszttulajdonolt külföldi közvetlen tőkebefektető</t>
  </si>
  <si>
    <t>Az adatszolgáltató könyvvezetése devizanemének ISO kódja</t>
  </si>
  <si>
    <t>könyvvezetése devizanemének ISO kódja</t>
  </si>
  <si>
    <t>Ügyletben érintett másik fél/felek statisztikai státusza</t>
  </si>
  <si>
    <t>Rezidens fél/felek</t>
  </si>
  <si>
    <t>A szerzett külföldi ingatlan értéke a könyvvezetés devizanemében</t>
  </si>
  <si>
    <t>Az átruházott külföldi ingatlan értéke a könyvvezetés devizanemében</t>
  </si>
  <si>
    <t>Külföldi közvetlen tőkebefektető partnerazonosító-kódja</t>
  </si>
  <si>
    <t>Az adatszolgáltatóban kereszttulajdonos külföldi közvetlen tőkebefektetés partnerazonosító-kódja</t>
  </si>
  <si>
    <t>partnerazonosító-kódja</t>
  </si>
  <si>
    <t>Az értékpapír kibocsátó partnerazonosító-kódja</t>
  </si>
  <si>
    <t>Az értékpapír tulajdonos partnerazonosító-kódja</t>
  </si>
  <si>
    <t>Nem rezidens partnerazonosító-kódja</t>
  </si>
  <si>
    <t>Nem rezidens partner országának ISO 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</si>
  <si>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</si>
  <si>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</si>
  <si>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</si>
  <si>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</si>
  <si>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</si>
  <si>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</si>
  <si>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</si>
  <si>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>04</t>
  </si>
  <si>
    <t>denominációjának devizaneme</t>
  </si>
  <si>
    <t>Devizanem</t>
  </si>
  <si>
    <t>Osztalékkövetelés</t>
  </si>
  <si>
    <t>Időszak eleji nyitó állomány</t>
  </si>
  <si>
    <t>Időszak végi záró állomány</t>
  </si>
  <si>
    <t xml:space="preserve">Levont adó </t>
  </si>
  <si>
    <t>Osztaléktartozás</t>
  </si>
  <si>
    <t>Tartozás 
növekedés</t>
  </si>
  <si>
    <t>Egyéb tranzakció</t>
  </si>
  <si>
    <t>05</t>
  </si>
  <si>
    <t>TB01 tábla</t>
  </si>
  <si>
    <t>TB02 tábla</t>
  </si>
  <si>
    <t>TB03 tábla</t>
  </si>
  <si>
    <t>TB04 tábla</t>
  </si>
  <si>
    <t>TB05 tábla</t>
  </si>
  <si>
    <t>TB06 tábla</t>
  </si>
  <si>
    <t>TB07 tábla</t>
  </si>
  <si>
    <t>TB08 tábla</t>
  </si>
  <si>
    <t>TB09 tábla</t>
  </si>
  <si>
    <t xml:space="preserve">TB10 tábla </t>
  </si>
  <si>
    <t>Osztalékkövetelés külföldi közvetlen tőkebefektetővel vagy külföldi közvetlen tőkebefektetéssel szemben (adatok egész devizában)</t>
  </si>
  <si>
    <t>Osztaléktartozás külföldi közvetlen tőkebefektetővel vagy külföldi közvetlen tőkebefektetéssel szemben (adatok egész devizában)</t>
  </si>
  <si>
    <t>Rezidens társaságban részesedés szerzés nem rezidenstől, vagy átruházás nem rezidensnek (adatok egész devizában)</t>
  </si>
  <si>
    <t>Külföldi ingatlantulajdont érintő tranzakciók (adatok egész devizában)</t>
  </si>
  <si>
    <t>egy darabra jutó</t>
  </si>
  <si>
    <t>tőzsdei záró ára
(két tizedessel)</t>
  </si>
  <si>
    <t>A külföldi közvetlen tőkebefektetőknek az adatszolgáltató vállalkozásban fennálló tulajdonosi részesedését érintő tranzakciói (adatok egész devizában)</t>
  </si>
  <si>
    <t>Kereszttulajdonos külföldi közvetlen tőkebefektetések adatszolgáltatóban megvalósult, 10%-ot el nem érő közvetlen tulajdonosi részesedését érintő tranzakciói (adatok egész devizában)</t>
  </si>
  <si>
    <t>Az adatszolgáltató külföldi közvetlen tőkebefektetésben vagy fióktelepben fennálló tulajdonosi részesedését érintő tranzakciók (adatok egész devizában)</t>
  </si>
  <si>
    <t>Az adatszolgáltató tulajdonában levő, külföldi közvetlen tőkebefektetések, vagy kereszttulajdonolt külföldi közvetlen tőkebefektetők által kibocsátott, tulajdonviszonyt megtestesítő értékpapírok állománya</t>
  </si>
  <si>
    <t>Az adatszolgáltató által kibocsátott, külföldi közvetlen tőkebefektetők, vagy kereszttulajdonos külföldi közvetlen tőkebefektetések tulajdonában levő, tulajdonviszonyt megtestesítő értékpapírok állománya</t>
  </si>
  <si>
    <t>Az adatszolgáltató által kereszttulajdonolt külföldi közvetlen tőkebefektetőben megvalósult, 10%-ot el nem érő közvetlen tulajdonosi részesedést érintő tranzakciók (adatok egész devizában)</t>
  </si>
  <si>
    <t>Állt-e fenn tulajdonosi viszonyon kívüli követelés vagy tartozás állománya külföldi közvetlen tőkebefektetőkkel, külföldi közvetlen tőkebefektetésekkel, külföldi fióktelepekkel vagy egyéb külföldi vállalatcsoporttagokkal szemben a tárgyidőszak kezdetén vagy végén? (1=igen 0=nem)</t>
  </si>
  <si>
    <t>Nem rezidens tulajdonában lévő, tárgyidőszak végi záró állomány
(db)</t>
  </si>
  <si>
    <t>ELOLAP</t>
  </si>
  <si>
    <t>Az elektronikusan küldött adatszolgáltatások előlapja</t>
  </si>
  <si>
    <t>Sorkód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</si>
  <si>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</si>
  <si>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</si>
  <si>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</si>
  <si>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</si>
  <si>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</si>
  <si>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</si>
  <si>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</si>
  <si>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</si>
  <si>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</si>
  <si>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</si>
  <si>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Joó Katalin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</si>
  <si>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</si>
  <si>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</si>
  <si>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</si>
  <si>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</si>
  <si>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</si>
  <si>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</si>
  <si>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</si>
  <si>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</si>
  <si>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joo@hamati.hu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</si>
  <si>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</si>
  <si>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</si>
  <si>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</si>
  <si>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</si>
  <si>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</si>
  <si>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</si>
  <si>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</si>
  <si>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</si>
  <si>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</si>
  <si>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</si>
  <si>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</si>
  <si>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</si>
  <si>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NR</t>
  </si>
  <si>
    <t>AV</t>
  </si>
  <si>
    <t>TB01</t>
  </si>
  <si>
    <t>TB03</t>
  </si>
  <si>
    <t>TB10</t>
  </si>
  <si>
    <t>HUF</t>
  </si>
  <si>
    <t>JTNE</t>
  </si>
  <si>
    <t>TB04</t>
  </si>
  <si>
    <t>TB05</t>
  </si>
  <si>
    <t>TB02</t>
  </si>
  <si>
    <t>TB07</t>
  </si>
  <si>
    <t>TB08</t>
  </si>
  <si>
    <t>SZ</t>
  </si>
  <si>
    <t>TB09</t>
  </si>
  <si>
    <t>TB06</t>
  </si>
  <si>
    <t>N</t>
  </si>
  <si>
    <t>US</t>
  </si>
  <si>
    <t>TB11 tábla</t>
  </si>
  <si>
    <t>Külföldi közvetlen tőkebefektetéssel szemben, az adatszolgáltató által befizetett, de be nem jegyzett tőke miatt fennálló követelés (adatok egész devizában)</t>
  </si>
  <si>
    <t>Instrumentum</t>
  </si>
  <si>
    <t>Eredeti Devizanem ISO kódja</t>
  </si>
  <si>
    <t>Követelés</t>
  </si>
  <si>
    <t xml:space="preserve">Időszak eleji nyitó állomány </t>
  </si>
  <si>
    <t xml:space="preserve">Időszak végi záró állomány  </t>
  </si>
  <si>
    <t>TB11</t>
  </si>
  <si>
    <t>TB12 tábla</t>
  </si>
  <si>
    <t>Külföldi közvetlen tőkebefektetővel szemben, a tőkebefektető által befizetett, de be nem jegyzett tőke miatt fennálló tartozás (adatok egész devizában)</t>
  </si>
  <si>
    <t>Tartozás</t>
  </si>
  <si>
    <t>TB12</t>
  </si>
  <si>
    <t>00000000</t>
  </si>
  <si>
    <t>XYZ001</t>
  </si>
  <si>
    <t>PENZ</t>
  </si>
  <si>
    <t>APPT</t>
  </si>
  <si>
    <t>XYZ002</t>
  </si>
  <si>
    <t>EUR</t>
  </si>
  <si>
    <t>HU0000084884</t>
  </si>
  <si>
    <t>Zsolnay elsőbbségi részvény</t>
  </si>
  <si>
    <t>HU0000084892</t>
  </si>
  <si>
    <t>Zsolnay törzsrészvény</t>
  </si>
  <si>
    <t>DE</t>
  </si>
  <si>
    <t>PUMA Kft.</t>
  </si>
  <si>
    <t>R13</t>
  </si>
  <si>
    <t>Tőkebefektetések negyedéves adatszolgáltatása 
- nem pénzügyi vállalatok, biztosítók, nyugdíjpénztárak, 
központi kormányzat, helyi önkormányzatok, társadalombiztosítási alapok,
valamint háztartásokat segítő nonprofit intézmények</t>
  </si>
  <si>
    <t>TRN tábla</t>
  </si>
  <si>
    <t>Igaz-e az adatszolgáltatóra, hogy a saját tőkéjéből a külföldi befektetőkre jutó összeg a tárgyidőszak kezdetén vagy végén elérte az 1 milliárd forintot, vagy kisebb volt mint -1 milliárd forint?  (1=igen 0=nem)</t>
  </si>
  <si>
    <t>TRN</t>
  </si>
  <si>
    <t>Vásárolt-e nem rezidenstől, vagy értékesített-e nem rezidensnek a tárgyidőszakban rezidens társaságbeli, 10%-ot elérő részesedést 250 millió forintot elérő értékben? (1=igen 0=nem)</t>
  </si>
  <si>
    <t>Szerzett-e, vagy átruházott-e a tárgyidőszakban külföldi ingatlan tulajdont ? (1=igen 0=nem)</t>
  </si>
  <si>
    <t>06</t>
  </si>
  <si>
    <t>Szabványos fájlnév:</t>
  </si>
  <si>
    <t xml:space="preserve"> Fájlnév összetétele: </t>
  </si>
  <si>
    <t>3) adatszolgáltató 8 jegyű törzsszáma</t>
  </si>
  <si>
    <t>1) adatgyűjtés jele: R13</t>
  </si>
  <si>
    <t>20090410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</si>
  <si>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</si>
  <si>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Volt-e  a tárgyidőszak kezdetén vagy végén 10%-ot elérő, vagy meghaladó közvetlen tulajdoni hányaddal rendelkező nem rezidens befektetője? (1=igen 0=nem)</t>
  </si>
  <si>
    <t>Igaz-e az adatszolgáltatóra, hogy a tárgyidőszak kezdetén vagy végén egy vagy több külföldi vállalkozás jegyzett tőkéjében legalább 10%-os közvetlen tulajdoni hányaddal rendelkezett?  (1=igen 0=nem)</t>
  </si>
  <si>
    <t>2010N1</t>
  </si>
  <si>
    <t>2) vonatkozási időszak 2010 év utolsó számjegye: 0 és a negyedév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</si>
</sst>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yyyy\.mm\.dd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  <numFmt numFmtId="173" formatCode="0.0000"/>
    <numFmt numFmtId="174" formatCode="_-* #,##0\ _F_t_-;\-* #,##0\ _F_t_-;_-* &quot;-&quot;??\ _F_t_-;_-@_-"/>
  </numFmts>
  <fonts count="61">
    <font>
      <sz val="10"/>
      <name val="Arial"/>
      <family val="0"/>
    </font>
    <font>
      <sz val="8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Garamond"/>
      <family val="1"/>
    </font>
    <font>
      <sz val="10"/>
      <color indexed="10"/>
      <name val="Garamond"/>
      <family val="1"/>
    </font>
    <font>
      <b/>
      <sz val="10"/>
      <name val="Arial"/>
      <family val="0"/>
    </font>
    <font>
      <b/>
      <sz val="8"/>
      <name val="Garamond"/>
      <family val="1"/>
    </font>
    <font>
      <sz val="8"/>
      <name val="Garamond"/>
      <family val="1"/>
    </font>
    <font>
      <sz val="12"/>
      <name val="Times New Roman CE"/>
      <family val="1"/>
    </font>
    <font>
      <b/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6"/>
      <color indexed="8"/>
      <name val="Times New Roman"/>
      <family val="0"/>
    </font>
    <font>
      <i/>
      <sz val="12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"/>
      <name val="Times New Roman CE"/>
      <family val="1"/>
    </font>
    <font>
      <sz val="10"/>
      <color indexed="52"/>
      <name val="Garamond"/>
      <family val="1"/>
    </font>
    <font>
      <sz val="8"/>
      <name val="Tahoma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/>
    </xf>
    <xf numFmtId="3" fontId="1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14" fillId="0" borderId="13" xfId="0" applyFont="1" applyFill="1" applyBorder="1" applyAlignment="1">
      <alignment wrapText="1"/>
    </xf>
    <xf numFmtId="0" fontId="14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14" fillId="0" borderId="10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7" fillId="33" borderId="0" xfId="0" applyNumberFormat="1" applyFont="1" applyFill="1" applyBorder="1" applyAlignment="1">
      <alignment horizontal="left" vertical="center" wrapText="1"/>
    </xf>
    <xf numFmtId="0" fontId="18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9" fillId="0" borderId="16" xfId="0" applyNumberFormat="1" applyFont="1" applyFill="1" applyBorder="1" applyAlignment="1">
      <alignment horizontal="left" vertical="center" wrapText="1"/>
    </xf>
    <xf numFmtId="0" fontId="20" fillId="0" borderId="17" xfId="0" applyNumberFormat="1" applyFont="1" applyFill="1" applyBorder="1" applyAlignment="1">
      <alignment horizontal="left" vertical="center" wrapText="1"/>
    </xf>
    <xf numFmtId="0" fontId="20" fillId="0" borderId="18" xfId="0" applyNumberFormat="1" applyFont="1" applyFill="1" applyBorder="1" applyAlignment="1">
      <alignment horizontal="left" vertical="center" wrapText="1"/>
    </xf>
    <xf numFmtId="0" fontId="4" fillId="0" borderId="18" xfId="43" applyNumberFormat="1" applyFill="1" applyBorder="1" applyAlignment="1" applyProtection="1">
      <alignment horizontal="left" vertical="center" wrapText="1"/>
      <protection/>
    </xf>
    <xf numFmtId="0" fontId="19" fillId="0" borderId="19" xfId="0" applyNumberFormat="1" applyFont="1" applyFill="1" applyBorder="1" applyAlignment="1">
      <alignment horizontal="left" vertical="center" wrapText="1"/>
    </xf>
    <xf numFmtId="0" fontId="20" fillId="0" borderId="20" xfId="0" applyNumberFormat="1" applyFont="1" applyFill="1" applyBorder="1" applyAlignment="1">
      <alignment horizontal="left" vertical="center" wrapText="1"/>
    </xf>
    <xf numFmtId="0" fontId="20" fillId="0" borderId="21" xfId="0" applyNumberFormat="1" applyFont="1" applyFill="1" applyBorder="1" applyAlignment="1">
      <alignment horizontal="left" vertical="center" wrapText="1"/>
    </xf>
    <xf numFmtId="43" fontId="2" fillId="0" borderId="0" xfId="40" applyFont="1" applyAlignment="1">
      <alignment horizontal="center"/>
    </xf>
    <xf numFmtId="3" fontId="7" fillId="0" borderId="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49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174" fontId="10" fillId="0" borderId="10" xfId="40" applyNumberFormat="1" applyFont="1" applyFill="1" applyBorder="1" applyAlignment="1">
      <alignment/>
    </xf>
    <xf numFmtId="0" fontId="14" fillId="34" borderId="10" xfId="0" applyNumberFormat="1" applyFont="1" applyFill="1" applyBorder="1" applyAlignment="1">
      <alignment horizontal="center"/>
    </xf>
    <xf numFmtId="0" fontId="2" fillId="35" borderId="0" xfId="0" applyFont="1" applyFill="1" applyAlignment="1">
      <alignment/>
    </xf>
    <xf numFmtId="49" fontId="2" fillId="35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3" fontId="2" fillId="34" borderId="1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22" xfId="0" applyFill="1" applyBorder="1" applyAlignment="1">
      <alignment/>
    </xf>
    <xf numFmtId="0" fontId="24" fillId="0" borderId="0" xfId="0" applyFont="1" applyAlignment="1">
      <alignment/>
    </xf>
    <xf numFmtId="0" fontId="2" fillId="0" borderId="0" xfId="0" applyNumberFormat="1" applyFont="1" applyAlignment="1">
      <alignment/>
    </xf>
    <xf numFmtId="49" fontId="20" fillId="35" borderId="21" xfId="0" applyNumberFormat="1" applyFont="1" applyFill="1" applyBorder="1" applyAlignment="1">
      <alignment horizontal="left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center" vertical="center" wrapText="1"/>
    </xf>
    <xf numFmtId="0" fontId="16" fillId="0" borderId="28" xfId="0" applyNumberFormat="1" applyFont="1" applyFill="1" applyBorder="1" applyAlignment="1">
      <alignment horizontal="center" vertical="center" wrapText="1"/>
    </xf>
    <xf numFmtId="0" fontId="18" fillId="0" borderId="29" xfId="0" applyNumberFormat="1" applyFont="1" applyFill="1" applyBorder="1" applyAlignment="1">
      <alignment horizontal="center" vertical="center" wrapText="1"/>
    </xf>
    <xf numFmtId="0" fontId="18" fillId="0" borderId="30" xfId="0" applyNumberFormat="1" applyFont="1" applyFill="1" applyBorder="1" applyAlignment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o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B31" sqref="B31"/>
    </sheetView>
  </sheetViews>
  <sheetFormatPr defaultColWidth="9.140625" defaultRowHeight="12.75"/>
  <sheetData>
    <row r="1" ht="12.75">
      <c r="A1" t="str">
        <f>ELOLAP!M7</f>
        <v>R13,2010N1,00000000,20090410,E,ELOLAP,@ELOLAP01,Joó Katalin</v>
      </c>
    </row>
    <row r="2" ht="12.75">
      <c r="A2" t="str">
        <f>ELOLAP!M8</f>
        <v>R13,2010N1,00000000,20090410,E,ELOLAP,@ELOLAP02,325-8654</v>
      </c>
    </row>
    <row r="3" ht="12.75">
      <c r="A3" t="str">
        <f>ELOLAP!M9</f>
        <v>R13,2010N1,00000000,20090410,E,ELOLAP,@ELOLAP03,joo@hamati.hu</v>
      </c>
    </row>
    <row r="4" ht="12.75">
      <c r="A4" t="str">
        <f>ELOLAP!M10</f>
        <v>R13,2010N1,00000000,20090410,E,ELOLAP,@ELOLAP04,Sándor Béla</v>
      </c>
    </row>
    <row r="5" ht="12.75">
      <c r="A5" t="str">
        <f>ELOLAP!M11</f>
        <v>R13,2010N1,00000000,20090410,E,ELOLAP,@ELOLAP05,825-7490</v>
      </c>
    </row>
    <row r="6" ht="12.75">
      <c r="A6" t="str">
        <f>ELOLAP!M12</f>
        <v>R13,2010N1,00000000,20090410,E,ELOLAP,@ELOLAP06,sandor@hamati.hu</v>
      </c>
    </row>
    <row r="7" ht="12.75">
      <c r="A7" t="str">
        <f>ELOLAP!M13</f>
        <v>R13,2010N1,00000000,20090410,E,ELOLAP,@ELOLAP07,20090410</v>
      </c>
    </row>
    <row r="8" ht="12.75">
      <c r="A8" t="str">
        <f>TRN!K14</f>
        <v>R13,2010N1,00000000,20090410,E,TRN,@TRN01,1</v>
      </c>
    </row>
    <row r="9" ht="12.75">
      <c r="A9" t="str">
        <f>TRN!K15</f>
        <v>R13,2010N1,00000000,20090410,E,TRN,@TRN02,1</v>
      </c>
    </row>
    <row r="10" ht="12.75">
      <c r="A10" t="str">
        <f>TRN!K16</f>
        <v>R13,2010N1,00000000,20090410,E,TRN,@TRN03,1</v>
      </c>
    </row>
    <row r="11" ht="12.75">
      <c r="A11" t="str">
        <f>TRN!K17</f>
        <v>R13,2010N1,00000000,20090410,E,TRN,@TRN04,1</v>
      </c>
    </row>
    <row r="12" ht="12.75">
      <c r="A12" t="str">
        <f>TRN!K18</f>
        <v>R13,2010N1,00000000,20090410,E,TRN,@TRN05,1</v>
      </c>
    </row>
    <row r="13" ht="12.75">
      <c r="A13" t="str">
        <f>TRN!K19</f>
        <v>R13,2010N1,00000000,20090410,E,TRN,@TRN06,</v>
      </c>
    </row>
    <row r="14" ht="12.75">
      <c r="A14" t="str">
        <f>TB01_TB02!S11</f>
        <v>R13,2010N1,00000000,20090410,E,TB01,@TB010001,XYZ001,HUF,PENZ,11250000,,,,,,</v>
      </c>
    </row>
    <row r="15" ht="12.75">
      <c r="A15" t="str">
        <f>TB01_TB02!S12</f>
        <v>R13,2010N1,00000000,20090410,E,TB01,@TB010002,XYZ001,HUF,APPT,8750000,,,,,,</v>
      </c>
    </row>
    <row r="16" ht="12.75">
      <c r="A16" t="str">
        <f>TB01_TB02!S13</f>
        <v>R13,2010N1,00000000,20090410,E,TB01,@TB010003,XYZ001,HUF,JTNE,30000000,,,,,,</v>
      </c>
    </row>
    <row r="17" ht="12.75">
      <c r="A17" t="str">
        <f>TB01_TB02!S27</f>
        <v>R13,2010N1,00000000,20090410,N,TB02</v>
      </c>
    </row>
    <row r="18" ht="12.75">
      <c r="A18" t="str">
        <f>TB03_TB04!S11</f>
        <v>R13,2010N1,00000000,20090410,E,TB03,@TB030001,XYZ002,EUR,,,,AV,250000,367200,,</v>
      </c>
    </row>
    <row r="19" ht="12.75">
      <c r="A19" t="str">
        <f>TB03_TB04!S27</f>
        <v>R13,2010N1,00000000,20090410,E,TB04,@TB040001,XYZ001,EUR,AV,400000,425000,,,,,</v>
      </c>
    </row>
    <row r="20" ht="12.75">
      <c r="A20" t="str">
        <f>TB05_TB06!P10</f>
        <v>R13,2010N1,00000000,20090410,E,TB05,@TB050001,HU0000084884,Zsolnay elsőbbségi részvény,,,,XYZ001,2</v>
      </c>
    </row>
    <row r="21" ht="12.75">
      <c r="A21" t="str">
        <f>TB05_TB06!P11</f>
        <v>R13,2010N1,00000000,20090410,E,TB05,@TB050002,HU0000084892,Zsolnay törzsrészvény,,,,XYZ001,1928748</v>
      </c>
    </row>
    <row r="22" ht="12.75">
      <c r="A22" t="str">
        <f>TB05_TB06!S26</f>
        <v>R13,2010N1,00000000,20090410,N,TB06</v>
      </c>
    </row>
    <row r="23" ht="12.75">
      <c r="A23" t="str">
        <f>TB07_TB08!P10</f>
        <v>R13,2010N1,00000000,20090410,E,TB07,@TB070001,XYZ001,HUF,1000000,,,1000000,0</v>
      </c>
    </row>
    <row r="24" ht="12.75">
      <c r="A24" t="str">
        <f>TB07_TB08!P24</f>
        <v>R13,2010N1,00000000,20090410,E,TB08,@TB080001,XYZ001,HUF,0,1698500,,1000000,698500</v>
      </c>
    </row>
    <row r="25" ht="12.75">
      <c r="A25" t="str">
        <f>TB09!O9</f>
        <v>R13,2010N1,00000000,20090410,E,TB09,@TB090001,SZ,US,HUF,1020000000,PUMA Kft.,11913274</v>
      </c>
    </row>
    <row r="26" ht="12.75">
      <c r="A26" t="str">
        <f>TB10!Q9</f>
        <v>R13,2010N1,00000000,20090410,E,TB10,@TB100001,DE,NR,,,AV,HUF,12500000,</v>
      </c>
    </row>
    <row r="27" ht="12.75">
      <c r="A27" t="str">
        <f>TB11!O11</f>
        <v>R13,2010N1,00000000,20090410,N,TB11</v>
      </c>
    </row>
    <row r="28" ht="12.75">
      <c r="A28" t="str">
        <f>TB12!O11</f>
        <v>R13,2010N1,00000000,20090410,N,TB12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13.7109375" style="1" customWidth="1"/>
    <col min="4" max="4" width="10.7109375" style="1" customWidth="1"/>
    <col min="5" max="5" width="12.7109375" style="1" customWidth="1"/>
    <col min="6" max="7" width="14.7109375" style="1" customWidth="1"/>
    <col min="8" max="8" width="6.8515625" style="1" customWidth="1"/>
    <col min="9" max="9" width="6.00390625" style="1" customWidth="1"/>
    <col min="10" max="10" width="10.140625" style="1" bestFit="1" customWidth="1"/>
    <col min="11" max="11" width="9.140625" style="1" customWidth="1"/>
    <col min="12" max="13" width="7.8515625" style="1" bestFit="1" customWidth="1"/>
    <col min="14" max="16384" width="9.140625" style="1" customWidth="1"/>
  </cols>
  <sheetData>
    <row r="1" spans="1:2" ht="79.5" customHeight="1">
      <c r="A1" s="12"/>
      <c r="B1" s="4"/>
    </row>
    <row r="2" spans="1:2" ht="12.75">
      <c r="A2" s="12"/>
      <c r="B2" s="4"/>
    </row>
    <row r="3" spans="1:7" ht="12.75">
      <c r="A3" s="11" t="s">
        <v>157</v>
      </c>
      <c r="B3" s="75"/>
      <c r="C3" s="75"/>
      <c r="D3" s="75"/>
      <c r="E3" s="75"/>
      <c r="F3" s="75"/>
      <c r="G3" s="75"/>
    </row>
    <row r="4" spans="1:7" ht="29.25" customHeight="1">
      <c r="A4" s="140" t="s">
        <v>158</v>
      </c>
      <c r="B4" s="140"/>
      <c r="C4" s="140"/>
      <c r="D4" s="140"/>
      <c r="E4" s="140"/>
      <c r="F4" s="140"/>
      <c r="G4" s="140"/>
    </row>
    <row r="5" spans="1:7" ht="12.75">
      <c r="A5" s="11"/>
      <c r="F5" s="76"/>
      <c r="G5" s="76"/>
    </row>
    <row r="6" spans="1:7" ht="12.75" customHeight="1">
      <c r="A6" s="116" t="s">
        <v>26</v>
      </c>
      <c r="B6" s="111" t="s">
        <v>61</v>
      </c>
      <c r="C6" s="116" t="s">
        <v>159</v>
      </c>
      <c r="D6" s="111" t="s">
        <v>160</v>
      </c>
      <c r="E6" s="141" t="s">
        <v>161</v>
      </c>
      <c r="F6" s="141"/>
      <c r="G6" s="141"/>
    </row>
    <row r="7" spans="1:8" ht="12.75" customHeight="1">
      <c r="A7" s="116"/>
      <c r="B7" s="111"/>
      <c r="C7" s="116"/>
      <c r="D7" s="111"/>
      <c r="E7" s="111" t="s">
        <v>162</v>
      </c>
      <c r="F7" s="127" t="s">
        <v>0</v>
      </c>
      <c r="G7" s="111" t="s">
        <v>163</v>
      </c>
      <c r="H7" s="1"/>
    </row>
    <row r="8" spans="1:7" ht="12.75" customHeight="1">
      <c r="A8" s="116"/>
      <c r="B8" s="111"/>
      <c r="C8" s="116"/>
      <c r="D8" s="111"/>
      <c r="E8" s="111"/>
      <c r="F8" s="128"/>
      <c r="G8" s="111"/>
    </row>
    <row r="9" spans="1:15" ht="63.75" customHeight="1">
      <c r="A9" s="116"/>
      <c r="B9" s="111"/>
      <c r="C9" s="116"/>
      <c r="D9" s="111"/>
      <c r="E9" s="111"/>
      <c r="F9" s="129"/>
      <c r="G9" s="111"/>
      <c r="I9" s="58" t="s">
        <v>109</v>
      </c>
      <c r="J9" s="58" t="s">
        <v>110</v>
      </c>
      <c r="K9" s="58" t="s">
        <v>111</v>
      </c>
      <c r="L9" s="58" t="s">
        <v>112</v>
      </c>
      <c r="M9" s="58" t="s">
        <v>113</v>
      </c>
      <c r="N9" s="1" t="s">
        <v>114</v>
      </c>
      <c r="O9" s="1" t="s">
        <v>115</v>
      </c>
    </row>
    <row r="10" spans="1:7" s="23" customFormat="1" ht="12.75">
      <c r="A10" s="77"/>
      <c r="B10" s="78" t="s">
        <v>9</v>
      </c>
      <c r="C10" s="78" t="s">
        <v>10</v>
      </c>
      <c r="D10" s="78" t="s">
        <v>11</v>
      </c>
      <c r="E10" s="42" t="s">
        <v>18</v>
      </c>
      <c r="F10" s="42" t="s">
        <v>12</v>
      </c>
      <c r="G10" s="42" t="s">
        <v>13</v>
      </c>
    </row>
    <row r="11" spans="1:15" ht="12.75">
      <c r="A11" s="68" t="s">
        <v>5</v>
      </c>
      <c r="B11" s="78"/>
      <c r="C11" s="78"/>
      <c r="D11" s="78"/>
      <c r="E11" s="79"/>
      <c r="F11" s="79"/>
      <c r="G11" s="79"/>
      <c r="H11" s="91">
        <f>E11+F11-G11</f>
        <v>0</v>
      </c>
      <c r="I11" s="95" t="str">
        <f>ELOLAP!$G$7</f>
        <v>R13</v>
      </c>
      <c r="J11" s="95" t="str">
        <f>ELOLAP!$H$7</f>
        <v>2010N1</v>
      </c>
      <c r="K11" s="47" t="str">
        <f>ELOLAP!$I$7</f>
        <v>00000000</v>
      </c>
      <c r="L11" s="47" t="str">
        <f>ELOLAP!$J$7</f>
        <v>20090410</v>
      </c>
      <c r="M11" s="1" t="s">
        <v>155</v>
      </c>
      <c r="N11" s="1" t="s">
        <v>164</v>
      </c>
      <c r="O11" s="1" t="str">
        <f>I11&amp;","&amp;J11&amp;","&amp;K11&amp;","&amp;L11&amp;","&amp;M11&amp;","&amp;N11</f>
        <v>R13,2010N1,00000000,20090410,N,TB11</v>
      </c>
    </row>
    <row r="12" spans="1:11" ht="12.75">
      <c r="A12" s="68" t="s">
        <v>6</v>
      </c>
      <c r="B12" s="78"/>
      <c r="C12" s="78"/>
      <c r="D12" s="78"/>
      <c r="E12" s="80"/>
      <c r="F12" s="80"/>
      <c r="G12" s="80"/>
      <c r="K12" s="47"/>
    </row>
    <row r="13" spans="1:7" ht="12.75">
      <c r="A13" s="68" t="s">
        <v>7</v>
      </c>
      <c r="B13" s="78"/>
      <c r="C13" s="78"/>
      <c r="D13" s="78"/>
      <c r="E13" s="40"/>
      <c r="F13" s="40"/>
      <c r="G13" s="40"/>
    </row>
    <row r="14" spans="1:7" ht="12.75">
      <c r="A14" s="78" t="s">
        <v>4</v>
      </c>
      <c r="B14" s="78"/>
      <c r="C14" s="78"/>
      <c r="D14" s="78"/>
      <c r="E14" s="40"/>
      <c r="F14" s="40"/>
      <c r="G14" s="40"/>
    </row>
    <row r="15" spans="1:7" ht="12.75">
      <c r="A15" s="20" t="s">
        <v>19</v>
      </c>
      <c r="B15" s="20"/>
      <c r="C15" s="20"/>
      <c r="D15" s="20"/>
      <c r="E15" s="40"/>
      <c r="F15" s="40"/>
      <c r="G15" s="40"/>
    </row>
    <row r="16" ht="12.75">
      <c r="A16" s="34"/>
    </row>
    <row r="17" ht="12.75">
      <c r="A17" s="1"/>
    </row>
    <row r="18" ht="12.75">
      <c r="A18" s="81"/>
    </row>
  </sheetData>
  <sheetProtection/>
  <mergeCells count="9">
    <mergeCell ref="A4:G4"/>
    <mergeCell ref="A6:A9"/>
    <mergeCell ref="B6:B9"/>
    <mergeCell ref="C6:C9"/>
    <mergeCell ref="D6:D9"/>
    <mergeCell ref="E6:G6"/>
    <mergeCell ref="E7:E9"/>
    <mergeCell ref="F7:F9"/>
    <mergeCell ref="G7:G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13.7109375" style="1" customWidth="1"/>
    <col min="4" max="4" width="10.7109375" style="1" customWidth="1"/>
    <col min="5" max="5" width="12.7109375" style="1" customWidth="1"/>
    <col min="6" max="7" width="14.7109375" style="1" customWidth="1"/>
    <col min="8" max="8" width="5.00390625" style="1" customWidth="1"/>
    <col min="9" max="9" width="5.00390625" style="1" bestFit="1" customWidth="1"/>
    <col min="10" max="10" width="11.421875" style="1" customWidth="1"/>
    <col min="11" max="11" width="12.421875" style="1" bestFit="1" customWidth="1"/>
    <col min="12" max="12" width="12.28125" style="1" customWidth="1"/>
    <col min="13" max="13" width="9.140625" style="1" customWidth="1"/>
    <col min="14" max="14" width="8.28125" style="1" bestFit="1" customWidth="1"/>
    <col min="15" max="15" width="10.57421875" style="1" customWidth="1"/>
    <col min="16" max="16384" width="9.140625" style="1" customWidth="1"/>
  </cols>
  <sheetData>
    <row r="1" spans="1:2" ht="79.5" customHeight="1">
      <c r="A1" s="12"/>
      <c r="B1" s="4"/>
    </row>
    <row r="2" spans="1:2" ht="12.75">
      <c r="A2" s="12"/>
      <c r="B2" s="4"/>
    </row>
    <row r="3" spans="1:7" ht="12.75">
      <c r="A3" s="11" t="s">
        <v>165</v>
      </c>
      <c r="B3" s="75"/>
      <c r="C3" s="75"/>
      <c r="D3" s="75"/>
      <c r="E3" s="75"/>
      <c r="F3" s="75"/>
      <c r="G3" s="75"/>
    </row>
    <row r="4" spans="1:7" ht="29.25" customHeight="1">
      <c r="A4" s="140" t="s">
        <v>166</v>
      </c>
      <c r="B4" s="140"/>
      <c r="C4" s="140"/>
      <c r="D4" s="140"/>
      <c r="E4" s="140"/>
      <c r="F4" s="140"/>
      <c r="G4" s="140"/>
    </row>
    <row r="5" spans="1:7" ht="12.75">
      <c r="A5" s="11"/>
      <c r="F5" s="76"/>
      <c r="G5" s="76"/>
    </row>
    <row r="6" spans="1:7" ht="12.75" customHeight="1">
      <c r="A6" s="116" t="s">
        <v>26</v>
      </c>
      <c r="B6" s="111" t="s">
        <v>61</v>
      </c>
      <c r="C6" s="116" t="s">
        <v>159</v>
      </c>
      <c r="D6" s="111" t="s">
        <v>160</v>
      </c>
      <c r="E6" s="141" t="s">
        <v>167</v>
      </c>
      <c r="F6" s="141"/>
      <c r="G6" s="141"/>
    </row>
    <row r="7" spans="1:7" ht="12.75" customHeight="1">
      <c r="A7" s="116"/>
      <c r="B7" s="111"/>
      <c r="C7" s="116"/>
      <c r="D7" s="111"/>
      <c r="E7" s="111" t="s">
        <v>162</v>
      </c>
      <c r="F7" s="127" t="s">
        <v>0</v>
      </c>
      <c r="G7" s="111" t="s">
        <v>163</v>
      </c>
    </row>
    <row r="8" spans="1:7" ht="12.75" customHeight="1">
      <c r="A8" s="116"/>
      <c r="B8" s="111"/>
      <c r="C8" s="116"/>
      <c r="D8" s="111"/>
      <c r="E8" s="111"/>
      <c r="F8" s="128"/>
      <c r="G8" s="111"/>
    </row>
    <row r="9" spans="1:15" ht="63.75" customHeight="1">
      <c r="A9" s="116"/>
      <c r="B9" s="111"/>
      <c r="C9" s="116"/>
      <c r="D9" s="111"/>
      <c r="E9" s="111"/>
      <c r="F9" s="129"/>
      <c r="G9" s="111"/>
      <c r="I9" s="58" t="s">
        <v>109</v>
      </c>
      <c r="J9" s="58" t="s">
        <v>110</v>
      </c>
      <c r="K9" s="58" t="s">
        <v>111</v>
      </c>
      <c r="L9" s="58" t="s">
        <v>112</v>
      </c>
      <c r="M9" s="58" t="s">
        <v>113</v>
      </c>
      <c r="N9" s="1" t="s">
        <v>114</v>
      </c>
      <c r="O9" s="1" t="s">
        <v>115</v>
      </c>
    </row>
    <row r="10" spans="1:7" s="23" customFormat="1" ht="12.75">
      <c r="A10" s="77"/>
      <c r="B10" s="78" t="s">
        <v>9</v>
      </c>
      <c r="C10" s="78" t="s">
        <v>10</v>
      </c>
      <c r="D10" s="78" t="s">
        <v>11</v>
      </c>
      <c r="E10" s="42" t="s">
        <v>18</v>
      </c>
      <c r="F10" s="42" t="s">
        <v>12</v>
      </c>
      <c r="G10" s="42" t="s">
        <v>13</v>
      </c>
    </row>
    <row r="11" spans="1:15" ht="12.75">
      <c r="A11" s="68" t="s">
        <v>5</v>
      </c>
      <c r="B11" s="78"/>
      <c r="C11" s="78"/>
      <c r="D11" s="78"/>
      <c r="E11" s="79"/>
      <c r="F11" s="79"/>
      <c r="G11" s="79"/>
      <c r="H11" s="91">
        <f>E11+F11-G11</f>
        <v>0</v>
      </c>
      <c r="I11" s="95" t="str">
        <f>ELOLAP!$G$7</f>
        <v>R13</v>
      </c>
      <c r="J11" s="95" t="str">
        <f>ELOLAP!$H$7</f>
        <v>2010N1</v>
      </c>
      <c r="K11" s="47" t="str">
        <f>ELOLAP!$I$7</f>
        <v>00000000</v>
      </c>
      <c r="L11" s="47" t="str">
        <f>ELOLAP!$J$7</f>
        <v>20090410</v>
      </c>
      <c r="M11" s="1" t="s">
        <v>155</v>
      </c>
      <c r="N11" s="1" t="s">
        <v>168</v>
      </c>
      <c r="O11" s="1" t="str">
        <f>I11&amp;","&amp;J11&amp;","&amp;K11&amp;","&amp;L11&amp;","&amp;M11&amp;","&amp;N11</f>
        <v>R13,2010N1,00000000,20090410,N,TB12</v>
      </c>
    </row>
    <row r="12" spans="1:11" ht="12.75">
      <c r="A12" s="68" t="s">
        <v>6</v>
      </c>
      <c r="B12" s="78"/>
      <c r="C12" s="78"/>
      <c r="D12" s="78"/>
      <c r="E12" s="80"/>
      <c r="F12" s="80"/>
      <c r="G12" s="80"/>
      <c r="K12" s="47"/>
    </row>
    <row r="13" spans="1:7" ht="12.75">
      <c r="A13" s="68" t="s">
        <v>7</v>
      </c>
      <c r="B13" s="78"/>
      <c r="C13" s="78"/>
      <c r="D13" s="78"/>
      <c r="E13" s="40"/>
      <c r="F13" s="40"/>
      <c r="G13" s="40"/>
    </row>
    <row r="14" spans="1:7" ht="12.75">
      <c r="A14" s="78" t="s">
        <v>4</v>
      </c>
      <c r="B14" s="78"/>
      <c r="C14" s="78"/>
      <c r="D14" s="78"/>
      <c r="E14" s="40"/>
      <c r="F14" s="40"/>
      <c r="G14" s="40"/>
    </row>
    <row r="15" spans="1:7" ht="12.75">
      <c r="A15" s="20" t="s">
        <v>19</v>
      </c>
      <c r="B15" s="20"/>
      <c r="C15" s="20"/>
      <c r="D15" s="20"/>
      <c r="E15" s="40"/>
      <c r="F15" s="40"/>
      <c r="G15" s="40"/>
    </row>
    <row r="16" ht="12.75">
      <c r="A16" s="34"/>
    </row>
    <row r="17" ht="12.75">
      <c r="A17" s="1"/>
    </row>
    <row r="18" ht="12.75">
      <c r="A18" s="81"/>
    </row>
  </sheetData>
  <sheetProtection/>
  <mergeCells count="9">
    <mergeCell ref="A4:G4"/>
    <mergeCell ref="A6:A9"/>
    <mergeCell ref="B6:B9"/>
    <mergeCell ref="C6:C9"/>
    <mergeCell ref="D6:D9"/>
    <mergeCell ref="E6:G6"/>
    <mergeCell ref="E7:E9"/>
    <mergeCell ref="F7:F9"/>
    <mergeCell ref="G7:G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4.8515625" style="0" customWidth="1"/>
    <col min="2" max="2" width="12.00390625" style="0" customWidth="1"/>
    <col min="3" max="3" width="28.7109375" style="0" customWidth="1"/>
    <col min="4" max="4" width="19.421875" style="0" customWidth="1"/>
    <col min="5" max="5" width="2.421875" style="0" customWidth="1"/>
    <col min="6" max="6" width="2.8515625" style="0" customWidth="1"/>
    <col min="7" max="7" width="5.00390625" style="0" bestFit="1" customWidth="1"/>
  </cols>
  <sheetData>
    <row r="1" spans="1:4" ht="21" thickTop="1">
      <c r="A1" s="97" t="s">
        <v>105</v>
      </c>
      <c r="B1" s="98"/>
      <c r="C1" s="98"/>
      <c r="D1" s="99"/>
    </row>
    <row r="2" spans="1:4" ht="16.5" thickBot="1">
      <c r="A2" s="100" t="s">
        <v>106</v>
      </c>
      <c r="B2" s="101"/>
      <c r="C2" s="101"/>
      <c r="D2" s="102"/>
    </row>
    <row r="3" spans="1:4" ht="14.25" thickBot="1" thickTop="1">
      <c r="A3" s="56"/>
      <c r="B3" s="56"/>
      <c r="C3" s="56"/>
      <c r="D3" s="56"/>
    </row>
    <row r="4" spans="1:4" ht="14.25" thickBot="1" thickTop="1">
      <c r="A4" s="103" t="s">
        <v>8</v>
      </c>
      <c r="B4" s="103" t="s">
        <v>107</v>
      </c>
      <c r="C4" s="103" t="s">
        <v>63</v>
      </c>
      <c r="D4" s="57" t="s">
        <v>65</v>
      </c>
    </row>
    <row r="5" spans="1:14" ht="39.75" thickBot="1" thickTop="1">
      <c r="A5" s="104"/>
      <c r="B5" s="104"/>
      <c r="C5" s="104"/>
      <c r="D5" s="57" t="s">
        <v>108</v>
      </c>
      <c r="G5" s="58" t="s">
        <v>109</v>
      </c>
      <c r="H5" s="58" t="s">
        <v>110</v>
      </c>
      <c r="I5" s="58" t="s">
        <v>111</v>
      </c>
      <c r="J5" s="58" t="s">
        <v>112</v>
      </c>
      <c r="K5" s="58" t="s">
        <v>113</v>
      </c>
      <c r="L5" s="1" t="s">
        <v>114</v>
      </c>
      <c r="M5" s="1" t="s">
        <v>115</v>
      </c>
      <c r="N5" s="1"/>
    </row>
    <row r="6" spans="1:14" ht="14.25" thickBot="1" thickTop="1">
      <c r="A6" s="105"/>
      <c r="B6" s="105"/>
      <c r="C6" s="105"/>
      <c r="D6" s="57" t="s">
        <v>9</v>
      </c>
      <c r="G6" s="8"/>
      <c r="H6" s="1"/>
      <c r="I6" s="1"/>
      <c r="J6" s="1"/>
      <c r="K6" s="1"/>
      <c r="L6" s="8"/>
      <c r="M6" s="8"/>
      <c r="N6" s="1"/>
    </row>
    <row r="7" spans="1:14" ht="26.25" thickTop="1">
      <c r="A7" s="59" t="s">
        <v>108</v>
      </c>
      <c r="B7" s="60" t="s">
        <v>116</v>
      </c>
      <c r="C7" s="61" t="s">
        <v>117</v>
      </c>
      <c r="D7" s="61" t="s">
        <v>118</v>
      </c>
      <c r="G7" s="1" t="s">
        <v>181</v>
      </c>
      <c r="H7" s="84" t="s">
        <v>197</v>
      </c>
      <c r="I7" s="85" t="s">
        <v>169</v>
      </c>
      <c r="J7" s="87" t="str">
        <f>D13</f>
        <v>20090410</v>
      </c>
      <c r="K7" s="1" t="s">
        <v>119</v>
      </c>
      <c r="L7" s="1" t="s">
        <v>105</v>
      </c>
      <c r="M7" s="1" t="str">
        <f aca="true" t="shared" si="0" ref="M7:M13">G7&amp;","&amp;H7&amp;","&amp;I7&amp;","&amp;J7&amp;","&amp;K7&amp;","&amp;L7&amp;","&amp;"@"&amp;L7&amp;"0"&amp;A7&amp;","&amp;D7</f>
        <v>R13,2010N1,00000000,20090410,E,ELOLAP,@ELOLAP01,Joó Katalin</v>
      </c>
      <c r="N7" s="1"/>
    </row>
    <row r="8" spans="1:14" ht="12.75">
      <c r="A8" s="59" t="s">
        <v>120</v>
      </c>
      <c r="B8" s="60" t="s">
        <v>121</v>
      </c>
      <c r="C8" s="61" t="s">
        <v>122</v>
      </c>
      <c r="D8" s="61" t="s">
        <v>123</v>
      </c>
      <c r="G8" s="1" t="s">
        <v>181</v>
      </c>
      <c r="H8" s="1" t="str">
        <f aca="true" t="shared" si="1" ref="H8:J13">H7</f>
        <v>2010N1</v>
      </c>
      <c r="I8" s="86" t="str">
        <f t="shared" si="1"/>
        <v>00000000</v>
      </c>
      <c r="J8" s="1" t="str">
        <f t="shared" si="1"/>
        <v>20090410</v>
      </c>
      <c r="K8" s="1" t="s">
        <v>119</v>
      </c>
      <c r="L8" s="1" t="s">
        <v>105</v>
      </c>
      <c r="M8" s="1" t="str">
        <f t="shared" si="0"/>
        <v>R13,2010N1,00000000,20090410,E,ELOLAP,@ELOLAP02,325-8654</v>
      </c>
      <c r="N8" s="1"/>
    </row>
    <row r="9" spans="1:14" ht="12.75">
      <c r="A9" s="59" t="s">
        <v>124</v>
      </c>
      <c r="B9" s="60" t="s">
        <v>125</v>
      </c>
      <c r="C9" s="61" t="s">
        <v>126</v>
      </c>
      <c r="D9" s="62" t="s">
        <v>127</v>
      </c>
      <c r="G9" s="1" t="s">
        <v>181</v>
      </c>
      <c r="H9" s="1" t="str">
        <f t="shared" si="1"/>
        <v>2010N1</v>
      </c>
      <c r="I9" s="86" t="str">
        <f t="shared" si="1"/>
        <v>00000000</v>
      </c>
      <c r="J9" s="1" t="str">
        <f t="shared" si="1"/>
        <v>20090410</v>
      </c>
      <c r="K9" s="1" t="s">
        <v>119</v>
      </c>
      <c r="L9" s="1" t="s">
        <v>105</v>
      </c>
      <c r="M9" s="1" t="str">
        <f t="shared" si="0"/>
        <v>R13,2010N1,00000000,20090410,E,ELOLAP,@ELOLAP03,joo@hamati.hu</v>
      </c>
      <c r="N9" s="1"/>
    </row>
    <row r="10" spans="1:14" ht="101.25" customHeight="1">
      <c r="A10" s="59" t="s">
        <v>128</v>
      </c>
      <c r="B10" s="60" t="s">
        <v>129</v>
      </c>
      <c r="C10" s="61" t="s">
        <v>194</v>
      </c>
      <c r="D10" s="61" t="s">
        <v>130</v>
      </c>
      <c r="G10" s="1" t="s">
        <v>181</v>
      </c>
      <c r="H10" s="1" t="str">
        <f t="shared" si="1"/>
        <v>2010N1</v>
      </c>
      <c r="I10" s="86" t="str">
        <f t="shared" si="1"/>
        <v>00000000</v>
      </c>
      <c r="J10" s="1" t="str">
        <f t="shared" si="1"/>
        <v>20090410</v>
      </c>
      <c r="K10" s="1" t="s">
        <v>119</v>
      </c>
      <c r="L10" s="1" t="s">
        <v>105</v>
      </c>
      <c r="M10" s="1" t="str">
        <f t="shared" si="0"/>
        <v>R13,2010N1,00000000,20090410,E,ELOLAP,@ELOLAP04,Sándor Béla</v>
      </c>
      <c r="N10" s="1"/>
    </row>
    <row r="11" spans="1:14" ht="12.75">
      <c r="A11" s="59" t="s">
        <v>131</v>
      </c>
      <c r="B11" s="60" t="s">
        <v>132</v>
      </c>
      <c r="C11" s="61" t="s">
        <v>122</v>
      </c>
      <c r="D11" s="61" t="s">
        <v>133</v>
      </c>
      <c r="G11" s="1" t="s">
        <v>181</v>
      </c>
      <c r="H11" s="1" t="str">
        <f t="shared" si="1"/>
        <v>2010N1</v>
      </c>
      <c r="I11" s="86" t="str">
        <f t="shared" si="1"/>
        <v>00000000</v>
      </c>
      <c r="J11" s="1" t="str">
        <f t="shared" si="1"/>
        <v>20090410</v>
      </c>
      <c r="K11" s="1" t="s">
        <v>119</v>
      </c>
      <c r="L11" s="1" t="s">
        <v>105</v>
      </c>
      <c r="M11" s="1" t="str">
        <f t="shared" si="0"/>
        <v>R13,2010N1,00000000,20090410,E,ELOLAP,@ELOLAP05,825-7490</v>
      </c>
      <c r="N11" s="1"/>
    </row>
    <row r="12" spans="1:14" ht="12.75">
      <c r="A12" s="59" t="s">
        <v>134</v>
      </c>
      <c r="B12" s="60" t="s">
        <v>135</v>
      </c>
      <c r="C12" s="61" t="s">
        <v>126</v>
      </c>
      <c r="D12" s="62" t="s">
        <v>136</v>
      </c>
      <c r="G12" s="1" t="s">
        <v>181</v>
      </c>
      <c r="H12" s="1" t="str">
        <f t="shared" si="1"/>
        <v>2010N1</v>
      </c>
      <c r="I12" s="86" t="str">
        <f t="shared" si="1"/>
        <v>00000000</v>
      </c>
      <c r="J12" s="1" t="str">
        <f t="shared" si="1"/>
        <v>20090410</v>
      </c>
      <c r="K12" s="1" t="s">
        <v>119</v>
      </c>
      <c r="L12" s="1" t="s">
        <v>105</v>
      </c>
      <c r="M12" s="1" t="str">
        <f t="shared" si="0"/>
        <v>R13,2010N1,00000000,20090410,E,ELOLAP,@ELOLAP06,sandor@hamati.hu</v>
      </c>
      <c r="N12" s="1"/>
    </row>
    <row r="13" spans="1:13" ht="28.5" customHeight="1" thickBot="1">
      <c r="A13" s="63" t="s">
        <v>137</v>
      </c>
      <c r="B13" s="64" t="s">
        <v>138</v>
      </c>
      <c r="C13" s="65" t="s">
        <v>139</v>
      </c>
      <c r="D13" s="96" t="s">
        <v>193</v>
      </c>
      <c r="G13" s="1" t="s">
        <v>181</v>
      </c>
      <c r="H13" s="1" t="str">
        <f t="shared" si="1"/>
        <v>2010N1</v>
      </c>
      <c r="I13" s="86" t="str">
        <f t="shared" si="1"/>
        <v>00000000</v>
      </c>
      <c r="J13" s="1" t="str">
        <f t="shared" si="1"/>
        <v>20090410</v>
      </c>
      <c r="K13" s="1" t="s">
        <v>119</v>
      </c>
      <c r="L13" s="1" t="s">
        <v>105</v>
      </c>
      <c r="M13" s="1" t="str">
        <f t="shared" si="0"/>
        <v>R13,2010N1,00000000,20090410,E,ELOLAP,@ELOLAP07,20090410</v>
      </c>
    </row>
    <row r="14" ht="13.5" thickTop="1"/>
    <row r="16" ht="13.5" thickBot="1"/>
    <row r="17" spans="1:4" ht="14.25" thickBot="1" thickTop="1">
      <c r="A17" s="92" t="s">
        <v>189</v>
      </c>
      <c r="C17" s="93" t="str">
        <f>+"R130N1"&amp;I7</f>
        <v>R130N100000000</v>
      </c>
      <c r="D17" s="94" t="s">
        <v>190</v>
      </c>
    </row>
    <row r="18" ht="13.5" thickTop="1">
      <c r="D18" s="88" t="s">
        <v>192</v>
      </c>
    </row>
    <row r="19" ht="12.75">
      <c r="D19" s="88" t="s">
        <v>198</v>
      </c>
    </row>
    <row r="20" ht="12.75">
      <c r="D20" s="88" t="s">
        <v>191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o@hamati.hu"/>
    <hyperlink ref="D12" r:id="rId2" display="sandor@hamati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28"/>
  <sheetViews>
    <sheetView zoomScalePageLayoutView="0" workbookViewId="0" topLeftCell="A7">
      <selection activeCell="B15" sqref="B15:B16"/>
    </sheetView>
  </sheetViews>
  <sheetFormatPr defaultColWidth="9.140625" defaultRowHeight="12.75"/>
  <cols>
    <col min="1" max="1" width="5.57421875" style="1" customWidth="1"/>
    <col min="2" max="2" width="74.28125" style="1" customWidth="1"/>
    <col min="3" max="3" width="19.7109375" style="1" customWidth="1"/>
    <col min="4" max="4" width="7.7109375" style="1" customWidth="1"/>
    <col min="5" max="5" width="7.00390625" style="1" customWidth="1"/>
    <col min="6" max="6" width="11.00390625" style="1" customWidth="1"/>
    <col min="7" max="7" width="10.140625" style="1" customWidth="1"/>
    <col min="8" max="8" width="13.7109375" style="1" customWidth="1"/>
    <col min="9" max="10" width="9.140625" style="1" customWidth="1"/>
    <col min="11" max="11" width="48.57421875" style="1" customWidth="1"/>
    <col min="12" max="16384" width="9.140625" style="1" customWidth="1"/>
  </cols>
  <sheetData>
    <row r="6" ht="33" customHeight="1"/>
    <row r="7" spans="1:4" ht="84" customHeight="1">
      <c r="A7" s="110" t="s">
        <v>182</v>
      </c>
      <c r="B7" s="110"/>
      <c r="C7" s="110"/>
      <c r="D7" s="55"/>
    </row>
    <row r="8" spans="1:3" ht="12.75">
      <c r="A8" s="8"/>
      <c r="B8" s="8"/>
      <c r="C8" s="8"/>
    </row>
    <row r="9" spans="1:3" ht="15.75">
      <c r="A9" s="43" t="s">
        <v>183</v>
      </c>
      <c r="B9" s="44"/>
      <c r="C9" s="44"/>
    </row>
    <row r="10" spans="1:3" ht="15.75">
      <c r="A10" s="43" t="s">
        <v>69</v>
      </c>
      <c r="B10" s="44"/>
      <c r="C10" s="44"/>
    </row>
    <row r="11" spans="1:3" ht="15.75">
      <c r="A11" s="43"/>
      <c r="B11" s="44"/>
      <c r="C11" s="44"/>
    </row>
    <row r="12" spans="1:11" ht="48" customHeight="1">
      <c r="A12" s="106" t="s">
        <v>26</v>
      </c>
      <c r="B12" s="108" t="s">
        <v>63</v>
      </c>
      <c r="C12" s="45" t="s">
        <v>65</v>
      </c>
      <c r="D12" s="52"/>
      <c r="E12" s="58" t="s">
        <v>109</v>
      </c>
      <c r="F12" s="58" t="s">
        <v>110</v>
      </c>
      <c r="G12" s="58" t="s">
        <v>111</v>
      </c>
      <c r="H12" s="58" t="s">
        <v>112</v>
      </c>
      <c r="I12" s="58" t="s">
        <v>113</v>
      </c>
      <c r="J12" s="1" t="s">
        <v>114</v>
      </c>
      <c r="K12" s="1" t="s">
        <v>115</v>
      </c>
    </row>
    <row r="13" spans="1:4" ht="15.75">
      <c r="A13" s="107"/>
      <c r="B13" s="109"/>
      <c r="C13" s="46" t="s">
        <v>9</v>
      </c>
      <c r="D13" s="53"/>
    </row>
    <row r="14" spans="1:11" ht="47.25">
      <c r="A14" s="51" t="s">
        <v>5</v>
      </c>
      <c r="B14" s="48" t="s">
        <v>184</v>
      </c>
      <c r="C14" s="46">
        <v>1</v>
      </c>
      <c r="D14" s="53"/>
      <c r="E14" s="95" t="str">
        <f>ELOLAP!$G$7</f>
        <v>R13</v>
      </c>
      <c r="F14" s="95" t="str">
        <f>ELOLAP!$H$7</f>
        <v>2010N1</v>
      </c>
      <c r="G14" s="47" t="str">
        <f>ELOLAP!$I$7</f>
        <v>00000000</v>
      </c>
      <c r="H14" s="47" t="str">
        <f>ELOLAP!$J$7</f>
        <v>20090410</v>
      </c>
      <c r="I14" s="1" t="s">
        <v>119</v>
      </c>
      <c r="J14" s="1" t="s">
        <v>185</v>
      </c>
      <c r="K14" s="1" t="str">
        <f aca="true" t="shared" si="0" ref="K14:K19">E14&amp;","&amp;F14&amp;","&amp;G14&amp;","&amp;H14&amp;","&amp;I14&amp;","&amp;J14&amp;","&amp;"@"&amp;J14&amp;A14&amp;","&amp;C14</f>
        <v>R13,2010N1,00000000,20090410,E,TRN,@TRN01,1</v>
      </c>
    </row>
    <row r="15" spans="1:11" ht="47.25">
      <c r="A15" s="51" t="s">
        <v>6</v>
      </c>
      <c r="B15" s="48" t="s">
        <v>195</v>
      </c>
      <c r="C15" s="49">
        <v>1</v>
      </c>
      <c r="D15" s="54"/>
      <c r="E15" s="95" t="str">
        <f>ELOLAP!$G$7</f>
        <v>R13</v>
      </c>
      <c r="F15" s="95" t="str">
        <f>ELOLAP!$H$7</f>
        <v>2010N1</v>
      </c>
      <c r="G15" s="47" t="str">
        <f>ELOLAP!$I$7</f>
        <v>00000000</v>
      </c>
      <c r="H15" s="47" t="str">
        <f>ELOLAP!$J$7</f>
        <v>20090410</v>
      </c>
      <c r="I15" s="1" t="s">
        <v>119</v>
      </c>
      <c r="J15" s="1" t="s">
        <v>185</v>
      </c>
      <c r="K15" s="1" t="str">
        <f t="shared" si="0"/>
        <v>R13,2010N1,00000000,20090410,E,TRN,@TRN02,1</v>
      </c>
    </row>
    <row r="16" spans="1:11" ht="47.25">
      <c r="A16" s="51" t="s">
        <v>7</v>
      </c>
      <c r="B16" s="48" t="s">
        <v>196</v>
      </c>
      <c r="C16" s="49">
        <v>1</v>
      </c>
      <c r="E16" s="95" t="str">
        <f>ELOLAP!$G$7</f>
        <v>R13</v>
      </c>
      <c r="F16" s="95" t="str">
        <f>ELOLAP!$H$7</f>
        <v>2010N1</v>
      </c>
      <c r="G16" s="47" t="str">
        <f>ELOLAP!$I$7</f>
        <v>00000000</v>
      </c>
      <c r="H16" s="47" t="str">
        <f>ELOLAP!$J$7</f>
        <v>20090410</v>
      </c>
      <c r="I16" s="1" t="s">
        <v>119</v>
      </c>
      <c r="J16" s="1" t="s">
        <v>185</v>
      </c>
      <c r="K16" s="1" t="str">
        <f t="shared" si="0"/>
        <v>R13,2010N1,00000000,20090410,E,TRN,@TRN03,1</v>
      </c>
    </row>
    <row r="17" spans="1:11" ht="47.25">
      <c r="A17" s="51" t="s">
        <v>70</v>
      </c>
      <c r="B17" s="48" t="s">
        <v>186</v>
      </c>
      <c r="C17" s="49">
        <v>1</v>
      </c>
      <c r="E17" s="95" t="str">
        <f>ELOLAP!$G$7</f>
        <v>R13</v>
      </c>
      <c r="F17" s="95" t="str">
        <f>ELOLAP!$H$7</f>
        <v>2010N1</v>
      </c>
      <c r="G17" s="47" t="str">
        <f>ELOLAP!$I$7</f>
        <v>00000000</v>
      </c>
      <c r="H17" s="47" t="str">
        <f>ELOLAP!$J$7</f>
        <v>20090410</v>
      </c>
      <c r="I17" s="1" t="s">
        <v>119</v>
      </c>
      <c r="J17" s="1" t="s">
        <v>185</v>
      </c>
      <c r="K17" s="1" t="str">
        <f t="shared" si="0"/>
        <v>R13,2010N1,00000000,20090410,E,TRN,@TRN04,1</v>
      </c>
    </row>
    <row r="18" spans="1:11" ht="31.5">
      <c r="A18" s="51" t="s">
        <v>80</v>
      </c>
      <c r="B18" s="48" t="s">
        <v>187</v>
      </c>
      <c r="C18" s="49">
        <v>1</v>
      </c>
      <c r="E18" s="95" t="str">
        <f>ELOLAP!$G$7</f>
        <v>R13</v>
      </c>
      <c r="F18" s="95" t="str">
        <f>ELOLAP!$H$7</f>
        <v>2010N1</v>
      </c>
      <c r="G18" s="47" t="str">
        <f>ELOLAP!$I$7</f>
        <v>00000000</v>
      </c>
      <c r="H18" s="47" t="str">
        <f>ELOLAP!$J$7</f>
        <v>20090410</v>
      </c>
      <c r="I18" s="1" t="s">
        <v>119</v>
      </c>
      <c r="J18" s="1" t="s">
        <v>185</v>
      </c>
      <c r="K18" s="1" t="str">
        <f t="shared" si="0"/>
        <v>R13,2010N1,00000000,20090410,E,TRN,@TRN05,1</v>
      </c>
    </row>
    <row r="19" spans="1:11" ht="78.75">
      <c r="A19" s="51" t="s">
        <v>188</v>
      </c>
      <c r="B19" s="48" t="s">
        <v>103</v>
      </c>
      <c r="C19" s="83"/>
      <c r="E19" s="95" t="str">
        <f>ELOLAP!$G$7</f>
        <v>R13</v>
      </c>
      <c r="F19" s="95" t="str">
        <f>ELOLAP!$H$7</f>
        <v>2010N1</v>
      </c>
      <c r="G19" s="47" t="str">
        <f>ELOLAP!$I$7</f>
        <v>00000000</v>
      </c>
      <c r="H19" s="47" t="str">
        <f>ELOLAP!$J$7</f>
        <v>20090410</v>
      </c>
      <c r="I19" s="1" t="s">
        <v>119</v>
      </c>
      <c r="J19" s="1" t="s">
        <v>185</v>
      </c>
      <c r="K19" s="1" t="str">
        <f t="shared" si="0"/>
        <v>R13,2010N1,00000000,20090410,E,TRN,@TRN06,</v>
      </c>
    </row>
    <row r="20" spans="1:2" ht="12.75">
      <c r="A20" s="11"/>
      <c r="B20" s="50"/>
    </row>
    <row r="21" spans="5:8" ht="12.75">
      <c r="E21"/>
      <c r="H21"/>
    </row>
    <row r="22" ht="12.75">
      <c r="E22"/>
    </row>
    <row r="24" ht="12.75">
      <c r="E24"/>
    </row>
    <row r="25" ht="12.75">
      <c r="E25"/>
    </row>
    <row r="28" ht="12.75">
      <c r="B28" s="1" t="s">
        <v>64</v>
      </c>
    </row>
  </sheetData>
  <sheetProtection/>
  <mergeCells count="3">
    <mergeCell ref="A12:A13"/>
    <mergeCell ref="B12:B13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PageLayoutView="0" workbookViewId="0" topLeftCell="J1">
      <selection activeCell="S20" sqref="S20"/>
    </sheetView>
  </sheetViews>
  <sheetFormatPr defaultColWidth="9.140625" defaultRowHeight="12.75"/>
  <cols>
    <col min="1" max="1" width="5.7109375" style="1" customWidth="1"/>
    <col min="2" max="2" width="18.7109375" style="1" customWidth="1"/>
    <col min="3" max="3" width="13.28125" style="1" customWidth="1"/>
    <col min="4" max="9" width="13.7109375" style="1" customWidth="1"/>
    <col min="10" max="10" width="23.7109375" style="1" customWidth="1"/>
    <col min="11" max="11" width="13.7109375" style="1" customWidth="1"/>
    <col min="12" max="12" width="12.8515625" style="1" customWidth="1"/>
    <col min="13" max="13" width="6.421875" style="1" customWidth="1"/>
    <col min="14" max="14" width="8.140625" style="1" customWidth="1"/>
    <col min="15" max="15" width="8.28125" style="1" customWidth="1"/>
    <col min="16" max="16" width="9.140625" style="1" customWidth="1"/>
    <col min="17" max="17" width="5.421875" style="1" customWidth="1"/>
    <col min="18" max="18" width="7.7109375" style="1" customWidth="1"/>
    <col min="19" max="16384" width="9.140625" style="1" customWidth="1"/>
  </cols>
  <sheetData>
    <row r="1" s="33" customFormat="1" ht="71.25" customHeight="1">
      <c r="A1" s="32"/>
    </row>
    <row r="3" ht="12.75">
      <c r="A3" s="11" t="s">
        <v>81</v>
      </c>
    </row>
    <row r="4" ht="12.75">
      <c r="A4" s="11" t="s">
        <v>97</v>
      </c>
    </row>
    <row r="5" s="8" customFormat="1" ht="12.75"/>
    <row r="6" spans="1:11" ht="12.75">
      <c r="A6" s="111" t="s">
        <v>26</v>
      </c>
      <c r="B6" s="111" t="s">
        <v>56</v>
      </c>
      <c r="C6" s="111" t="s">
        <v>50</v>
      </c>
      <c r="D6" s="114" t="s">
        <v>0</v>
      </c>
      <c r="E6" s="114"/>
      <c r="F6" s="114"/>
      <c r="G6" s="114"/>
      <c r="H6" s="114"/>
      <c r="I6" s="114"/>
      <c r="J6" s="116" t="s">
        <v>32</v>
      </c>
      <c r="K6" s="116"/>
    </row>
    <row r="7" spans="1:11" ht="12.75">
      <c r="A7" s="111"/>
      <c r="B7" s="111"/>
      <c r="C7" s="111"/>
      <c r="D7" s="114"/>
      <c r="E7" s="114"/>
      <c r="F7" s="114"/>
      <c r="G7" s="114"/>
      <c r="H7" s="114"/>
      <c r="I7" s="114"/>
      <c r="J7" s="116"/>
      <c r="K7" s="116"/>
    </row>
    <row r="8" spans="1:11" ht="12.75">
      <c r="A8" s="111"/>
      <c r="B8" s="111"/>
      <c r="C8" s="111"/>
      <c r="D8" s="111" t="s">
        <v>34</v>
      </c>
      <c r="E8" s="112"/>
      <c r="F8" s="112"/>
      <c r="G8" s="111" t="s">
        <v>35</v>
      </c>
      <c r="H8" s="111"/>
      <c r="I8" s="111"/>
      <c r="J8" s="116"/>
      <c r="K8" s="116"/>
    </row>
    <row r="9" spans="1:19" ht="63.75">
      <c r="A9" s="113"/>
      <c r="B9" s="111"/>
      <c r="C9" s="111"/>
      <c r="D9" s="10" t="s">
        <v>33</v>
      </c>
      <c r="E9" s="10" t="s">
        <v>36</v>
      </c>
      <c r="F9" s="10" t="s">
        <v>37</v>
      </c>
      <c r="G9" s="10" t="s">
        <v>33</v>
      </c>
      <c r="H9" s="10" t="s">
        <v>36</v>
      </c>
      <c r="I9" s="10" t="s">
        <v>37</v>
      </c>
      <c r="J9" s="39" t="s">
        <v>38</v>
      </c>
      <c r="K9" s="39" t="s">
        <v>39</v>
      </c>
      <c r="M9" s="58" t="s">
        <v>109</v>
      </c>
      <c r="N9" s="58" t="s">
        <v>110</v>
      </c>
      <c r="O9" s="58" t="s">
        <v>111</v>
      </c>
      <c r="P9" s="58" t="s">
        <v>112</v>
      </c>
      <c r="Q9" s="58" t="s">
        <v>113</v>
      </c>
      <c r="R9" s="1" t="s">
        <v>114</v>
      </c>
      <c r="S9" s="1" t="s">
        <v>115</v>
      </c>
    </row>
    <row r="10" spans="1:19" s="8" customFormat="1" ht="12.75">
      <c r="A10" s="36"/>
      <c r="B10" s="37" t="s">
        <v>9</v>
      </c>
      <c r="C10" s="37" t="s">
        <v>10</v>
      </c>
      <c r="D10" s="19" t="s">
        <v>11</v>
      </c>
      <c r="E10" s="19" t="s">
        <v>18</v>
      </c>
      <c r="F10" s="19" t="s">
        <v>12</v>
      </c>
      <c r="G10" s="19" t="s">
        <v>13</v>
      </c>
      <c r="H10" s="19" t="s">
        <v>14</v>
      </c>
      <c r="I10" s="20" t="s">
        <v>15</v>
      </c>
      <c r="J10" s="19" t="s">
        <v>16</v>
      </c>
      <c r="K10" s="19" t="s">
        <v>17</v>
      </c>
      <c r="L10" s="66"/>
      <c r="M10" s="23"/>
      <c r="N10" s="23"/>
      <c r="O10" s="23"/>
      <c r="P10" s="23"/>
      <c r="Q10" s="23"/>
      <c r="R10" s="23"/>
      <c r="S10" s="23"/>
    </row>
    <row r="11" spans="1:19" ht="12.75">
      <c r="A11" s="36" t="s">
        <v>5</v>
      </c>
      <c r="B11" s="25" t="s">
        <v>170</v>
      </c>
      <c r="C11" s="25" t="s">
        <v>145</v>
      </c>
      <c r="D11" s="2" t="s">
        <v>171</v>
      </c>
      <c r="E11" s="31">
        <v>11250000</v>
      </c>
      <c r="F11" s="31"/>
      <c r="G11" s="2"/>
      <c r="H11" s="31"/>
      <c r="I11" s="31"/>
      <c r="J11" s="31"/>
      <c r="K11" s="31"/>
      <c r="M11" s="95" t="str">
        <f>ELOLAP!$G$7</f>
        <v>R13</v>
      </c>
      <c r="N11" s="95" t="str">
        <f>ELOLAP!$H$7</f>
        <v>2010N1</v>
      </c>
      <c r="O11" s="47" t="str">
        <f>ELOLAP!$I$7</f>
        <v>00000000</v>
      </c>
      <c r="P11" s="47" t="str">
        <f>ELOLAP!$J$7</f>
        <v>20090410</v>
      </c>
      <c r="Q11" s="1" t="s">
        <v>119</v>
      </c>
      <c r="R11" s="1" t="s">
        <v>142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R13,2010N1,00000000,20090410,E,TB01,@TB010001,XYZ001,HUF,PENZ,11250000,,,,,,</v>
      </c>
    </row>
    <row r="12" spans="1:19" ht="12.75">
      <c r="A12" s="36" t="s">
        <v>6</v>
      </c>
      <c r="B12" s="25" t="s">
        <v>170</v>
      </c>
      <c r="C12" s="25" t="s">
        <v>145</v>
      </c>
      <c r="D12" s="2" t="s">
        <v>172</v>
      </c>
      <c r="E12" s="31">
        <v>8750000</v>
      </c>
      <c r="F12" s="31"/>
      <c r="G12" s="2"/>
      <c r="H12" s="31"/>
      <c r="I12" s="31"/>
      <c r="J12" s="31"/>
      <c r="K12" s="31"/>
      <c r="M12" s="95" t="str">
        <f>ELOLAP!$G$7</f>
        <v>R13</v>
      </c>
      <c r="N12" s="95" t="str">
        <f>ELOLAP!$H$7</f>
        <v>2010N1</v>
      </c>
      <c r="O12" s="47" t="str">
        <f>ELOLAP!$I$7</f>
        <v>00000000</v>
      </c>
      <c r="P12" s="47" t="str">
        <f>ELOLAP!$J$7</f>
        <v>20090410</v>
      </c>
      <c r="Q12" s="1" t="s">
        <v>119</v>
      </c>
      <c r="R12" s="1" t="s">
        <v>142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R13,2010N1,00000000,20090410,E,TB01,@TB010002,XYZ001,HUF,APPT,8750000,,,,,,</v>
      </c>
    </row>
    <row r="13" spans="1:19" ht="12.75">
      <c r="A13" s="36" t="s">
        <v>7</v>
      </c>
      <c r="B13" s="25" t="s">
        <v>170</v>
      </c>
      <c r="C13" s="25" t="s">
        <v>145</v>
      </c>
      <c r="D13" s="2" t="s">
        <v>146</v>
      </c>
      <c r="E13" s="31">
        <v>30000000</v>
      </c>
      <c r="F13" s="31"/>
      <c r="G13" s="2"/>
      <c r="H13" s="31"/>
      <c r="I13" s="31"/>
      <c r="J13" s="31"/>
      <c r="K13" s="31"/>
      <c r="M13" s="95" t="str">
        <f>ELOLAP!$G$7</f>
        <v>R13</v>
      </c>
      <c r="N13" s="95" t="str">
        <f>ELOLAP!$H$7</f>
        <v>2010N1</v>
      </c>
      <c r="O13" s="47" t="str">
        <f>ELOLAP!$I$7</f>
        <v>00000000</v>
      </c>
      <c r="P13" s="47" t="str">
        <f>ELOLAP!$J$7</f>
        <v>20090410</v>
      </c>
      <c r="Q13" s="1" t="s">
        <v>119</v>
      </c>
      <c r="R13" s="1" t="s">
        <v>142</v>
      </c>
      <c r="S13" s="1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R13,2010N1,00000000,20090410,E,TB01,@TB010003,XYZ001,HUF,JTNE,30000000,,,,,,</v>
      </c>
    </row>
    <row r="14" spans="1:15" ht="12.75">
      <c r="A14" s="36" t="s">
        <v>4</v>
      </c>
      <c r="B14" s="25"/>
      <c r="C14" s="25"/>
      <c r="D14" s="2"/>
      <c r="E14" s="31"/>
      <c r="F14" s="31"/>
      <c r="G14" s="2"/>
      <c r="H14" s="31"/>
      <c r="I14" s="31"/>
      <c r="J14" s="31"/>
      <c r="K14" s="31"/>
      <c r="O14" s="47"/>
    </row>
    <row r="15" spans="1:11" ht="12.75">
      <c r="A15" s="36" t="s">
        <v>4</v>
      </c>
      <c r="B15" s="25"/>
      <c r="C15" s="25"/>
      <c r="D15" s="2"/>
      <c r="E15" s="31"/>
      <c r="F15" s="31"/>
      <c r="G15" s="2"/>
      <c r="H15" s="31"/>
      <c r="I15" s="31"/>
      <c r="J15" s="31"/>
      <c r="K15" s="31"/>
    </row>
    <row r="16" spans="1:11" ht="12.75">
      <c r="A16" s="20" t="s">
        <v>19</v>
      </c>
      <c r="B16" s="24"/>
      <c r="C16" s="24"/>
      <c r="D16" s="3"/>
      <c r="E16" s="40"/>
      <c r="F16" s="40"/>
      <c r="G16" s="3"/>
      <c r="H16" s="40"/>
      <c r="I16" s="40"/>
      <c r="J16" s="3"/>
      <c r="K16" s="3"/>
    </row>
    <row r="17" spans="1:9" ht="12.75">
      <c r="A17" s="4"/>
      <c r="B17" s="7"/>
      <c r="C17" s="7"/>
      <c r="D17" s="5"/>
      <c r="E17" s="5"/>
      <c r="F17" s="5"/>
      <c r="G17" s="5"/>
      <c r="H17" s="5"/>
      <c r="I17" s="5"/>
    </row>
    <row r="18" spans="2:11" ht="12.75">
      <c r="B18" s="7"/>
      <c r="C18" s="7"/>
      <c r="D18" s="7"/>
      <c r="E18" s="67"/>
      <c r="F18" s="5"/>
      <c r="G18" s="5"/>
      <c r="H18" s="67"/>
      <c r="I18" s="5"/>
      <c r="J18" s="5"/>
      <c r="K18" s="5"/>
    </row>
    <row r="19" ht="12.75">
      <c r="A19" s="11" t="s">
        <v>82</v>
      </c>
    </row>
    <row r="20" s="4" customFormat="1" ht="15.75" customHeight="1">
      <c r="A20" s="11" t="s">
        <v>98</v>
      </c>
    </row>
    <row r="22" spans="1:11" ht="13.5" customHeight="1">
      <c r="A22" s="111" t="s">
        <v>26</v>
      </c>
      <c r="B22" s="111" t="s">
        <v>57</v>
      </c>
      <c r="C22" s="111" t="s">
        <v>50</v>
      </c>
      <c r="D22" s="114" t="s">
        <v>0</v>
      </c>
      <c r="E22" s="114"/>
      <c r="F22" s="114"/>
      <c r="G22" s="114"/>
      <c r="H22" s="114"/>
      <c r="I22" s="114"/>
      <c r="J22" s="116" t="s">
        <v>32</v>
      </c>
      <c r="K22" s="116"/>
    </row>
    <row r="23" spans="1:11" ht="12.75">
      <c r="A23" s="111"/>
      <c r="B23" s="111"/>
      <c r="C23" s="111"/>
      <c r="D23" s="114"/>
      <c r="E23" s="114"/>
      <c r="F23" s="114"/>
      <c r="G23" s="114"/>
      <c r="H23" s="114"/>
      <c r="I23" s="114"/>
      <c r="J23" s="116"/>
      <c r="K23" s="116"/>
    </row>
    <row r="24" spans="1:11" ht="12.75">
      <c r="A24" s="111"/>
      <c r="B24" s="111"/>
      <c r="C24" s="111"/>
      <c r="D24" s="111" t="s">
        <v>34</v>
      </c>
      <c r="E24" s="111"/>
      <c r="F24" s="111"/>
      <c r="G24" s="111" t="s">
        <v>35</v>
      </c>
      <c r="H24" s="111"/>
      <c r="I24" s="111"/>
      <c r="J24" s="116"/>
      <c r="K24" s="116"/>
    </row>
    <row r="25" spans="1:19" ht="33.75" customHeight="1">
      <c r="A25" s="113"/>
      <c r="B25" s="111"/>
      <c r="C25" s="111"/>
      <c r="D25" s="10" t="s">
        <v>33</v>
      </c>
      <c r="E25" s="10" t="s">
        <v>36</v>
      </c>
      <c r="F25" s="10" t="s">
        <v>37</v>
      </c>
      <c r="G25" s="10" t="s">
        <v>33</v>
      </c>
      <c r="H25" s="10" t="s">
        <v>36</v>
      </c>
      <c r="I25" s="10" t="s">
        <v>37</v>
      </c>
      <c r="J25" s="39" t="s">
        <v>38</v>
      </c>
      <c r="K25" s="39" t="s">
        <v>39</v>
      </c>
      <c r="M25" s="58" t="s">
        <v>109</v>
      </c>
      <c r="N25" s="58" t="s">
        <v>110</v>
      </c>
      <c r="O25" s="58" t="s">
        <v>111</v>
      </c>
      <c r="P25" s="58" t="s">
        <v>112</v>
      </c>
      <c r="Q25" s="58" t="s">
        <v>113</v>
      </c>
      <c r="R25" s="1" t="s">
        <v>114</v>
      </c>
      <c r="S25" s="1" t="s">
        <v>115</v>
      </c>
    </row>
    <row r="26" spans="1:19" s="8" customFormat="1" ht="12.75">
      <c r="A26" s="36"/>
      <c r="B26" s="37" t="s">
        <v>9</v>
      </c>
      <c r="C26" s="37" t="s">
        <v>10</v>
      </c>
      <c r="D26" s="19" t="s">
        <v>11</v>
      </c>
      <c r="E26" s="19" t="s">
        <v>18</v>
      </c>
      <c r="F26" s="19" t="s">
        <v>12</v>
      </c>
      <c r="G26" s="19" t="s">
        <v>13</v>
      </c>
      <c r="H26" s="19" t="s">
        <v>14</v>
      </c>
      <c r="I26" s="20" t="s">
        <v>15</v>
      </c>
      <c r="J26" s="19" t="s">
        <v>16</v>
      </c>
      <c r="K26" s="19" t="s">
        <v>17</v>
      </c>
      <c r="M26" s="23"/>
      <c r="N26" s="23"/>
      <c r="O26" s="23"/>
      <c r="P26" s="23"/>
      <c r="Q26" s="23"/>
      <c r="R26" s="23"/>
      <c r="S26" s="23"/>
    </row>
    <row r="27" spans="1:19" ht="12.75">
      <c r="A27" s="36" t="s">
        <v>5</v>
      </c>
      <c r="B27" s="25"/>
      <c r="C27" s="25"/>
      <c r="D27" s="2"/>
      <c r="E27" s="31"/>
      <c r="F27" s="31"/>
      <c r="G27" s="2"/>
      <c r="H27" s="31"/>
      <c r="I27" s="31"/>
      <c r="J27" s="31"/>
      <c r="K27" s="31"/>
      <c r="M27" s="95" t="str">
        <f>ELOLAP!$G$7</f>
        <v>R13</v>
      </c>
      <c r="N27" s="95" t="str">
        <f>ELOLAP!$H$7</f>
        <v>2010N1</v>
      </c>
      <c r="O27" s="47" t="str">
        <f>ELOLAP!$I$7</f>
        <v>00000000</v>
      </c>
      <c r="P27" s="47" t="str">
        <f>ELOLAP!$J$7</f>
        <v>20090410</v>
      </c>
      <c r="Q27" s="1" t="s">
        <v>155</v>
      </c>
      <c r="R27" s="1" t="s">
        <v>149</v>
      </c>
      <c r="S27" s="1" t="str">
        <f>M27&amp;","&amp;N27&amp;","&amp;O27&amp;","&amp;P27&amp;","&amp;Q27&amp;","&amp;R27</f>
        <v>R13,2010N1,00000000,20090410,N,TB02</v>
      </c>
    </row>
    <row r="28" spans="1:15" ht="12.75">
      <c r="A28" s="36" t="s">
        <v>6</v>
      </c>
      <c r="B28" s="25"/>
      <c r="C28" s="25"/>
      <c r="D28" s="2"/>
      <c r="E28" s="31"/>
      <c r="F28" s="31"/>
      <c r="G28" s="2"/>
      <c r="H28" s="31"/>
      <c r="I28" s="31"/>
      <c r="J28" s="31"/>
      <c r="K28" s="31"/>
      <c r="O28" s="47"/>
    </row>
    <row r="29" spans="1:11" ht="12.75">
      <c r="A29" s="36" t="s">
        <v>7</v>
      </c>
      <c r="B29" s="25"/>
      <c r="C29" s="25"/>
      <c r="D29" s="2"/>
      <c r="E29" s="31"/>
      <c r="F29" s="31"/>
      <c r="G29" s="2"/>
      <c r="H29" s="31"/>
      <c r="I29" s="31"/>
      <c r="J29" s="31"/>
      <c r="K29" s="31"/>
    </row>
    <row r="30" spans="1:11" ht="12.75">
      <c r="A30" s="36" t="s">
        <v>4</v>
      </c>
      <c r="B30" s="25"/>
      <c r="C30" s="25"/>
      <c r="D30" s="2"/>
      <c r="E30" s="31"/>
      <c r="F30" s="31"/>
      <c r="G30" s="2"/>
      <c r="H30" s="31"/>
      <c r="I30" s="31"/>
      <c r="J30" s="31"/>
      <c r="K30" s="31"/>
    </row>
    <row r="31" spans="1:11" ht="12.75">
      <c r="A31" s="36" t="s">
        <v>4</v>
      </c>
      <c r="B31" s="25"/>
      <c r="C31" s="25"/>
      <c r="D31" s="2"/>
      <c r="E31" s="31"/>
      <c r="F31" s="31"/>
      <c r="G31" s="2"/>
      <c r="H31" s="31"/>
      <c r="I31" s="31"/>
      <c r="J31" s="31"/>
      <c r="K31" s="31"/>
    </row>
    <row r="32" spans="1:11" ht="12.75">
      <c r="A32" s="20" t="s">
        <v>19</v>
      </c>
      <c r="B32" s="24"/>
      <c r="C32" s="24"/>
      <c r="D32" s="3"/>
      <c r="E32" s="40"/>
      <c r="F32" s="40"/>
      <c r="G32" s="3"/>
      <c r="H32" s="40"/>
      <c r="I32" s="40"/>
      <c r="J32" s="3"/>
      <c r="K32" s="3"/>
    </row>
    <row r="33" spans="1:11" ht="27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ht="25.5" customHeight="1"/>
    <row r="36" spans="7:8" ht="12.75">
      <c r="G36" s="70"/>
      <c r="H36" s="69"/>
    </row>
    <row r="42" spans="6:8" ht="12.75">
      <c r="F42" s="70"/>
      <c r="G42" s="70"/>
      <c r="H42" s="70"/>
    </row>
    <row r="48" spans="2:4" ht="12.75">
      <c r="B48" s="9"/>
      <c r="C48" s="9"/>
      <c r="D48" s="7"/>
    </row>
    <row r="49" ht="12.75">
      <c r="D49" s="7"/>
    </row>
    <row r="52" ht="12.75">
      <c r="D52" s="7"/>
    </row>
    <row r="53" ht="12.75">
      <c r="D53" s="7"/>
    </row>
  </sheetData>
  <sheetProtection/>
  <mergeCells count="15">
    <mergeCell ref="A22:A25"/>
    <mergeCell ref="B22:B25"/>
    <mergeCell ref="D22:I23"/>
    <mergeCell ref="D24:F24"/>
    <mergeCell ref="G24:I24"/>
    <mergeCell ref="D8:F8"/>
    <mergeCell ref="G8:I8"/>
    <mergeCell ref="A6:A9"/>
    <mergeCell ref="B6:B9"/>
    <mergeCell ref="D6:I7"/>
    <mergeCell ref="A33:K33"/>
    <mergeCell ref="J22:K24"/>
    <mergeCell ref="C6:C9"/>
    <mergeCell ref="C22:C25"/>
    <mergeCell ref="J6:K8"/>
  </mergeCells>
  <printOptions horizontalCentered="1"/>
  <pageMargins left="0.58" right="0.1968503937007874" top="0.6299212598425197" bottom="0.1968503937007874" header="0.1968503937007874" footer="0.15748031496062992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3"/>
  <sheetViews>
    <sheetView zoomScalePageLayoutView="0" workbookViewId="0" topLeftCell="I1">
      <selection activeCell="S12" sqref="S12"/>
    </sheetView>
  </sheetViews>
  <sheetFormatPr defaultColWidth="9.140625" defaultRowHeight="12.75"/>
  <cols>
    <col min="1" max="1" width="6.00390625" style="0" customWidth="1"/>
    <col min="2" max="2" width="18.7109375" style="0" customWidth="1"/>
    <col min="3" max="3" width="13.140625" style="0" customWidth="1"/>
    <col min="4" max="9" width="13.7109375" style="0" customWidth="1"/>
    <col min="10" max="10" width="23.7109375" style="0" customWidth="1"/>
    <col min="11" max="11" width="13.7109375" style="0" customWidth="1"/>
    <col min="17" max="17" width="7.8515625" style="0" bestFit="1" customWidth="1"/>
  </cols>
  <sheetData>
    <row r="1" ht="60.75" customHeight="1"/>
    <row r="3" s="1" customFormat="1" ht="12.75">
      <c r="A3" s="11" t="s">
        <v>83</v>
      </c>
    </row>
    <row r="4" s="1" customFormat="1" ht="12.75">
      <c r="A4" s="11" t="s">
        <v>99</v>
      </c>
    </row>
    <row r="5" s="8" customFormat="1" ht="12.75"/>
    <row r="6" spans="1:11" s="1" customFormat="1" ht="12.75">
      <c r="A6" s="111" t="s">
        <v>26</v>
      </c>
      <c r="B6" s="111" t="s">
        <v>48</v>
      </c>
      <c r="C6" s="111"/>
      <c r="D6" s="114" t="s">
        <v>0</v>
      </c>
      <c r="E6" s="114"/>
      <c r="F6" s="114"/>
      <c r="G6" s="114"/>
      <c r="H6" s="114"/>
      <c r="I6" s="114"/>
      <c r="J6" s="116" t="s">
        <v>32</v>
      </c>
      <c r="K6" s="116"/>
    </row>
    <row r="7" spans="1:11" s="1" customFormat="1" ht="12.75">
      <c r="A7" s="111"/>
      <c r="B7" s="111"/>
      <c r="C7" s="111"/>
      <c r="D7" s="114"/>
      <c r="E7" s="114"/>
      <c r="F7" s="114"/>
      <c r="G7" s="114"/>
      <c r="H7" s="114"/>
      <c r="I7" s="114"/>
      <c r="J7" s="116"/>
      <c r="K7" s="116"/>
    </row>
    <row r="8" spans="1:11" s="1" customFormat="1" ht="12.75">
      <c r="A8" s="111"/>
      <c r="B8" s="111"/>
      <c r="C8" s="111"/>
      <c r="D8" s="111" t="s">
        <v>34</v>
      </c>
      <c r="E8" s="112"/>
      <c r="F8" s="112"/>
      <c r="G8" s="111" t="s">
        <v>35</v>
      </c>
      <c r="H8" s="111"/>
      <c r="I8" s="111"/>
      <c r="J8" s="116"/>
      <c r="K8" s="116"/>
    </row>
    <row r="9" spans="1:19" s="1" customFormat="1" ht="37.5" customHeight="1">
      <c r="A9" s="113"/>
      <c r="B9" s="10" t="s">
        <v>58</v>
      </c>
      <c r="C9" s="10" t="s">
        <v>51</v>
      </c>
      <c r="D9" s="10" t="s">
        <v>33</v>
      </c>
      <c r="E9" s="10" t="s">
        <v>36</v>
      </c>
      <c r="F9" s="10" t="s">
        <v>37</v>
      </c>
      <c r="G9" s="10" t="s">
        <v>33</v>
      </c>
      <c r="H9" s="10" t="s">
        <v>36</v>
      </c>
      <c r="I9" s="10" t="s">
        <v>37</v>
      </c>
      <c r="J9" s="39" t="s">
        <v>38</v>
      </c>
      <c r="K9" s="39" t="s">
        <v>39</v>
      </c>
      <c r="M9" s="58" t="s">
        <v>109</v>
      </c>
      <c r="N9" s="58" t="s">
        <v>110</v>
      </c>
      <c r="O9" s="58" t="s">
        <v>111</v>
      </c>
      <c r="P9" s="58" t="s">
        <v>112</v>
      </c>
      <c r="Q9" s="58" t="s">
        <v>113</v>
      </c>
      <c r="R9" s="1" t="s">
        <v>114</v>
      </c>
      <c r="S9" s="1" t="s">
        <v>115</v>
      </c>
    </row>
    <row r="10" spans="1:19" s="8" customFormat="1" ht="12.75">
      <c r="A10" s="36"/>
      <c r="B10" s="37" t="s">
        <v>9</v>
      </c>
      <c r="C10" s="37" t="s">
        <v>10</v>
      </c>
      <c r="D10" s="19" t="s">
        <v>11</v>
      </c>
      <c r="E10" s="19" t="s">
        <v>18</v>
      </c>
      <c r="F10" s="19" t="s">
        <v>12</v>
      </c>
      <c r="G10" s="19" t="s">
        <v>13</v>
      </c>
      <c r="H10" s="19" t="s">
        <v>14</v>
      </c>
      <c r="I10" s="20" t="s">
        <v>15</v>
      </c>
      <c r="J10" s="19" t="s">
        <v>16</v>
      </c>
      <c r="K10" s="19" t="s">
        <v>17</v>
      </c>
      <c r="M10" s="23"/>
      <c r="N10" s="23"/>
      <c r="O10" s="23"/>
      <c r="P10" s="23"/>
      <c r="Q10" s="23"/>
      <c r="R10" s="23"/>
      <c r="S10" s="23"/>
    </row>
    <row r="11" spans="1:19" s="1" customFormat="1" ht="12.75">
      <c r="A11" s="36" t="s">
        <v>5</v>
      </c>
      <c r="B11" s="25" t="s">
        <v>173</v>
      </c>
      <c r="C11" s="25" t="s">
        <v>174</v>
      </c>
      <c r="D11" s="2"/>
      <c r="E11" s="31"/>
      <c r="F11" s="31"/>
      <c r="G11" s="2" t="s">
        <v>141</v>
      </c>
      <c r="H11" s="31">
        <v>250000</v>
      </c>
      <c r="I11" s="31">
        <v>367200</v>
      </c>
      <c r="J11" s="31"/>
      <c r="K11" s="31"/>
      <c r="M11" s="95" t="str">
        <f>ELOLAP!$G$7</f>
        <v>R13</v>
      </c>
      <c r="N11" s="95" t="str">
        <f>ELOLAP!$H$7</f>
        <v>2010N1</v>
      </c>
      <c r="O11" s="47" t="str">
        <f>ELOLAP!$I$7</f>
        <v>00000000</v>
      </c>
      <c r="P11" s="47" t="str">
        <f>ELOLAP!$J$7</f>
        <v>20090410</v>
      </c>
      <c r="Q11" s="1" t="s">
        <v>119</v>
      </c>
      <c r="R11" s="1" t="s">
        <v>143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R13,2010N1,00000000,20090410,E,TB03,@TB030001,XYZ002,EUR,,,,AV,250000,367200,,</v>
      </c>
    </row>
    <row r="12" spans="1:15" s="1" customFormat="1" ht="12.75">
      <c r="A12" s="36" t="s">
        <v>6</v>
      </c>
      <c r="B12" s="25"/>
      <c r="C12" s="25"/>
      <c r="D12" s="2"/>
      <c r="E12" s="31"/>
      <c r="F12" s="31"/>
      <c r="G12" s="2"/>
      <c r="H12" s="31"/>
      <c r="I12" s="31"/>
      <c r="J12" s="31"/>
      <c r="K12" s="31"/>
      <c r="O12" s="47"/>
    </row>
    <row r="13" spans="1:11" s="1" customFormat="1" ht="12.75">
      <c r="A13" s="36" t="s">
        <v>7</v>
      </c>
      <c r="B13" s="25"/>
      <c r="C13" s="25"/>
      <c r="D13" s="2"/>
      <c r="E13" s="31"/>
      <c r="F13" s="31"/>
      <c r="G13" s="2"/>
      <c r="H13" s="31"/>
      <c r="I13" s="31"/>
      <c r="J13" s="31"/>
      <c r="K13" s="31"/>
    </row>
    <row r="14" spans="1:11" s="1" customFormat="1" ht="12.75">
      <c r="A14" s="36" t="s">
        <v>4</v>
      </c>
      <c r="B14" s="25"/>
      <c r="C14" s="25"/>
      <c r="D14" s="2"/>
      <c r="E14" s="31"/>
      <c r="F14" s="31"/>
      <c r="G14" s="2"/>
      <c r="H14" s="31"/>
      <c r="I14" s="31"/>
      <c r="J14" s="31"/>
      <c r="K14" s="31"/>
    </row>
    <row r="15" spans="1:11" s="1" customFormat="1" ht="12.75">
      <c r="A15" s="36" t="s">
        <v>4</v>
      </c>
      <c r="B15" s="25"/>
      <c r="C15" s="25"/>
      <c r="D15" s="2"/>
      <c r="E15" s="31"/>
      <c r="F15" s="31"/>
      <c r="G15" s="2"/>
      <c r="H15" s="31"/>
      <c r="I15" s="31"/>
      <c r="J15" s="31"/>
      <c r="K15" s="31"/>
    </row>
    <row r="16" spans="1:11" s="1" customFormat="1" ht="12.75">
      <c r="A16" s="20" t="s">
        <v>19</v>
      </c>
      <c r="B16" s="24"/>
      <c r="C16" s="24"/>
      <c r="D16" s="3"/>
      <c r="E16" s="40"/>
      <c r="F16" s="40"/>
      <c r="G16" s="3"/>
      <c r="H16" s="40"/>
      <c r="I16" s="40"/>
      <c r="J16" s="3"/>
      <c r="K16" s="3"/>
    </row>
    <row r="17" spans="1:9" s="1" customFormat="1" ht="12.75">
      <c r="A17" s="4"/>
      <c r="B17" s="7"/>
      <c r="C17" s="7"/>
      <c r="D17" s="5"/>
      <c r="E17" s="5"/>
      <c r="F17" s="5"/>
      <c r="G17" s="5"/>
      <c r="H17" s="5"/>
      <c r="I17" s="5"/>
    </row>
    <row r="18" spans="2:11" s="1" customFormat="1" ht="12.75">
      <c r="B18" s="7"/>
      <c r="C18" s="7"/>
      <c r="D18" s="7"/>
      <c r="E18" s="67"/>
      <c r="F18" s="5"/>
      <c r="G18" s="5"/>
      <c r="H18" s="67"/>
      <c r="I18" s="5"/>
      <c r="J18" s="5"/>
      <c r="K18" s="5"/>
    </row>
    <row r="19" s="1" customFormat="1" ht="12.75">
      <c r="A19" s="11" t="s">
        <v>84</v>
      </c>
    </row>
    <row r="20" s="4" customFormat="1" ht="15.75" customHeight="1">
      <c r="A20" s="11" t="s">
        <v>102</v>
      </c>
    </row>
    <row r="21" s="1" customFormat="1" ht="12.75"/>
    <row r="22" spans="1:11" s="1" customFormat="1" ht="13.5" customHeight="1">
      <c r="A22" s="111" t="s">
        <v>26</v>
      </c>
      <c r="B22" s="111" t="s">
        <v>49</v>
      </c>
      <c r="C22" s="111"/>
      <c r="D22" s="114" t="s">
        <v>0</v>
      </c>
      <c r="E22" s="114"/>
      <c r="F22" s="114"/>
      <c r="G22" s="114"/>
      <c r="H22" s="114"/>
      <c r="I22" s="114"/>
      <c r="J22" s="116" t="s">
        <v>32</v>
      </c>
      <c r="K22" s="116"/>
    </row>
    <row r="23" spans="1:11" s="1" customFormat="1" ht="12.75">
      <c r="A23" s="111"/>
      <c r="B23" s="111"/>
      <c r="C23" s="111"/>
      <c r="D23" s="114"/>
      <c r="E23" s="114"/>
      <c r="F23" s="114"/>
      <c r="G23" s="114"/>
      <c r="H23" s="114"/>
      <c r="I23" s="114"/>
      <c r="J23" s="116"/>
      <c r="K23" s="116"/>
    </row>
    <row r="24" spans="1:11" s="1" customFormat="1" ht="12.75">
      <c r="A24" s="111"/>
      <c r="B24" s="111"/>
      <c r="C24" s="111"/>
      <c r="D24" s="111" t="s">
        <v>34</v>
      </c>
      <c r="E24" s="111"/>
      <c r="F24" s="111"/>
      <c r="G24" s="111" t="s">
        <v>35</v>
      </c>
      <c r="H24" s="111"/>
      <c r="I24" s="111"/>
      <c r="J24" s="116"/>
      <c r="K24" s="116"/>
    </row>
    <row r="25" spans="1:19" s="1" customFormat="1" ht="37.5" customHeight="1">
      <c r="A25" s="113"/>
      <c r="B25" s="10" t="s">
        <v>58</v>
      </c>
      <c r="C25" s="10" t="s">
        <v>51</v>
      </c>
      <c r="D25" s="10" t="s">
        <v>33</v>
      </c>
      <c r="E25" s="10" t="s">
        <v>36</v>
      </c>
      <c r="F25" s="10" t="s">
        <v>37</v>
      </c>
      <c r="G25" s="10" t="s">
        <v>33</v>
      </c>
      <c r="H25" s="10" t="s">
        <v>36</v>
      </c>
      <c r="I25" s="10" t="s">
        <v>37</v>
      </c>
      <c r="J25" s="39" t="s">
        <v>38</v>
      </c>
      <c r="K25" s="39" t="s">
        <v>39</v>
      </c>
      <c r="M25" s="58" t="s">
        <v>109</v>
      </c>
      <c r="N25" s="58" t="s">
        <v>110</v>
      </c>
      <c r="O25" s="58" t="s">
        <v>111</v>
      </c>
      <c r="P25" s="58" t="s">
        <v>112</v>
      </c>
      <c r="Q25" s="58" t="s">
        <v>113</v>
      </c>
      <c r="R25" s="1" t="s">
        <v>114</v>
      </c>
      <c r="S25" s="1" t="s">
        <v>115</v>
      </c>
    </row>
    <row r="26" spans="1:19" s="8" customFormat="1" ht="12.75">
      <c r="A26" s="36"/>
      <c r="B26" s="37" t="s">
        <v>9</v>
      </c>
      <c r="C26" s="37" t="s">
        <v>10</v>
      </c>
      <c r="D26" s="19" t="s">
        <v>11</v>
      </c>
      <c r="E26" s="19" t="s">
        <v>18</v>
      </c>
      <c r="F26" s="19" t="s">
        <v>12</v>
      </c>
      <c r="G26" s="19" t="s">
        <v>13</v>
      </c>
      <c r="H26" s="19" t="s">
        <v>14</v>
      </c>
      <c r="I26" s="20" t="s">
        <v>15</v>
      </c>
      <c r="J26" s="19" t="s">
        <v>16</v>
      </c>
      <c r="K26" s="19" t="s">
        <v>17</v>
      </c>
      <c r="M26" s="23"/>
      <c r="N26" s="23"/>
      <c r="O26" s="23"/>
      <c r="P26" s="23"/>
      <c r="Q26" s="23"/>
      <c r="R26" s="23"/>
      <c r="S26" s="23"/>
    </row>
    <row r="27" spans="1:19" s="1" customFormat="1" ht="12.75">
      <c r="A27" s="36" t="s">
        <v>5</v>
      </c>
      <c r="B27" s="25" t="s">
        <v>170</v>
      </c>
      <c r="C27" s="25" t="s">
        <v>174</v>
      </c>
      <c r="D27" s="2" t="s">
        <v>141</v>
      </c>
      <c r="E27" s="31">
        <v>400000</v>
      </c>
      <c r="F27" s="31">
        <v>425000</v>
      </c>
      <c r="G27" s="2"/>
      <c r="H27" s="31"/>
      <c r="I27" s="31"/>
      <c r="J27" s="31"/>
      <c r="K27" s="31"/>
      <c r="M27" s="95" t="str">
        <f>ELOLAP!$G$7</f>
        <v>R13</v>
      </c>
      <c r="N27" s="95" t="str">
        <f>ELOLAP!$H$7</f>
        <v>2010N1</v>
      </c>
      <c r="O27" s="47" t="str">
        <f>ELOLAP!$I$7</f>
        <v>00000000</v>
      </c>
      <c r="P27" s="47" t="str">
        <f>ELOLAP!$J$7</f>
        <v>20090410</v>
      </c>
      <c r="Q27" s="1" t="s">
        <v>119</v>
      </c>
      <c r="R27" s="1" t="s">
        <v>147</v>
      </c>
      <c r="S27" s="1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R13,2010N1,00000000,20090410,E,TB04,@TB040001,XYZ001,EUR,AV,400000,425000,,,,,</v>
      </c>
    </row>
    <row r="28" spans="1:15" s="1" customFormat="1" ht="12.75">
      <c r="A28" s="36" t="s">
        <v>6</v>
      </c>
      <c r="B28" s="25"/>
      <c r="C28" s="25"/>
      <c r="D28" s="2"/>
      <c r="E28" s="31"/>
      <c r="F28" s="31"/>
      <c r="G28" s="2"/>
      <c r="H28" s="31"/>
      <c r="I28" s="31"/>
      <c r="J28" s="31"/>
      <c r="K28" s="31"/>
      <c r="O28" s="47"/>
    </row>
    <row r="29" spans="1:11" s="1" customFormat="1" ht="12.75">
      <c r="A29" s="36" t="s">
        <v>7</v>
      </c>
      <c r="B29" s="25"/>
      <c r="C29" s="25"/>
      <c r="D29" s="2"/>
      <c r="E29" s="31"/>
      <c r="F29" s="31"/>
      <c r="G29" s="2"/>
      <c r="H29" s="31"/>
      <c r="I29" s="31"/>
      <c r="J29" s="31"/>
      <c r="K29" s="31"/>
    </row>
    <row r="30" spans="1:11" s="1" customFormat="1" ht="12.75">
      <c r="A30" s="36" t="s">
        <v>4</v>
      </c>
      <c r="B30" s="25"/>
      <c r="C30" s="25"/>
      <c r="D30" s="2"/>
      <c r="E30" s="31"/>
      <c r="F30" s="31"/>
      <c r="G30" s="2"/>
      <c r="H30" s="31"/>
      <c r="I30" s="31"/>
      <c r="J30" s="31"/>
      <c r="K30" s="31"/>
    </row>
    <row r="31" spans="1:11" s="1" customFormat="1" ht="12.75">
      <c r="A31" s="36" t="s">
        <v>4</v>
      </c>
      <c r="B31" s="25"/>
      <c r="C31" s="25"/>
      <c r="D31" s="2"/>
      <c r="E31" s="31"/>
      <c r="F31" s="31"/>
      <c r="G31" s="2"/>
      <c r="H31" s="31"/>
      <c r="I31" s="31"/>
      <c r="J31" s="31"/>
      <c r="K31" s="31"/>
    </row>
    <row r="32" spans="1:11" s="1" customFormat="1" ht="12.75">
      <c r="A32" s="20" t="s">
        <v>19</v>
      </c>
      <c r="B32" s="24"/>
      <c r="C32" s="24"/>
      <c r="D32" s="3"/>
      <c r="E32" s="40"/>
      <c r="F32" s="40"/>
      <c r="G32" s="3"/>
      <c r="H32" s="40"/>
      <c r="I32" s="40"/>
      <c r="J32" s="3"/>
      <c r="K32" s="3"/>
    </row>
    <row r="33" spans="1:11" s="1" customFormat="1" ht="24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</sheetData>
  <sheetProtection/>
  <mergeCells count="13">
    <mergeCell ref="D22:I23"/>
    <mergeCell ref="J22:K24"/>
    <mergeCell ref="B6:C8"/>
    <mergeCell ref="B22:C24"/>
    <mergeCell ref="D24:F24"/>
    <mergeCell ref="G24:I24"/>
    <mergeCell ref="A6:A9"/>
    <mergeCell ref="D6:I7"/>
    <mergeCell ref="A33:K33"/>
    <mergeCell ref="J6:K8"/>
    <mergeCell ref="D8:F8"/>
    <mergeCell ref="G8:I8"/>
    <mergeCell ref="A22:A25"/>
  </mergeCells>
  <printOptions horizontalCentered="1"/>
  <pageMargins left="0.58" right="0.2362204724409449" top="0.4724409448818898" bottom="0.15748031496062992" header="0.15748031496062992" footer="0.15748031496062992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2"/>
  <sheetViews>
    <sheetView zoomScalePageLayoutView="0" workbookViewId="0" topLeftCell="I1">
      <selection activeCell="M11" sqref="M11"/>
    </sheetView>
  </sheetViews>
  <sheetFormatPr defaultColWidth="9.140625" defaultRowHeight="12.75"/>
  <cols>
    <col min="1" max="1" width="5.57421875" style="1" customWidth="1"/>
    <col min="2" max="2" width="16.7109375" style="1" customWidth="1"/>
    <col min="3" max="3" width="19.421875" style="1" customWidth="1"/>
    <col min="4" max="10" width="16.7109375" style="1" customWidth="1"/>
    <col min="11" max="11" width="16.57421875" style="1" customWidth="1"/>
    <col min="12" max="12" width="16.00390625" style="1" customWidth="1"/>
    <col min="13" max="13" width="9.28125" style="1" customWidth="1"/>
    <col min="14" max="16384" width="9.140625" style="1" customWidth="1"/>
  </cols>
  <sheetData>
    <row r="1" ht="60.75" customHeight="1"/>
    <row r="3" spans="1:2" ht="12.75">
      <c r="A3" s="12" t="s">
        <v>85</v>
      </c>
      <c r="B3" s="4"/>
    </row>
    <row r="4" spans="1:13" ht="24.75" customHeight="1">
      <c r="A4" s="117" t="s">
        <v>101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35"/>
      <c r="M4" s="35"/>
    </row>
    <row r="5" ht="12.75">
      <c r="K5" s="6"/>
    </row>
    <row r="6" spans="1:13" s="13" customFormat="1" ht="13.5" customHeight="1">
      <c r="A6" s="118" t="s">
        <v>21</v>
      </c>
      <c r="B6" s="118" t="s">
        <v>22</v>
      </c>
      <c r="C6" s="118"/>
      <c r="D6" s="122" t="s">
        <v>41</v>
      </c>
      <c r="E6" s="123"/>
      <c r="F6" s="124"/>
      <c r="G6" s="118" t="s">
        <v>60</v>
      </c>
      <c r="H6" s="125" t="s">
        <v>104</v>
      </c>
      <c r="J6"/>
      <c r="K6"/>
      <c r="L6"/>
      <c r="M6"/>
    </row>
    <row r="7" spans="1:13" s="13" customFormat="1" ht="16.5" customHeight="1">
      <c r="A7" s="119"/>
      <c r="B7" s="118" t="s">
        <v>42</v>
      </c>
      <c r="C7" s="118" t="s">
        <v>43</v>
      </c>
      <c r="D7" s="120" t="s">
        <v>71</v>
      </c>
      <c r="E7" s="122" t="s">
        <v>95</v>
      </c>
      <c r="F7" s="124"/>
      <c r="G7" s="118"/>
      <c r="H7" s="125"/>
      <c r="I7"/>
      <c r="J7"/>
      <c r="K7"/>
      <c r="L7"/>
      <c r="M7"/>
    </row>
    <row r="8" spans="1:16" s="13" customFormat="1" ht="31.5" customHeight="1">
      <c r="A8" s="119"/>
      <c r="B8" s="118"/>
      <c r="C8" s="118"/>
      <c r="D8" s="121"/>
      <c r="E8" s="38" t="s">
        <v>40</v>
      </c>
      <c r="F8" s="38" t="s">
        <v>96</v>
      </c>
      <c r="G8" s="118"/>
      <c r="H8" s="125"/>
      <c r="I8" s="6"/>
      <c r="J8" s="58" t="s">
        <v>109</v>
      </c>
      <c r="K8" s="58" t="s">
        <v>110</v>
      </c>
      <c r="L8" s="58" t="s">
        <v>111</v>
      </c>
      <c r="M8" s="58" t="s">
        <v>112</v>
      </c>
      <c r="N8" s="58" t="s">
        <v>113</v>
      </c>
      <c r="O8" s="1" t="s">
        <v>114</v>
      </c>
      <c r="P8" s="1" t="s">
        <v>115</v>
      </c>
    </row>
    <row r="9" spans="1:16" s="13" customFormat="1" ht="12.75" customHeight="1">
      <c r="A9" s="14"/>
      <c r="B9" s="14" t="s">
        <v>9</v>
      </c>
      <c r="C9" s="14" t="s">
        <v>10</v>
      </c>
      <c r="D9" s="14" t="s">
        <v>11</v>
      </c>
      <c r="E9" s="14" t="s">
        <v>18</v>
      </c>
      <c r="F9" s="14" t="s">
        <v>12</v>
      </c>
      <c r="G9" s="14" t="s">
        <v>13</v>
      </c>
      <c r="H9" s="14" t="s">
        <v>14</v>
      </c>
      <c r="I9"/>
      <c r="J9" s="23"/>
      <c r="K9" s="23"/>
      <c r="L9" s="23"/>
      <c r="M9" s="23"/>
      <c r="N9" s="23"/>
      <c r="O9" s="23"/>
      <c r="P9" s="23"/>
    </row>
    <row r="10" spans="1:16" s="13" customFormat="1" ht="13.5" customHeight="1">
      <c r="A10" s="15" t="s">
        <v>5</v>
      </c>
      <c r="B10" s="71" t="s">
        <v>175</v>
      </c>
      <c r="C10" s="71" t="s">
        <v>176</v>
      </c>
      <c r="D10" s="71"/>
      <c r="E10" s="72"/>
      <c r="F10" s="72"/>
      <c r="G10" s="71" t="s">
        <v>170</v>
      </c>
      <c r="H10" s="82">
        <v>2</v>
      </c>
      <c r="I10"/>
      <c r="J10" s="95" t="str">
        <f>ELOLAP!$G$7</f>
        <v>R13</v>
      </c>
      <c r="K10" s="95" t="str">
        <f>ELOLAP!$H$7</f>
        <v>2010N1</v>
      </c>
      <c r="L10" s="47" t="str">
        <f>ELOLAP!$I$7</f>
        <v>00000000</v>
      </c>
      <c r="M10" s="47" t="str">
        <f>ELOLAP!$J$7</f>
        <v>20090410</v>
      </c>
      <c r="N10" s="1" t="s">
        <v>119</v>
      </c>
      <c r="O10" s="1" t="s">
        <v>148</v>
      </c>
      <c r="P10" s="1" t="str">
        <f>J10&amp;","&amp;K10&amp;","&amp;L10&amp;","&amp;M10&amp;","&amp;N10&amp;","&amp;O10&amp;","&amp;"@"&amp;O10&amp;"00"&amp;A10&amp;","&amp;B10&amp;","&amp;C10&amp;","&amp;D10&amp;","&amp;E10&amp;","&amp;F10&amp;","&amp;G10&amp;","&amp;H10</f>
        <v>R13,2010N1,00000000,20090410,E,TB05,@TB050001,HU0000084884,Zsolnay elsőbbségi részvény,,,,XYZ001,2</v>
      </c>
    </row>
    <row r="11" spans="1:16" s="13" customFormat="1" ht="12.75">
      <c r="A11" s="15" t="s">
        <v>6</v>
      </c>
      <c r="B11" s="71" t="s">
        <v>177</v>
      </c>
      <c r="C11" s="71" t="s">
        <v>178</v>
      </c>
      <c r="D11" s="71"/>
      <c r="E11" s="72"/>
      <c r="F11" s="72"/>
      <c r="G11" s="71" t="s">
        <v>170</v>
      </c>
      <c r="H11" s="82">
        <v>1928748</v>
      </c>
      <c r="I11"/>
      <c r="J11" s="95" t="str">
        <f>ELOLAP!$G$7</f>
        <v>R13</v>
      </c>
      <c r="K11" s="95" t="str">
        <f>ELOLAP!$H$7</f>
        <v>2010N1</v>
      </c>
      <c r="L11" s="47" t="str">
        <f>ELOLAP!$I$7</f>
        <v>00000000</v>
      </c>
      <c r="M11" s="47" t="str">
        <f>ELOLAP!$J$7</f>
        <v>20090410</v>
      </c>
      <c r="N11" s="1" t="s">
        <v>119</v>
      </c>
      <c r="O11" s="1" t="s">
        <v>148</v>
      </c>
      <c r="P11" s="1" t="str">
        <f>J11&amp;","&amp;K11&amp;","&amp;L11&amp;","&amp;M11&amp;","&amp;N11&amp;","&amp;O11&amp;","&amp;"@"&amp;O11&amp;"00"&amp;A11&amp;","&amp;B11&amp;","&amp;C11&amp;","&amp;D11&amp;","&amp;E11&amp;","&amp;F11&amp;","&amp;G11&amp;","&amp;H11</f>
        <v>R13,2010N1,00000000,20090410,E,TB05,@TB050002,HU0000084892,Zsolnay törzsrészvény,,,,XYZ001,1928748</v>
      </c>
    </row>
    <row r="12" spans="1:13" s="13" customFormat="1" ht="12.75">
      <c r="A12" s="15" t="s">
        <v>7</v>
      </c>
      <c r="B12" s="16"/>
      <c r="C12" s="16"/>
      <c r="D12" s="16"/>
      <c r="E12" s="41"/>
      <c r="F12" s="41"/>
      <c r="G12" s="16"/>
      <c r="H12" s="41"/>
      <c r="I12"/>
      <c r="J12"/>
      <c r="K12"/>
      <c r="L12"/>
      <c r="M12" t="s">
        <v>64</v>
      </c>
    </row>
    <row r="13" spans="1:13" s="13" customFormat="1" ht="12.75">
      <c r="A13" s="15" t="s">
        <v>4</v>
      </c>
      <c r="B13" s="16"/>
      <c r="C13" s="16"/>
      <c r="D13" s="16"/>
      <c r="E13" s="41"/>
      <c r="F13" s="41"/>
      <c r="G13" s="16"/>
      <c r="H13" s="41"/>
      <c r="I13"/>
      <c r="J13"/>
      <c r="K13"/>
      <c r="L13"/>
      <c r="M13"/>
    </row>
    <row r="14" spans="1:13" s="13" customFormat="1" ht="12.75">
      <c r="A14" s="15" t="s">
        <v>19</v>
      </c>
      <c r="B14" s="16"/>
      <c r="C14" s="16"/>
      <c r="D14" s="16"/>
      <c r="E14" s="41"/>
      <c r="F14" s="41"/>
      <c r="G14" s="16"/>
      <c r="H14" s="41"/>
      <c r="I14"/>
      <c r="J14"/>
      <c r="K14"/>
      <c r="L14"/>
      <c r="M14"/>
    </row>
    <row r="15" spans="1:14" ht="24.75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34"/>
      <c r="M15" s="34"/>
      <c r="N15" s="29"/>
    </row>
    <row r="16" spans="1:18" ht="27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28"/>
      <c r="M16" s="28"/>
      <c r="N16" s="28"/>
      <c r="O16" s="28"/>
      <c r="P16" s="28"/>
      <c r="Q16" s="28"/>
      <c r="R16" s="28"/>
    </row>
    <row r="17" spans="2:12" ht="12.7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2:10" ht="12.75">
      <c r="B18" s="21"/>
      <c r="C18" s="21"/>
      <c r="D18" s="21"/>
      <c r="E18" s="21"/>
      <c r="F18" s="21"/>
      <c r="G18" s="21"/>
      <c r="H18" s="21"/>
      <c r="I18" s="21"/>
      <c r="J18" s="21"/>
    </row>
    <row r="19" spans="1:2" ht="12.75">
      <c r="A19" s="12" t="s">
        <v>86</v>
      </c>
      <c r="B19" s="4"/>
    </row>
    <row r="20" spans="1:13" ht="26.25" customHeight="1">
      <c r="A20" s="117" t="s">
        <v>100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35"/>
      <c r="M20" s="35"/>
    </row>
    <row r="22" spans="1:14" s="13" customFormat="1" ht="13.5" customHeight="1">
      <c r="A22" s="118" t="s">
        <v>21</v>
      </c>
      <c r="B22" s="118" t="s">
        <v>22</v>
      </c>
      <c r="C22" s="118"/>
      <c r="D22" s="122" t="s">
        <v>41</v>
      </c>
      <c r="E22" s="123"/>
      <c r="F22" s="124"/>
      <c r="G22" s="118" t="s">
        <v>59</v>
      </c>
      <c r="H22" s="118" t="s">
        <v>44</v>
      </c>
      <c r="I22" s="118" t="s">
        <v>24</v>
      </c>
      <c r="J22" s="118"/>
      <c r="K22" s="118"/>
      <c r="L22"/>
      <c r="M22"/>
      <c r="N22"/>
    </row>
    <row r="23" spans="1:14" s="13" customFormat="1" ht="16.5" customHeight="1">
      <c r="A23" s="119"/>
      <c r="B23" s="118" t="s">
        <v>42</v>
      </c>
      <c r="C23" s="118" t="s">
        <v>43</v>
      </c>
      <c r="D23" s="120" t="s">
        <v>71</v>
      </c>
      <c r="E23" s="122" t="s">
        <v>95</v>
      </c>
      <c r="F23" s="124"/>
      <c r="G23" s="118"/>
      <c r="H23" s="118"/>
      <c r="I23" s="118"/>
      <c r="J23" s="118"/>
      <c r="K23" s="118"/>
      <c r="L23"/>
      <c r="M23"/>
      <c r="N23"/>
    </row>
    <row r="24" spans="1:19" s="13" customFormat="1" ht="31.5" customHeight="1">
      <c r="A24" s="119"/>
      <c r="B24" s="118"/>
      <c r="C24" s="118"/>
      <c r="D24" s="121"/>
      <c r="E24" s="38" t="s">
        <v>40</v>
      </c>
      <c r="F24" s="38" t="s">
        <v>96</v>
      </c>
      <c r="G24" s="118"/>
      <c r="H24" s="118"/>
      <c r="I24" s="38" t="s">
        <v>25</v>
      </c>
      <c r="J24" s="38" t="s">
        <v>23</v>
      </c>
      <c r="K24" s="38" t="s">
        <v>20</v>
      </c>
      <c r="L24"/>
      <c r="M24" s="58" t="s">
        <v>109</v>
      </c>
      <c r="N24" s="58" t="s">
        <v>110</v>
      </c>
      <c r="O24" s="58" t="s">
        <v>111</v>
      </c>
      <c r="P24" s="58" t="s">
        <v>112</v>
      </c>
      <c r="Q24" s="58" t="s">
        <v>113</v>
      </c>
      <c r="R24" s="1" t="s">
        <v>114</v>
      </c>
      <c r="S24" s="1" t="s">
        <v>115</v>
      </c>
    </row>
    <row r="25" spans="1:19" s="13" customFormat="1" ht="12.75" customHeight="1">
      <c r="A25" s="14"/>
      <c r="B25" s="14" t="s">
        <v>9</v>
      </c>
      <c r="C25" s="14" t="s">
        <v>10</v>
      </c>
      <c r="D25" s="14" t="s">
        <v>11</v>
      </c>
      <c r="E25" s="14" t="s">
        <v>18</v>
      </c>
      <c r="F25" s="14" t="s">
        <v>12</v>
      </c>
      <c r="G25" s="17" t="s">
        <v>13</v>
      </c>
      <c r="H25" s="14" t="s">
        <v>14</v>
      </c>
      <c r="I25" s="14" t="s">
        <v>15</v>
      </c>
      <c r="J25" s="14" t="s">
        <v>16</v>
      </c>
      <c r="K25" s="14" t="s">
        <v>17</v>
      </c>
      <c r="L25"/>
      <c r="M25" s="23"/>
      <c r="N25" s="23"/>
      <c r="O25" s="23"/>
      <c r="P25" s="23"/>
      <c r="Q25" s="23"/>
      <c r="R25" s="23"/>
      <c r="S25" s="23"/>
    </row>
    <row r="26" spans="1:19" s="13" customFormat="1" ht="12.75">
      <c r="A26" s="15" t="s">
        <v>5</v>
      </c>
      <c r="B26" s="16"/>
      <c r="C26" s="16"/>
      <c r="D26" s="16"/>
      <c r="E26" s="41"/>
      <c r="F26" s="41"/>
      <c r="G26" s="16"/>
      <c r="H26" s="41"/>
      <c r="I26" s="16"/>
      <c r="J26" s="16"/>
      <c r="K26" s="16"/>
      <c r="L26"/>
      <c r="M26" s="95" t="str">
        <f>ELOLAP!$G$7</f>
        <v>R13</v>
      </c>
      <c r="N26" s="95" t="str">
        <f>ELOLAP!$H$7</f>
        <v>2010N1</v>
      </c>
      <c r="O26" s="47" t="str">
        <f>ELOLAP!$I$7</f>
        <v>00000000</v>
      </c>
      <c r="P26" s="47" t="str">
        <f>ELOLAP!$J$7</f>
        <v>20090410</v>
      </c>
      <c r="Q26" s="1" t="s">
        <v>155</v>
      </c>
      <c r="R26" s="1" t="s">
        <v>154</v>
      </c>
      <c r="S26" s="1" t="str">
        <f>M26&amp;","&amp;N26&amp;","&amp;O26&amp;","&amp;P26&amp;","&amp;Q26&amp;","&amp;R26</f>
        <v>R13,2010N1,00000000,20090410,N,TB06</v>
      </c>
    </row>
    <row r="27" spans="1:16" s="13" customFormat="1" ht="12.75">
      <c r="A27" s="15" t="s">
        <v>6</v>
      </c>
      <c r="B27" s="16"/>
      <c r="C27" s="16"/>
      <c r="D27" s="16"/>
      <c r="E27" s="41"/>
      <c r="F27" s="41"/>
      <c r="G27" s="16"/>
      <c r="H27" s="41"/>
      <c r="I27" s="16"/>
      <c r="J27" s="16"/>
      <c r="K27" s="16"/>
      <c r="L27"/>
      <c r="M27" s="1"/>
      <c r="N27" s="1"/>
      <c r="O27" s="47"/>
      <c r="P27" s="1"/>
    </row>
    <row r="28" spans="1:14" s="13" customFormat="1" ht="12.75">
      <c r="A28" s="15" t="s">
        <v>7</v>
      </c>
      <c r="B28" s="16"/>
      <c r="C28" s="16"/>
      <c r="D28" s="16"/>
      <c r="E28" s="41"/>
      <c r="F28" s="41"/>
      <c r="G28" s="16"/>
      <c r="H28" s="41"/>
      <c r="I28" s="16"/>
      <c r="J28" s="16"/>
      <c r="K28" s="16"/>
      <c r="L28"/>
      <c r="M28"/>
      <c r="N28"/>
    </row>
    <row r="29" spans="1:14" s="13" customFormat="1" ht="12.75">
      <c r="A29" s="15" t="s">
        <v>4</v>
      </c>
      <c r="B29" s="16"/>
      <c r="C29" s="16"/>
      <c r="D29" s="16"/>
      <c r="E29" s="41"/>
      <c r="F29" s="41"/>
      <c r="G29" s="16"/>
      <c r="H29" s="41"/>
      <c r="I29" s="16"/>
      <c r="J29" s="16"/>
      <c r="K29" s="16"/>
      <c r="L29"/>
      <c r="M29"/>
      <c r="N29"/>
    </row>
    <row r="30" spans="1:14" s="13" customFormat="1" ht="12.75">
      <c r="A30" s="15" t="s">
        <v>19</v>
      </c>
      <c r="B30" s="16"/>
      <c r="C30" s="16"/>
      <c r="D30" s="16"/>
      <c r="E30" s="41"/>
      <c r="F30" s="41"/>
      <c r="G30" s="16"/>
      <c r="H30" s="41"/>
      <c r="I30" s="16"/>
      <c r="J30" s="16"/>
      <c r="K30" s="16"/>
      <c r="L30"/>
      <c r="M30"/>
      <c r="N30"/>
    </row>
    <row r="31" spans="1:14" ht="18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</row>
    <row r="32" spans="1:14" ht="27" customHeight="1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34"/>
      <c r="M32" s="34"/>
      <c r="N32" s="29"/>
    </row>
  </sheetData>
  <sheetProtection/>
  <mergeCells count="25">
    <mergeCell ref="A4:K4"/>
    <mergeCell ref="A6:A8"/>
    <mergeCell ref="B6:C6"/>
    <mergeCell ref="G6:G8"/>
    <mergeCell ref="H6:H8"/>
    <mergeCell ref="B7:B8"/>
    <mergeCell ref="C7:C8"/>
    <mergeCell ref="D7:D8"/>
    <mergeCell ref="E7:F7"/>
    <mergeCell ref="B23:B24"/>
    <mergeCell ref="C23:C24"/>
    <mergeCell ref="D23:D24"/>
    <mergeCell ref="D22:F22"/>
    <mergeCell ref="E23:F23"/>
    <mergeCell ref="D6:F6"/>
    <mergeCell ref="A31:N31"/>
    <mergeCell ref="A16:K16"/>
    <mergeCell ref="A15:K15"/>
    <mergeCell ref="A32:K32"/>
    <mergeCell ref="A20:K20"/>
    <mergeCell ref="A22:A24"/>
    <mergeCell ref="B22:C22"/>
    <mergeCell ref="G22:G24"/>
    <mergeCell ref="H22:H24"/>
    <mergeCell ref="I22:K23"/>
  </mergeCells>
  <printOptions horizontalCentered="1"/>
  <pageMargins left="0.58" right="0.4330708661417323" top="0.4724409448818898" bottom="0.1968503937007874" header="0.1968503937007874" footer="0.15748031496062992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0"/>
  <sheetViews>
    <sheetView zoomScalePageLayoutView="0" workbookViewId="0" topLeftCell="H1">
      <selection activeCell="P21" sqref="P21"/>
    </sheetView>
  </sheetViews>
  <sheetFormatPr defaultColWidth="9.140625" defaultRowHeight="12.75"/>
  <cols>
    <col min="1" max="1" width="5.7109375" style="1" customWidth="1"/>
    <col min="2" max="3" width="16.7109375" style="1" customWidth="1"/>
    <col min="4" max="7" width="16.7109375" style="0" customWidth="1"/>
    <col min="8" max="8" width="16.57421875" style="0" customWidth="1"/>
  </cols>
  <sheetData>
    <row r="1" ht="69.75" customHeight="1"/>
    <row r="2" ht="12.75"/>
    <row r="3" ht="12.75">
      <c r="A3" s="11" t="s">
        <v>87</v>
      </c>
    </row>
    <row r="4" ht="12.75">
      <c r="A4" s="11" t="s">
        <v>91</v>
      </c>
    </row>
    <row r="5" spans="1:3" ht="12.75">
      <c r="A5" s="8"/>
      <c r="B5" s="8"/>
      <c r="C5" s="8"/>
    </row>
    <row r="6" spans="1:8" ht="12.75" customHeight="1">
      <c r="A6" s="127" t="s">
        <v>26</v>
      </c>
      <c r="B6" s="127" t="s">
        <v>61</v>
      </c>
      <c r="C6" s="127" t="s">
        <v>72</v>
      </c>
      <c r="D6" s="130" t="s">
        <v>73</v>
      </c>
      <c r="E6" s="131"/>
      <c r="F6" s="131"/>
      <c r="G6" s="131"/>
      <c r="H6" s="132"/>
    </row>
    <row r="7" spans="1:8" ht="25.5" customHeight="1">
      <c r="A7" s="128"/>
      <c r="B7" s="128"/>
      <c r="C7" s="128"/>
      <c r="D7" s="127" t="s">
        <v>74</v>
      </c>
      <c r="E7" s="127" t="s">
        <v>1</v>
      </c>
      <c r="F7" s="133" t="s">
        <v>2</v>
      </c>
      <c r="G7" s="134"/>
      <c r="H7" s="127" t="s">
        <v>75</v>
      </c>
    </row>
    <row r="8" spans="1:16" ht="63.75">
      <c r="A8" s="129"/>
      <c r="B8" s="129"/>
      <c r="C8" s="129"/>
      <c r="D8" s="129"/>
      <c r="E8" s="129"/>
      <c r="F8" s="10" t="s">
        <v>76</v>
      </c>
      <c r="G8" s="10" t="s">
        <v>79</v>
      </c>
      <c r="H8" s="129"/>
      <c r="J8" s="58" t="s">
        <v>109</v>
      </c>
      <c r="K8" s="58" t="s">
        <v>110</v>
      </c>
      <c r="L8" s="58" t="s">
        <v>111</v>
      </c>
      <c r="M8" s="58" t="s">
        <v>112</v>
      </c>
      <c r="N8" s="58" t="s">
        <v>113</v>
      </c>
      <c r="O8" s="1" t="s">
        <v>114</v>
      </c>
      <c r="P8" s="1" t="s">
        <v>115</v>
      </c>
    </row>
    <row r="9" spans="1:16" ht="12.75">
      <c r="A9" s="36"/>
      <c r="B9" s="37" t="s">
        <v>9</v>
      </c>
      <c r="C9" s="19" t="s">
        <v>10</v>
      </c>
      <c r="D9" s="37" t="s">
        <v>11</v>
      </c>
      <c r="E9" s="37" t="s">
        <v>18</v>
      </c>
      <c r="F9" s="37" t="s">
        <v>12</v>
      </c>
      <c r="G9" s="37" t="s">
        <v>13</v>
      </c>
      <c r="H9" s="37" t="s">
        <v>14</v>
      </c>
      <c r="J9" s="23"/>
      <c r="K9" s="23"/>
      <c r="L9" s="23"/>
      <c r="M9" s="23"/>
      <c r="N9" s="23"/>
      <c r="O9" s="23"/>
      <c r="P9" s="23"/>
    </row>
    <row r="10" spans="1:16" ht="12.75">
      <c r="A10" s="36" t="s">
        <v>5</v>
      </c>
      <c r="B10" s="25" t="s">
        <v>170</v>
      </c>
      <c r="C10" s="25" t="s">
        <v>145</v>
      </c>
      <c r="D10" s="31">
        <v>1000000</v>
      </c>
      <c r="E10" s="31"/>
      <c r="F10" s="90"/>
      <c r="G10" s="31">
        <v>1000000</v>
      </c>
      <c r="H10" s="31">
        <v>0</v>
      </c>
      <c r="I10" s="89">
        <f>D10+E10-G10-H10</f>
        <v>0</v>
      </c>
      <c r="J10" s="95" t="str">
        <f>ELOLAP!$G$7</f>
        <v>R13</v>
      </c>
      <c r="K10" s="95" t="str">
        <f>ELOLAP!$H$7</f>
        <v>2010N1</v>
      </c>
      <c r="L10" s="47" t="str">
        <f>ELOLAP!$I$7</f>
        <v>00000000</v>
      </c>
      <c r="M10" s="47" t="str">
        <f>ELOLAP!$J$7</f>
        <v>20090410</v>
      </c>
      <c r="N10" s="1" t="s">
        <v>119</v>
      </c>
      <c r="O10" s="1" t="s">
        <v>150</v>
      </c>
      <c r="P10" s="1" t="str">
        <f>J10&amp;","&amp;K10&amp;","&amp;L10&amp;","&amp;M10&amp;","&amp;N10&amp;","&amp;O10&amp;","&amp;"@"&amp;O10&amp;"00"&amp;A10&amp;","&amp;B10&amp;","&amp;C10&amp;","&amp;D10&amp;","&amp;E10&amp;","&amp;F10&amp;","&amp;G10&amp;","&amp;H10</f>
        <v>R13,2010N1,00000000,20090410,E,TB07,@TB070001,XYZ001,HUF,1000000,,,1000000,0</v>
      </c>
    </row>
    <row r="11" spans="1:13" ht="12.75">
      <c r="A11" s="36" t="s">
        <v>6</v>
      </c>
      <c r="B11" s="25"/>
      <c r="C11" s="25"/>
      <c r="D11" s="31"/>
      <c r="E11" s="31"/>
      <c r="F11" s="31"/>
      <c r="G11" s="31"/>
      <c r="H11" s="31"/>
      <c r="J11" s="1"/>
      <c r="K11" s="1"/>
      <c r="L11" s="47"/>
      <c r="M11" s="1"/>
    </row>
    <row r="12" spans="1:8" ht="12.75">
      <c r="A12" s="36" t="s">
        <v>7</v>
      </c>
      <c r="B12" s="25"/>
      <c r="C12" s="25"/>
      <c r="D12" s="31"/>
      <c r="E12" s="31"/>
      <c r="F12" s="31"/>
      <c r="G12" s="31"/>
      <c r="H12" s="31"/>
    </row>
    <row r="13" spans="1:8" ht="12.75">
      <c r="A13" s="36" t="s">
        <v>4</v>
      </c>
      <c r="B13" s="25"/>
      <c r="C13" s="25"/>
      <c r="D13" s="31"/>
      <c r="E13" s="31"/>
      <c r="F13" s="31"/>
      <c r="G13" s="31"/>
      <c r="H13" s="31"/>
    </row>
    <row r="14" spans="1:8" ht="12.75">
      <c r="A14" s="36" t="s">
        <v>19</v>
      </c>
      <c r="B14" s="25"/>
      <c r="C14" s="25"/>
      <c r="D14" s="31"/>
      <c r="E14" s="31"/>
      <c r="F14" s="31"/>
      <c r="G14" s="31"/>
      <c r="H14" s="31"/>
    </row>
    <row r="15" spans="1:10" s="1" customFormat="1" ht="27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</row>
    <row r="16" spans="2:3" ht="73.5" customHeight="1">
      <c r="B16" s="7"/>
      <c r="C16" s="7"/>
    </row>
    <row r="17" ht="12.75">
      <c r="A17" s="11" t="s">
        <v>88</v>
      </c>
    </row>
    <row r="18" spans="1:3" ht="12.75">
      <c r="A18" s="11" t="s">
        <v>92</v>
      </c>
      <c r="B18" s="4"/>
      <c r="C18" s="4"/>
    </row>
    <row r="19" ht="12.75"/>
    <row r="20" spans="1:8" ht="12.75" customHeight="1">
      <c r="A20" s="127" t="s">
        <v>26</v>
      </c>
      <c r="B20" s="127" t="s">
        <v>61</v>
      </c>
      <c r="C20" s="127" t="s">
        <v>72</v>
      </c>
      <c r="D20" s="130" t="s">
        <v>77</v>
      </c>
      <c r="E20" s="131"/>
      <c r="F20" s="131"/>
      <c r="G20" s="131"/>
      <c r="H20" s="132"/>
    </row>
    <row r="21" spans="1:8" ht="25.5" customHeight="1">
      <c r="A21" s="128"/>
      <c r="B21" s="128"/>
      <c r="C21" s="128"/>
      <c r="D21" s="127" t="s">
        <v>74</v>
      </c>
      <c r="E21" s="127" t="s">
        <v>78</v>
      </c>
      <c r="F21" s="133" t="s">
        <v>3</v>
      </c>
      <c r="G21" s="134"/>
      <c r="H21" s="127" t="s">
        <v>75</v>
      </c>
    </row>
    <row r="22" spans="1:16" ht="63.75">
      <c r="A22" s="129"/>
      <c r="B22" s="129"/>
      <c r="C22" s="129"/>
      <c r="D22" s="129"/>
      <c r="E22" s="129"/>
      <c r="F22" s="10" t="s">
        <v>76</v>
      </c>
      <c r="G22" s="10" t="s">
        <v>79</v>
      </c>
      <c r="H22" s="129"/>
      <c r="J22" s="58" t="s">
        <v>109</v>
      </c>
      <c r="K22" s="58" t="s">
        <v>110</v>
      </c>
      <c r="L22" s="58" t="s">
        <v>111</v>
      </c>
      <c r="M22" s="58" t="s">
        <v>112</v>
      </c>
      <c r="N22" s="58" t="s">
        <v>113</v>
      </c>
      <c r="O22" s="1" t="s">
        <v>114</v>
      </c>
      <c r="P22" s="1" t="s">
        <v>115</v>
      </c>
    </row>
    <row r="23" spans="1:16" ht="12.75">
      <c r="A23" s="36"/>
      <c r="B23" s="37" t="s">
        <v>9</v>
      </c>
      <c r="C23" s="37" t="s">
        <v>10</v>
      </c>
      <c r="D23" s="37" t="s">
        <v>11</v>
      </c>
      <c r="E23" s="37" t="s">
        <v>18</v>
      </c>
      <c r="F23" s="37" t="s">
        <v>12</v>
      </c>
      <c r="G23" s="37" t="s">
        <v>13</v>
      </c>
      <c r="H23" s="37" t="s">
        <v>14</v>
      </c>
      <c r="J23" s="23"/>
      <c r="K23" s="23"/>
      <c r="L23" s="23"/>
      <c r="M23" s="23"/>
      <c r="N23" s="23"/>
      <c r="O23" s="23"/>
      <c r="P23" s="23"/>
    </row>
    <row r="24" spans="1:16" ht="12.75">
      <c r="A24" s="36" t="s">
        <v>5</v>
      </c>
      <c r="B24" s="25" t="s">
        <v>170</v>
      </c>
      <c r="C24" s="25" t="s">
        <v>145</v>
      </c>
      <c r="D24" s="31">
        <v>0</v>
      </c>
      <c r="E24" s="31">
        <v>1698500</v>
      </c>
      <c r="F24" s="90"/>
      <c r="G24" s="31">
        <v>1000000</v>
      </c>
      <c r="H24" s="31">
        <v>698500</v>
      </c>
      <c r="I24" s="89">
        <f>D24+E24-G24-H24</f>
        <v>0</v>
      </c>
      <c r="J24" s="95" t="str">
        <f>ELOLAP!$G$7</f>
        <v>R13</v>
      </c>
      <c r="K24" s="95" t="str">
        <f>ELOLAP!$H$7</f>
        <v>2010N1</v>
      </c>
      <c r="L24" s="47" t="str">
        <f>ELOLAP!$I$7</f>
        <v>00000000</v>
      </c>
      <c r="M24" s="47" t="str">
        <f>ELOLAP!$J$7</f>
        <v>20090410</v>
      </c>
      <c r="N24" s="1" t="s">
        <v>119</v>
      </c>
      <c r="O24" s="1" t="s">
        <v>151</v>
      </c>
      <c r="P24" s="1" t="str">
        <f>J24&amp;","&amp;K24&amp;","&amp;L24&amp;","&amp;M24&amp;","&amp;N24&amp;","&amp;O24&amp;","&amp;"@"&amp;O24&amp;"00"&amp;A24&amp;","&amp;B24&amp;","&amp;C24&amp;","&amp;D24&amp;","&amp;E24&amp;","&amp;F24&amp;","&amp;G24&amp;","&amp;H24</f>
        <v>R13,2010N1,00000000,20090410,E,TB08,@TB080001,XYZ001,HUF,0,1698500,,1000000,698500</v>
      </c>
    </row>
    <row r="25" spans="1:16" ht="12.75">
      <c r="A25" s="36" t="s">
        <v>6</v>
      </c>
      <c r="B25" s="25"/>
      <c r="C25" s="25"/>
      <c r="D25" s="31"/>
      <c r="E25" s="31"/>
      <c r="F25" s="31"/>
      <c r="G25" s="31"/>
      <c r="H25" s="31"/>
      <c r="J25" s="1"/>
      <c r="K25" s="1"/>
      <c r="L25" s="47"/>
      <c r="M25" s="1"/>
      <c r="N25" s="1"/>
      <c r="O25" s="1"/>
      <c r="P25" s="1"/>
    </row>
    <row r="26" spans="1:8" ht="12.75">
      <c r="A26" s="36" t="s">
        <v>7</v>
      </c>
      <c r="B26" s="25"/>
      <c r="C26" s="25"/>
      <c r="D26" s="31"/>
      <c r="E26" s="31"/>
      <c r="F26" s="31"/>
      <c r="G26" s="31"/>
      <c r="H26" s="31"/>
    </row>
    <row r="27" spans="1:8" ht="12.75">
      <c r="A27" s="36" t="s">
        <v>4</v>
      </c>
      <c r="B27" s="25"/>
      <c r="C27" s="25"/>
      <c r="D27" s="31"/>
      <c r="E27" s="31"/>
      <c r="F27" s="31"/>
      <c r="G27" s="31"/>
      <c r="H27" s="31"/>
    </row>
    <row r="28" spans="1:8" ht="12.75">
      <c r="A28" s="36" t="s">
        <v>19</v>
      </c>
      <c r="B28" s="25"/>
      <c r="C28" s="25"/>
      <c r="D28" s="31"/>
      <c r="E28" s="31"/>
      <c r="F28" s="31"/>
      <c r="G28" s="31"/>
      <c r="H28" s="31"/>
    </row>
    <row r="29" spans="1:10" s="1" customFormat="1" ht="27" customHeight="1">
      <c r="A29" s="126"/>
      <c r="B29" s="126"/>
      <c r="C29" s="126"/>
      <c r="D29" s="126"/>
      <c r="E29" s="126"/>
      <c r="F29" s="126"/>
      <c r="G29" s="126"/>
      <c r="H29" s="126"/>
      <c r="I29" s="126"/>
      <c r="J29" s="126"/>
    </row>
    <row r="30" ht="12.75"/>
    <row r="31" ht="12.75"/>
    <row r="32" ht="12.75"/>
    <row r="33" ht="12.75"/>
    <row r="34" ht="12.75"/>
    <row r="40" spans="2:3" ht="12.75">
      <c r="B40" s="9"/>
      <c r="C40" s="9"/>
    </row>
  </sheetData>
  <sheetProtection/>
  <mergeCells count="18">
    <mergeCell ref="A6:A8"/>
    <mergeCell ref="B6:B8"/>
    <mergeCell ref="A15:J15"/>
    <mergeCell ref="D6:H6"/>
    <mergeCell ref="D7:D8"/>
    <mergeCell ref="E7:E8"/>
    <mergeCell ref="F7:G7"/>
    <mergeCell ref="H7:H8"/>
    <mergeCell ref="C6:C8"/>
    <mergeCell ref="A29:J29"/>
    <mergeCell ref="A20:A22"/>
    <mergeCell ref="B20:B22"/>
    <mergeCell ref="C20:C22"/>
    <mergeCell ref="D20:H20"/>
    <mergeCell ref="D21:D22"/>
    <mergeCell ref="E21:E22"/>
    <mergeCell ref="F21:G21"/>
    <mergeCell ref="H21:H22"/>
  </mergeCells>
  <printOptions horizontalCentered="1"/>
  <pageMargins left="0.7" right="0.3937007874015748" top="0.9055118110236221" bottom="0.5511811023622047" header="0.5118110236220472" footer="0.5118110236220472"/>
  <pageSetup fitToHeight="1" fitToWidth="1" horizontalDpi="600" verticalDpi="600" orientation="landscape" paperSize="9" scale="7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7"/>
  <sheetViews>
    <sheetView showGridLines="0" zoomScalePageLayoutView="0" workbookViewId="0" topLeftCell="G1">
      <selection activeCell="I9" sqref="I9"/>
    </sheetView>
  </sheetViews>
  <sheetFormatPr defaultColWidth="9.140625" defaultRowHeight="12.75"/>
  <cols>
    <col min="1" max="1" width="6.140625" style="1" customWidth="1"/>
    <col min="2" max="4" width="13.7109375" style="1" customWidth="1"/>
    <col min="5" max="5" width="21.421875" style="1" customWidth="1"/>
    <col min="6" max="6" width="48.8515625" style="1" customWidth="1"/>
    <col min="7" max="7" width="13.00390625" style="1" customWidth="1"/>
    <col min="8" max="8" width="5.00390625" style="1" customWidth="1"/>
    <col min="9" max="9" width="5.00390625" style="1" bestFit="1" customWidth="1"/>
    <col min="10" max="10" width="10.140625" style="1" bestFit="1" customWidth="1"/>
    <col min="11" max="11" width="12.8515625" style="1" customWidth="1"/>
    <col min="12" max="12" width="7.8515625" style="1" customWidth="1"/>
    <col min="13" max="13" width="8.00390625" style="1" customWidth="1"/>
    <col min="14" max="14" width="7.421875" style="1" customWidth="1"/>
    <col min="15" max="16384" width="9.140625" style="1" customWidth="1"/>
  </cols>
  <sheetData>
    <row r="1" ht="81.75" customHeight="1"/>
    <row r="3" ht="12.75">
      <c r="A3" s="11" t="s">
        <v>89</v>
      </c>
    </row>
    <row r="4" ht="12.75">
      <c r="A4" s="11" t="s">
        <v>93</v>
      </c>
    </row>
    <row r="5" spans="1:9" ht="12.75">
      <c r="A5" s="8"/>
      <c r="I5"/>
    </row>
    <row r="6" spans="1:8" s="18" customFormat="1" ht="57.75" customHeight="1">
      <c r="A6" s="137" t="s">
        <v>26</v>
      </c>
      <c r="B6" s="137" t="s">
        <v>45</v>
      </c>
      <c r="C6" s="137" t="s">
        <v>62</v>
      </c>
      <c r="D6" s="137" t="s">
        <v>46</v>
      </c>
      <c r="E6" s="137" t="s">
        <v>47</v>
      </c>
      <c r="F6" s="135" t="s">
        <v>66</v>
      </c>
      <c r="G6" s="136"/>
      <c r="H6" s="22"/>
    </row>
    <row r="7" spans="1:15" s="18" customFormat="1" ht="38.25">
      <c r="A7" s="138"/>
      <c r="B7" s="138"/>
      <c r="C7" s="138"/>
      <c r="D7" s="138"/>
      <c r="E7" s="138"/>
      <c r="F7" s="39" t="s">
        <v>67</v>
      </c>
      <c r="G7" s="39" t="s">
        <v>68</v>
      </c>
      <c r="H7" s="22"/>
      <c r="I7" s="58" t="s">
        <v>109</v>
      </c>
      <c r="J7" s="58" t="s">
        <v>110</v>
      </c>
      <c r="K7" s="58" t="s">
        <v>111</v>
      </c>
      <c r="L7" s="58" t="s">
        <v>112</v>
      </c>
      <c r="M7" s="58" t="s">
        <v>113</v>
      </c>
      <c r="N7" s="1" t="s">
        <v>114</v>
      </c>
      <c r="O7" s="1" t="s">
        <v>115</v>
      </c>
    </row>
    <row r="8" spans="1:15" s="18" customFormat="1" ht="12.75">
      <c r="A8" s="42"/>
      <c r="B8" s="42" t="s">
        <v>9</v>
      </c>
      <c r="C8" s="42" t="s">
        <v>10</v>
      </c>
      <c r="D8" s="42" t="s">
        <v>11</v>
      </c>
      <c r="E8" s="42" t="s">
        <v>18</v>
      </c>
      <c r="F8" s="42" t="s">
        <v>12</v>
      </c>
      <c r="G8" s="42" t="s">
        <v>13</v>
      </c>
      <c r="I8" s="23"/>
      <c r="J8" s="23"/>
      <c r="K8" s="23"/>
      <c r="L8" s="23"/>
      <c r="M8" s="23"/>
      <c r="N8" s="23"/>
      <c r="O8" s="23"/>
    </row>
    <row r="9" spans="1:15" ht="12.75">
      <c r="A9" s="36" t="s">
        <v>5</v>
      </c>
      <c r="B9" s="2" t="s">
        <v>152</v>
      </c>
      <c r="C9" s="2" t="s">
        <v>156</v>
      </c>
      <c r="D9" s="2" t="s">
        <v>145</v>
      </c>
      <c r="E9" s="31">
        <v>1020000000</v>
      </c>
      <c r="F9" s="2" t="s">
        <v>180</v>
      </c>
      <c r="G9" s="2">
        <v>11913274</v>
      </c>
      <c r="I9" s="95" t="str">
        <f>ELOLAP!$G$7</f>
        <v>R13</v>
      </c>
      <c r="J9" s="95" t="str">
        <f>ELOLAP!$H$7</f>
        <v>2010N1</v>
      </c>
      <c r="K9" s="47" t="str">
        <f>ELOLAP!$I$7</f>
        <v>00000000</v>
      </c>
      <c r="L9" s="47" t="str">
        <f>ELOLAP!$J$7</f>
        <v>20090410</v>
      </c>
      <c r="M9" s="1" t="s">
        <v>119</v>
      </c>
      <c r="N9" s="1" t="s">
        <v>153</v>
      </c>
      <c r="O9" s="1" t="str">
        <f>I9&amp;","&amp;J9&amp;","&amp;K9&amp;","&amp;L9&amp;","&amp;M9&amp;","&amp;N9&amp;","&amp;"@"&amp;N9&amp;"00"&amp;A9&amp;","&amp;B9&amp;","&amp;C9&amp;","&amp;D9&amp;","&amp;E9&amp;","&amp;F9&amp;","&amp;G9</f>
        <v>R13,2010N1,00000000,20090410,E,TB09,@TB090001,SZ,US,HUF,1020000000,PUMA Kft.,11913274</v>
      </c>
    </row>
    <row r="10" spans="1:11" ht="12.75">
      <c r="A10" s="36" t="s">
        <v>6</v>
      </c>
      <c r="B10" s="2"/>
      <c r="C10" s="2"/>
      <c r="D10" s="2"/>
      <c r="E10" s="31"/>
      <c r="F10" s="2"/>
      <c r="G10" s="2"/>
      <c r="K10" s="47"/>
    </row>
    <row r="11" spans="1:7" ht="12.75">
      <c r="A11" s="36" t="s">
        <v>7</v>
      </c>
      <c r="B11" s="2"/>
      <c r="C11" s="2"/>
      <c r="D11" s="2"/>
      <c r="E11" s="31"/>
      <c r="F11" s="2"/>
      <c r="G11" s="2"/>
    </row>
    <row r="12" spans="1:7" ht="12.75">
      <c r="A12" s="36" t="s">
        <v>4</v>
      </c>
      <c r="B12" s="2"/>
      <c r="C12" s="2"/>
      <c r="D12" s="2"/>
      <c r="E12" s="31"/>
      <c r="F12" s="2"/>
      <c r="G12" s="2"/>
    </row>
    <row r="13" spans="1:7" ht="12.75">
      <c r="A13" s="36" t="s">
        <v>19</v>
      </c>
      <c r="B13" s="2"/>
      <c r="C13" s="2"/>
      <c r="D13" s="2"/>
      <c r="E13" s="31"/>
      <c r="F13" s="2"/>
      <c r="G13" s="2"/>
    </row>
    <row r="14" spans="3:6" ht="12.75">
      <c r="C14" s="5"/>
      <c r="D14" s="5"/>
      <c r="E14" s="5"/>
      <c r="F14" s="5"/>
    </row>
    <row r="15" spans="1:9" ht="12.75">
      <c r="A15" s="8"/>
      <c r="I15" s="5"/>
    </row>
    <row r="17" spans="6:7" ht="12.75">
      <c r="F17" s="73"/>
      <c r="G17" s="74"/>
    </row>
  </sheetData>
  <sheetProtection/>
  <mergeCells count="6">
    <mergeCell ref="F6:G6"/>
    <mergeCell ref="A6:A7"/>
    <mergeCell ref="B6:B7"/>
    <mergeCell ref="C6:C7"/>
    <mergeCell ref="D6:D7"/>
    <mergeCell ref="E6:E7"/>
  </mergeCells>
  <printOptions horizontalCentered="1"/>
  <pageMargins left="0.1968503937007874" right="0.2755905511811024" top="0.9055118110236221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3"/>
  <sheetViews>
    <sheetView showGridLines="0" zoomScalePageLayoutView="0" workbookViewId="0" topLeftCell="B1">
      <selection activeCell="H10" sqref="H10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9.7109375" style="1" customWidth="1"/>
    <col min="4" max="4" width="40.140625" style="1" customWidth="1"/>
    <col min="5" max="5" width="10.7109375" style="1" customWidth="1"/>
    <col min="6" max="6" width="8.28125" style="1" customWidth="1"/>
    <col min="7" max="7" width="13.57421875" style="1" customWidth="1"/>
    <col min="8" max="8" width="20.140625" style="1" customWidth="1"/>
    <col min="9" max="9" width="22.28125" style="1" customWidth="1"/>
    <col min="10" max="16384" width="9.140625" style="1" customWidth="1"/>
  </cols>
  <sheetData>
    <row r="1" ht="66" customHeight="1"/>
    <row r="3" ht="12.75">
      <c r="A3" s="11" t="s">
        <v>90</v>
      </c>
    </row>
    <row r="4" spans="1:2" ht="12.75">
      <c r="A4" s="12" t="s">
        <v>94</v>
      </c>
      <c r="B4" s="4"/>
    </row>
    <row r="5" spans="1:8" ht="12.75">
      <c r="A5" s="26"/>
      <c r="B5" s="27"/>
      <c r="C5" s="27"/>
      <c r="D5" s="27"/>
      <c r="E5" s="27"/>
      <c r="F5" s="27"/>
      <c r="G5" s="27"/>
      <c r="H5" s="27"/>
    </row>
    <row r="6" spans="1:9" ht="12.75">
      <c r="A6" s="111" t="s">
        <v>26</v>
      </c>
      <c r="B6" s="111" t="s">
        <v>27</v>
      </c>
      <c r="C6" s="111" t="s">
        <v>52</v>
      </c>
      <c r="D6" s="139" t="s">
        <v>53</v>
      </c>
      <c r="E6" s="139"/>
      <c r="F6" s="111" t="s">
        <v>30</v>
      </c>
      <c r="G6" s="111" t="s">
        <v>31</v>
      </c>
      <c r="H6" s="139" t="s">
        <v>0</v>
      </c>
      <c r="I6" s="139"/>
    </row>
    <row r="7" spans="1:17" ht="63.75" customHeight="1">
      <c r="A7" s="111"/>
      <c r="B7" s="111"/>
      <c r="C7" s="111"/>
      <c r="D7" s="39" t="s">
        <v>28</v>
      </c>
      <c r="E7" s="39" t="s">
        <v>29</v>
      </c>
      <c r="F7" s="111"/>
      <c r="G7" s="111"/>
      <c r="H7" s="39" t="s">
        <v>54</v>
      </c>
      <c r="I7" s="39" t="s">
        <v>55</v>
      </c>
      <c r="K7" s="58" t="s">
        <v>109</v>
      </c>
      <c r="L7" s="58" t="s">
        <v>110</v>
      </c>
      <c r="M7" s="58" t="s">
        <v>111</v>
      </c>
      <c r="N7" s="58" t="s">
        <v>112</v>
      </c>
      <c r="O7" s="58" t="s">
        <v>113</v>
      </c>
      <c r="P7" s="1" t="s">
        <v>114</v>
      </c>
      <c r="Q7" s="1" t="s">
        <v>115</v>
      </c>
    </row>
    <row r="8" spans="1:17" ht="12.75">
      <c r="A8" s="19"/>
      <c r="B8" s="19" t="s">
        <v>9</v>
      </c>
      <c r="C8" s="19" t="s">
        <v>10</v>
      </c>
      <c r="D8" s="19" t="s">
        <v>11</v>
      </c>
      <c r="E8" s="19" t="s">
        <v>18</v>
      </c>
      <c r="F8" s="19" t="s">
        <v>12</v>
      </c>
      <c r="G8" s="19" t="s">
        <v>13</v>
      </c>
      <c r="H8" s="19" t="s">
        <v>14</v>
      </c>
      <c r="I8" s="19" t="s">
        <v>15</v>
      </c>
      <c r="K8" s="23"/>
      <c r="L8" s="23"/>
      <c r="M8" s="23"/>
      <c r="N8" s="23"/>
      <c r="O8" s="23"/>
      <c r="P8" s="23"/>
      <c r="Q8" s="23"/>
    </row>
    <row r="9" spans="1:17" ht="12.75">
      <c r="A9" s="68" t="s">
        <v>5</v>
      </c>
      <c r="B9" s="2" t="s">
        <v>179</v>
      </c>
      <c r="C9" s="2" t="s">
        <v>140</v>
      </c>
      <c r="D9" s="2"/>
      <c r="E9" s="30"/>
      <c r="F9" s="30" t="s">
        <v>141</v>
      </c>
      <c r="G9" s="2" t="s">
        <v>145</v>
      </c>
      <c r="H9" s="31">
        <v>12500000</v>
      </c>
      <c r="I9" s="31"/>
      <c r="K9" s="95" t="str">
        <f>ELOLAP!$G$7</f>
        <v>R13</v>
      </c>
      <c r="L9" s="95" t="str">
        <f>ELOLAP!$H$7</f>
        <v>2010N1</v>
      </c>
      <c r="M9" s="47" t="str">
        <f>ELOLAP!$I$7</f>
        <v>00000000</v>
      </c>
      <c r="N9" s="47" t="str">
        <f>ELOLAP!$J$7</f>
        <v>20090410</v>
      </c>
      <c r="O9" s="1" t="s">
        <v>119</v>
      </c>
      <c r="P9" s="1" t="s">
        <v>144</v>
      </c>
      <c r="Q9" s="1" t="str">
        <f>K9&amp;","&amp;L9&amp;","&amp;M9&amp;","&amp;N9&amp;","&amp;O9&amp;","&amp;P9&amp;","&amp;"@"&amp;P9&amp;"00"&amp;A9&amp;","&amp;B9&amp;","&amp;C9&amp;","&amp;D9&amp;","&amp;E9&amp;","&amp;F9&amp;","&amp;G9&amp;","&amp;H9&amp;","&amp;I9</f>
        <v>R13,2010N1,00000000,20090410,E,TB10,@TB100001,DE,NR,,,AV,HUF,12500000,</v>
      </c>
    </row>
    <row r="10" spans="1:13" ht="12.75">
      <c r="A10" s="68" t="s">
        <v>6</v>
      </c>
      <c r="B10" s="2"/>
      <c r="C10" s="2"/>
      <c r="D10" s="2"/>
      <c r="E10" s="30"/>
      <c r="F10" s="30"/>
      <c r="G10" s="2"/>
      <c r="H10" s="31"/>
      <c r="I10" s="31"/>
      <c r="M10" s="47"/>
    </row>
    <row r="11" spans="1:9" ht="12.75">
      <c r="A11" s="68" t="s">
        <v>7</v>
      </c>
      <c r="B11" s="2"/>
      <c r="C11" s="2"/>
      <c r="D11" s="2"/>
      <c r="E11" s="30"/>
      <c r="F11" s="30"/>
      <c r="G11" s="2"/>
      <c r="H11" s="31"/>
      <c r="I11" s="31"/>
    </row>
    <row r="12" spans="1:9" ht="12.75">
      <c r="A12" s="19" t="s">
        <v>4</v>
      </c>
      <c r="B12" s="2"/>
      <c r="C12" s="2"/>
      <c r="D12" s="2"/>
      <c r="E12" s="30"/>
      <c r="F12" s="30"/>
      <c r="G12" s="2"/>
      <c r="H12" s="31"/>
      <c r="I12" s="31"/>
    </row>
    <row r="13" spans="1:9" ht="12.75">
      <c r="A13" s="19" t="s">
        <v>19</v>
      </c>
      <c r="B13" s="2"/>
      <c r="C13" s="2"/>
      <c r="D13" s="2"/>
      <c r="E13" s="30"/>
      <c r="F13" s="30"/>
      <c r="G13" s="2"/>
      <c r="H13" s="31"/>
      <c r="I13" s="31"/>
    </row>
  </sheetData>
  <sheetProtection/>
  <mergeCells count="7">
    <mergeCell ref="H6:I6"/>
    <mergeCell ref="G6:G7"/>
    <mergeCell ref="F6:F7"/>
    <mergeCell ref="A6:A7"/>
    <mergeCell ref="B6:B7"/>
    <mergeCell ref="C6:C7"/>
    <mergeCell ref="D6:E6"/>
  </mergeCells>
  <printOptions horizontalCentered="1"/>
  <pageMargins left="0.56" right="0.35433070866141736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mullerv</dc:creator>
  <cp:keywords/>
  <dc:description/>
  <cp:lastModifiedBy>kuranzne</cp:lastModifiedBy>
  <cp:lastPrinted>2007-02-13T13:17:45Z</cp:lastPrinted>
  <dcterms:created xsi:type="dcterms:W3CDTF">2005-09-22T11:20:24Z</dcterms:created>
  <dcterms:modified xsi:type="dcterms:W3CDTF">2009-11-17T14:22:21Z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2107836230</vt:i4>
  </property>
  <property fmtid="{D5CDD505-2E9C-101B-9397-08002B2CF9AE}" pid="3" name="_EmailSubject">
    <vt:lpwstr>lecserélési igény</vt:lpwstr>
  </property>
  <property fmtid="{D5CDD505-2E9C-101B-9397-08002B2CF9AE}" pid="4" name="_AuthorEmail">
    <vt:lpwstr>koroso@mnb.hu</vt:lpwstr>
  </property>
  <property fmtid="{D5CDD505-2E9C-101B-9397-08002B2CF9AE}" pid="5" name="_AuthorEmailDisplayName">
    <vt:lpwstr>Kőrös Orsolya</vt:lpwstr>
  </property>
  <property fmtid="{D5CDD505-2E9C-101B-9397-08002B2CF9AE}" pid="6" name="_PreviousAdHocReviewCycleID">
    <vt:i4>-1392029966</vt:i4>
  </property>
  <property fmtid="{D5CDD505-2E9C-101B-9397-08002B2CF9AE}" pid="7" name="_ReviewingToolsShownOnce">
    <vt:lpwstr/>
  </property>
</Properties>
</file>