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4995" windowWidth="20610" windowHeight="5115" tabRatio="599" activeTab="1"/>
  </bookViews>
  <sheets>
    <sheet name="TXT" sheetId="1" r:id="rId1"/>
    <sheet name="ELOLAP" sheetId="2" r:id="rId2"/>
    <sheet name="TRN" sheetId="3" r:id="rId3"/>
    <sheet name="TB01_TB02" sheetId="4" r:id="rId4"/>
    <sheet name="TB03_TB04" sheetId="5" r:id="rId5"/>
    <sheet name="TB05_TB06" sheetId="6" r:id="rId6"/>
    <sheet name="TB07_TB08" sheetId="7" r:id="rId7"/>
    <sheet name="TB09_TB10" sheetId="8" r:id="rId8"/>
    <sheet name="TB11_TB12" sheetId="9" r:id="rId9"/>
  </sheets>
  <definedNames>
    <definedName name="_xlnm.Print_Area" localSheetId="3">'TB01_TB02'!$A$1:$K$32</definedName>
    <definedName name="_xlnm.Print_Area" localSheetId="4">'TB03_TB04'!$A$1:$K$32</definedName>
    <definedName name="_xlnm.Print_Area" localSheetId="5">'TB05_TB06'!$A$1:$K$30</definedName>
    <definedName name="_xlnm.Print_Area" localSheetId="6">'TB07_TB08'!$A$1:$J$29</definedName>
    <definedName name="_xlnm.Print_Area" localSheetId="7">'TB09_TB10'!$A$1:$I$26</definedName>
    <definedName name="_xlnm.Print_Area" localSheetId="8">'TB11_TB12'!$A$1:$G$30</definedName>
    <definedName name="_xlnm.Print_Area" localSheetId="2">'TRN'!$A$1:$C$19</definedName>
    <definedName name="_xlnm.Print_Titles" localSheetId="3">'TB01_TB02'!$1:$1</definedName>
    <definedName name="_xlnm.Print_Titles" localSheetId="4">'TB03_TB04'!$1:$2</definedName>
    <definedName name="_xlnm.Print_Titles" localSheetId="5">'TB05_TB06'!$1:$2</definedName>
    <definedName name="_xlnm.Print_Titles" localSheetId="6">'TB07_TB08'!$1:$2</definedName>
    <definedName name="_xlnm.Print_Titles" localSheetId="7">'TB09_TB10'!$1:$1</definedName>
    <definedName name="_xlnm.Print_Titles" localSheetId="8">'TB11_TB12'!$1:$1</definedName>
  </definedNames>
  <calcPr fullCalcOnLoad="1"/>
</workbook>
</file>

<file path=xl/comments2.xml><?xml version="1.0" encoding="utf-8"?>
<comments xmlns="http://schemas.openxmlformats.org/spreadsheetml/2006/main">
  <authors>
    <author>kuranzne</author>
    <author>Czinege-Gyalog ?va</author>
  </authors>
  <commentList>
    <comment ref="I7" authorId="0">
      <text>
        <r>
          <rPr>
            <sz val="8"/>
            <rFont val="Tahoma"/>
            <family val="2"/>
          </rPr>
          <t>Ebbe a cellába írja be az adatszolgáltató törzsszámát (adószám első 8 számjegyét)!</t>
        </r>
      </text>
    </comment>
    <comment ref="H7" authorId="1">
      <text>
        <r>
          <rPr>
            <sz val="8"/>
            <rFont val="Tahoma"/>
            <family val="2"/>
          </rPr>
          <t>Ide írja yyyyNx formátumban a vonatkozási időt. Ez átírja az egész fájlban.</t>
        </r>
      </text>
    </comment>
  </commentList>
</comments>
</file>

<file path=xl/comments4.xml><?xml version="1.0" encoding="utf-8"?>
<comments xmlns="http://schemas.openxmlformats.org/spreadsheetml/2006/main">
  <authors>
    <author>winklers</author>
  </authors>
  <commentList>
    <comment ref="M14" authorId="0">
      <text>
        <r>
          <rPr>
            <sz val="8"/>
            <rFont val="Tahoma"/>
            <family val="2"/>
          </rPr>
          <t>Minden kitöltött sor mellett az excel M-től S-ig oszlopnak is kitöltöttnek kell lennie, ami a felette levő cellák tartalmának másolásával ill. "lehúzásával" érhető el. A táblázat üresen hagyott sorai mellől törölni kell a M-től S cellák tartalmát. Minden "Text"  oszlopban lévő képletnek kell szerepelnie a TXT sheeten.</t>
        </r>
      </text>
    </comment>
  </commentList>
</comments>
</file>

<file path=xl/comments5.xml><?xml version="1.0" encoding="utf-8"?>
<comments xmlns="http://schemas.openxmlformats.org/spreadsheetml/2006/main">
  <authors>
    <author>kuranzne</author>
  </authors>
  <commentList>
    <comment ref="M13" authorId="0">
      <text>
        <r>
          <rPr>
            <sz val="8"/>
            <rFont val="Tahoma"/>
            <family val="2"/>
          </rPr>
          <t>Minden kitöltött sor mellett az excel M-től S-ig oszlopnak is kitöltöttnek kell lennie, ami a felette levő cellák tartalmának másolásával ill. "lehúzásával" érhető el. A táblázat üresen hagyott sorai mellől törölni kell a M-től S-ig cellák tartalmát. Minden "Text"  oszlopban lévő képletnek kell szerepelnie a TXT sheeten.</t>
        </r>
      </text>
    </comment>
  </commentList>
</comments>
</file>

<file path=xl/comments6.xml><?xml version="1.0" encoding="utf-8"?>
<comments xmlns="http://schemas.openxmlformats.org/spreadsheetml/2006/main">
  <authors>
    <author>winklers</author>
  </authors>
  <commentList>
    <comment ref="J12" authorId="0">
      <text>
        <r>
          <rPr>
            <sz val="8"/>
            <rFont val="Tahoma"/>
            <family val="2"/>
          </rPr>
          <t xml:space="preserve">Minden kitöltött sor mellett az excel J-től P-ig oszlopnak is kitöltöttnek kell lennie, ami a felette levő cellák tartalmának másolásával ill. "lehúzásával" érhető el. A táblázat üresen hagyott sorai mellől törölni kell a J-től P cellák tartalmát. Minden "Text"  oszlopban lévő képletnek kell szerepelnie a TXT sheeten.
</t>
        </r>
      </text>
    </comment>
  </commentList>
</comments>
</file>

<file path=xl/comments7.xml><?xml version="1.0" encoding="utf-8"?>
<comments xmlns="http://schemas.openxmlformats.org/spreadsheetml/2006/main">
  <authors>
    <author>winklers</author>
    <author>kuranzne</author>
  </authors>
  <commentList>
    <comment ref="J10" authorId="0">
      <text>
        <r>
          <rPr>
            <sz val="8"/>
            <rFont val="Tahoma"/>
            <family val="2"/>
          </rPr>
          <t xml:space="preserve">Ellenőrző számok: amennyiben nem nulla, akkor az adott sor tekintetében nem teljesül h=c+d-f-g
</t>
        </r>
      </text>
    </comment>
    <comment ref="J25" authorId="0">
      <text>
        <r>
          <rPr>
            <sz val="8"/>
            <rFont val="Tahoma"/>
            <family val="2"/>
          </rPr>
          <t xml:space="preserve">Ellenőrző számok: amennyiben nem nulla, akkor az adott sor tekintetében nem teljesül h=c+d-f-g
</t>
        </r>
      </text>
    </comment>
    <comment ref="K12" authorId="1">
      <text>
        <r>
          <rPr>
            <sz val="8"/>
            <rFont val="Tahoma"/>
            <family val="2"/>
          </rPr>
          <t>Minden kitöltött sor mellett az excel K-tól Q-ig oszlopnak is kitöltöttnek kell lennie, ami a felette levő cellák tartalmának másolásával ill. "lehúzásával" érhető el. A táblázat üresen hagyott sorai mellől törölni kell a K-tól Q cellák tartalmát. Minden "Text"  oszlopban lévő képletnek kell szerepelnie a TXT sheeten.</t>
        </r>
      </text>
    </comment>
  </commentList>
</comments>
</file>

<file path=xl/comments8.xml><?xml version="1.0" encoding="utf-8"?>
<comments xmlns="http://schemas.openxmlformats.org/spreadsheetml/2006/main">
  <authors>
    <author>winklers</author>
  </authors>
  <commentList>
    <comment ref="I10" authorId="0">
      <text>
        <r>
          <rPr>
            <sz val="8"/>
            <rFont val="Tahoma"/>
            <family val="2"/>
          </rPr>
          <t xml:space="preserve">Minden kitöltött sor mellett az excel I-től O-ig oszlopnak is kitöltöttnek kell lennie, ami a felette levő cellák tartalmának másolásával ill. "lehúzásával" érhető el. A táblázat üresen hagyott sorai mellől törölni kell a I-től O-ig cellák tartalmát. Minden "Text"  oszlopban lévő képletnek kell szerepelnie a TXT sheeten.
</t>
        </r>
      </text>
    </comment>
  </commentList>
</comments>
</file>

<file path=xl/comments9.xml><?xml version="1.0" encoding="utf-8"?>
<comments xmlns="http://schemas.openxmlformats.org/spreadsheetml/2006/main">
  <authors>
    <author>kuranzne</author>
  </authors>
  <commentList>
    <comment ref="I12" authorId="0">
      <text>
        <r>
          <rPr>
            <sz val="8"/>
            <rFont val="Tahoma"/>
            <family val="2"/>
          </rPr>
          <t>Minden kitöltött sor mellett az excel I-től O-ig oszlopnak is kitöltöttnek kell lennie, ami a felette levő cellák tartalmának másolásával ill. "lehúzásával" érhető el. A táblázat üresen hagyott sorai mellől törölni kell a I-től O-ig cellák tartalmát. Minden "Text"  oszlopban lévő képletnek kell szerepelnie a TXT sheeten.</t>
        </r>
      </text>
    </comment>
  </commentList>
</comments>
</file>

<file path=xl/sharedStrings.xml><?xml version="1.0" encoding="utf-8"?>
<sst xmlns="http://schemas.openxmlformats.org/spreadsheetml/2006/main" count="606" uniqueCount="203">
  <si>
    <t>Tranzakciók</t>
  </si>
  <si>
    <t xml:space="preserve">Időszak eleji nyitó állomány </t>
  </si>
  <si>
    <t xml:space="preserve">Időszak végi záró állomány  </t>
  </si>
  <si>
    <t>Tartozás</t>
  </si>
  <si>
    <t>…</t>
  </si>
  <si>
    <t>01</t>
  </si>
  <si>
    <t>02</t>
  </si>
  <si>
    <t>03</t>
  </si>
  <si>
    <t>a</t>
  </si>
  <si>
    <t>b</t>
  </si>
  <si>
    <t>c</t>
  </si>
  <si>
    <t>e</t>
  </si>
  <si>
    <t>f</t>
  </si>
  <si>
    <t>g</t>
  </si>
  <si>
    <t>h</t>
  </si>
  <si>
    <t>i</t>
  </si>
  <si>
    <t>j</t>
  </si>
  <si>
    <t>Eredeti Devizanem ISO kódja</t>
  </si>
  <si>
    <t>d</t>
  </si>
  <si>
    <t>nn</t>
  </si>
  <si>
    <t>ISO országkódja</t>
  </si>
  <si>
    <t>Sor-
szám</t>
  </si>
  <si>
    <t>Értékpapír</t>
  </si>
  <si>
    <t>megnevezése</t>
  </si>
  <si>
    <t>Adatszolgáltató letétkezelőjének</t>
  </si>
  <si>
    <t xml:space="preserve">törzsszáma </t>
  </si>
  <si>
    <t>Instrumentum</t>
  </si>
  <si>
    <t>Sor-szám</t>
  </si>
  <si>
    <t>Külföldi ingatlan országának ISO-kódja</t>
  </si>
  <si>
    <t xml:space="preserve">Neve </t>
  </si>
  <si>
    <t xml:space="preserve">Törzsszáma </t>
  </si>
  <si>
    <t>Ügylet típusa</t>
  </si>
  <si>
    <t>Rezidens szereplő a harmadik fél vonatkozásában történő részesedés szerzés/elidegenítés esetén</t>
  </si>
  <si>
    <t>Tranzakció típusának kódja</t>
  </si>
  <si>
    <t>Tőkebefektetés</t>
  </si>
  <si>
    <t>Tőkekivonás</t>
  </si>
  <si>
    <t>Névérték</t>
  </si>
  <si>
    <t>Piaci érték</t>
  </si>
  <si>
    <t>Név</t>
  </si>
  <si>
    <t>Törzsszám</t>
  </si>
  <si>
    <t>névértéke</t>
  </si>
  <si>
    <t>Tőzsdei értékpapír</t>
  </si>
  <si>
    <t>azonosítója</t>
  </si>
  <si>
    <t>megnevezése
(rövid név)</t>
  </si>
  <si>
    <t>Adatszolgáltató tulajdonában lévő, tárgyidőszak végi záró állomány
(db)</t>
  </si>
  <si>
    <t>Ügylet iránya</t>
  </si>
  <si>
    <t>Devizanem ISO kódja</t>
  </si>
  <si>
    <t>Tranzakció piaci értéke</t>
  </si>
  <si>
    <t>könyvvezetése devizanemének ISO kódja</t>
  </si>
  <si>
    <t>Ügyletben érintett másik fél/felek statisztikai státusza</t>
  </si>
  <si>
    <t>Rezidens fél/felek</t>
  </si>
  <si>
    <t>partnerazonosító-kódja</t>
  </si>
  <si>
    <t>Az értékpapír kibocsátó partnerazonosító-kódja</t>
  </si>
  <si>
    <t>Az értékpapír tulajdonos partnerazonosító-kódja</t>
  </si>
  <si>
    <t>Megnevezés</t>
  </si>
  <si>
    <t xml:space="preserve"> </t>
  </si>
  <si>
    <t>Adatok</t>
  </si>
  <si>
    <t xml:space="preserve">Az érintett rezidens vállalkozás </t>
  </si>
  <si>
    <t>neve</t>
  </si>
  <si>
    <t>törzsszáma</t>
  </si>
  <si>
    <t>Az adatszolgáltató egyes, regiszter célú adatai</t>
  </si>
  <si>
    <t>04</t>
  </si>
  <si>
    <t>Követelés</t>
  </si>
  <si>
    <t>denominációjának devizaneme</t>
  </si>
  <si>
    <t>Devizanem</t>
  </si>
  <si>
    <t>Osztalékkövetelés</t>
  </si>
  <si>
    <t>Időszak eleji nyitó állomány</t>
  </si>
  <si>
    <t>Követelés növekedés</t>
  </si>
  <si>
    <t>Követelés csökkenés</t>
  </si>
  <si>
    <t>Időszak végi záró állomány</t>
  </si>
  <si>
    <t xml:space="preserve">Levont adó </t>
  </si>
  <si>
    <t>Osztaléktartozás</t>
  </si>
  <si>
    <t>Tartozás csökkenés</t>
  </si>
  <si>
    <t>Egyéb tranzakció</t>
  </si>
  <si>
    <t>05</t>
  </si>
  <si>
    <t>TB12 tábla</t>
  </si>
  <si>
    <t>TB11 tábla</t>
  </si>
  <si>
    <t xml:space="preserve">TB10 tábla </t>
  </si>
  <si>
    <t>TB09 tábla</t>
  </si>
  <si>
    <t>TB08 tábla</t>
  </si>
  <si>
    <t>TB07 tábla</t>
  </si>
  <si>
    <t>TB06 tábla</t>
  </si>
  <si>
    <t>TB05 tábla</t>
  </si>
  <si>
    <t>TB04 tábla</t>
  </si>
  <si>
    <t>TB03 tábla</t>
  </si>
  <si>
    <t>TB02 tábla</t>
  </si>
  <si>
    <t>TB01 tábla</t>
  </si>
  <si>
    <t>Külföldi ingatlantulajdont érintő tranzakciók (adatok egész devizában)</t>
  </si>
  <si>
    <t>egy darabra jutó</t>
  </si>
  <si>
    <t>tőzsdei záró ára
(két tizedessel)</t>
  </si>
  <si>
    <t xml:space="preserve">Tőkebefektetések negyedéves adatszolgáltatása 
- egyéb monetáris intézmények, egyéb pénzügyi közvetítők és 
pénzügyi kiegészítő tevékenységet végzők </t>
  </si>
  <si>
    <t>TRN tábla</t>
  </si>
  <si>
    <t>06</t>
  </si>
  <si>
    <t>összesen</t>
  </si>
  <si>
    <t>Tartozás növekedés</t>
  </si>
  <si>
    <t>Volt-e  a tárgyidőszak kezdetén vagy végén vállalatcsoportba tartozó, közvetlen szavazati joggal rendelkező külföldi befektetője 10%-ot elérő, vagy meghaladó közvetlen tulajdoni hányaddal rendelkező nem-rezidens befektetője? (1=igen 0=nem)</t>
  </si>
  <si>
    <t>nem-rezidens partnerazonosító-kódja</t>
  </si>
  <si>
    <t>nem-rezidens partner országának ISO kódja</t>
  </si>
  <si>
    <t>nem-rezidens tulajdonában lévő, tárgyidőszak végi záró állomány
(db)</t>
  </si>
  <si>
    <t>Vásárolt-e nem-rezidenstől vagy értékesített-e nem-rezidensnek a tárgyidőszakban rezidens társaságbeli, 10%-ot elérő részesedést 250 millió forintot elérő értékben? (1=igen 0=nem)</t>
  </si>
  <si>
    <t>Szerzett-e vagy átruházott-e a tárgyidőszakban külföldi ingatlantulajdont ? (1=igen 0=nem)</t>
  </si>
  <si>
    <t>Rezidens társaságban részesedés szerzés nem-rezidenstől vagy átruházás nem-rezidensnek (adatok egész devizában)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</si>
  <si>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</si>
  <si>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</si>
  <si>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</si>
  <si>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</si>
  <si>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</si>
  <si>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</si>
  <si>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</si>
  <si>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</t>
  </si>
  <si>
    <t>TB01</t>
  </si>
  <si>
    <t>ELOLAP</t>
  </si>
  <si>
    <t>Az elektronikusan küldött adatszolgáltatások előlapja</t>
  </si>
  <si>
    <t>Sorszám</t>
  </si>
  <si>
    <t>Sorkód</t>
  </si>
  <si>
    <t>1</t>
  </si>
  <si>
    <t>ELOLAP01</t>
  </si>
  <si>
    <t>Az adatszolgáltatást kitöltő személy neve:</t>
  </si>
  <si>
    <t>R13</t>
  </si>
  <si>
    <t>2</t>
  </si>
  <si>
    <t>ELOLAP02</t>
  </si>
  <si>
    <t>3</t>
  </si>
  <si>
    <t>ELOLAP03</t>
  </si>
  <si>
    <t>4</t>
  </si>
  <si>
    <t>ELOLAP04</t>
  </si>
  <si>
    <t>5</t>
  </si>
  <si>
    <t>ELOLAP05</t>
  </si>
  <si>
    <t>6</t>
  </si>
  <si>
    <t>ELOLAP06</t>
  </si>
  <si>
    <t>7</t>
  </si>
  <si>
    <t>ELOLAP07</t>
  </si>
  <si>
    <t>Az adatszolgáltatás kitöltésének dátuma:</t>
  </si>
  <si>
    <t>Szabványos fájlnév:</t>
  </si>
  <si>
    <t xml:space="preserve"> Fájlnév összetétele: </t>
  </si>
  <si>
    <t>1) adatgyűjtés jele: R13</t>
  </si>
  <si>
    <t>3) adatszolgáltató 8 jegyű törzsszáma</t>
  </si>
  <si>
    <t>TB02</t>
  </si>
  <si>
    <t>TB03</t>
  </si>
  <si>
    <t>TB04</t>
  </si>
  <si>
    <t>TB05</t>
  </si>
  <si>
    <t>N</t>
  </si>
  <si>
    <t>TB06</t>
  </si>
  <si>
    <t>TB07</t>
  </si>
  <si>
    <t>TB08</t>
  </si>
  <si>
    <t>TB09</t>
  </si>
  <si>
    <t>TB10</t>
  </si>
  <si>
    <t>TB11</t>
  </si>
  <si>
    <t>TB12</t>
  </si>
  <si>
    <t>HUF</t>
  </si>
  <si>
    <t>PENZ</t>
  </si>
  <si>
    <t>APPT</t>
  </si>
  <si>
    <t>JTNE</t>
  </si>
  <si>
    <t>EUR</t>
  </si>
  <si>
    <t>AV</t>
  </si>
  <si>
    <t>HU00000xxxxx</t>
  </si>
  <si>
    <t>xxx elsőbbségi részvény</t>
  </si>
  <si>
    <t>xxx törzsrészvény</t>
  </si>
  <si>
    <t>SZ</t>
  </si>
  <si>
    <t>US</t>
  </si>
  <si>
    <t>PUMA Kft.</t>
  </si>
  <si>
    <t>DE</t>
  </si>
  <si>
    <t>NR</t>
  </si>
  <si>
    <t>TRN</t>
  </si>
  <si>
    <t>KLANYA</t>
  </si>
  <si>
    <t>KTANYA</t>
  </si>
  <si>
    <t>ANYALEANY</t>
  </si>
  <si>
    <t>KLLEANY</t>
  </si>
  <si>
    <t>KTLEANY</t>
  </si>
  <si>
    <t>USD</t>
  </si>
  <si>
    <t>00000000</t>
  </si>
  <si>
    <r>
      <t xml:space="preserve">MNB azonosító: </t>
    </r>
    <r>
      <rPr>
        <b/>
        <sz val="10"/>
        <rFont val="Calibri"/>
        <family val="2"/>
      </rPr>
      <t>R13</t>
    </r>
  </si>
  <si>
    <t>Igaz-e az adatszolgáltatóra, hogy a vállalatcsoport adatszolgáltatóban szavazati joggal közvetlenül rendelkező külföldi tagjaira jutó saját tőke összeg a tárgyidőszak kezdetén vagy végén elérte az 1 milliárd forintot vagy kisebb volt, mint -1 milliárd forint?  (1=igen 0=nem)</t>
  </si>
  <si>
    <t>Igaz-e az adatszolgáltatóra, hogy a tárgyidőszak kezdetén vagy végén egy vagy több vállalatcsoportba tartozó külföldi vállalkozásban szavazati joggal rendelkezett?  (1=igen 0=nem)</t>
  </si>
  <si>
    <t>Állt-e fenn tulajdonosi viszonyon kívüli követelés vagy tartozás állománya külföldi vállalatcsoportba tartozó vállalattal, külföldi fióktelepekkel szemben a tárgyidőszak kezdetén vagy végén? (1=igen 0=nem)</t>
  </si>
  <si>
    <t>A külföldi közvetlentőke-befektetőknek, közvetett befektetőknek vagy társvállalatoknak az adatszolgáltató vállalkozásban fennálló közvetlen szavazati jogot érintő tranzakciói (adatok egész devizában)</t>
  </si>
  <si>
    <t>Külföldi közvetlentőke-befektető, közvetett befektető vagy társvállalat partnerazonosító-kódja</t>
  </si>
  <si>
    <t>Kereszttulajdonos külföldi közvetlentőke-befektetések vagy közvetett befektetések adatszolgáltatóban megvalósult, 10%-ot el nem érő közvetlen szavazati jogot érintő tranzakciói (adatok egész devizában)</t>
  </si>
  <si>
    <t>Az adatszolgáltatóban kereszttulajdonos külföldi közvetlentőke-befektetés vagy közvetett befektetés partnerazonosító-kódja</t>
  </si>
  <si>
    <t>Az adatszolgáltató külföldi közvetlentőke-befektetésben vagy közvetett befektetésben, társvállalatban vagy fióktelepben fennálló szavazati jogát érintő tranzakciók (adatok egész devizában)</t>
  </si>
  <si>
    <t>Külföldi közvetlentőke-befektetés vagy közvetett befektetés, társvállalat
vagy fióktelep</t>
  </si>
  <si>
    <t>Az adatszolgáltató által kereszttulajdonolt külföldi közvetlentőke-befektetőben vagy közvetett befektetőben megvalósult, 10%-ot el nem érő közvetlen szavazati jogot érintő tranzakciók (adatok egész devizában)</t>
  </si>
  <si>
    <t>Az adatszolgáltató által kereszttulajdonolt külföldi közvetlentőke-befektető vagy közvetett befektető</t>
  </si>
  <si>
    <t>Az adatszolgáltató által kibocsátott, külföldi közvetlentőke-befektetők vagy közvetett befektetők, társvállalatok vagy kereszttulajdonos külföldi közvetlentőke-befektetések vagy közvetett befektetések tulajdonában levő, tulajdonviszonyt megtestesítő értékpapírok állománya</t>
  </si>
  <si>
    <t>Az adatszolgáltató tulajdonában levő, külföldi közvetlentőke-befektetések vagy közvetett befektetések, társvállalatok vagy kereszttulajdonolt külföldi közvetlentőke-befektetők vagy közvetett befektetők által kibocsátott, tulajdonviszonyt megtestesítő értékpapírok állománya</t>
  </si>
  <si>
    <t>Osztalékkövetelés külföldi közvetlentőke-befektetővel vagy közvetett befektetővel, külföldi közvetlentőke-befektetéssel vagy közvetett befektetéssel, vagy társvállalattal  szemben (adatok egész devizában)</t>
  </si>
  <si>
    <t>Osztaléktartozás külföldi közvetlentőke-befektetővel vagy közvetett befektetővel, külföldi közvetlentőke-befektetéssel vagy közvetett befektetéssel, vagy társvállalattal szemben (adatok egész devizában)</t>
  </si>
  <si>
    <t>Külföldi közvetlentőke-befektetéssel, közvetett befektetéssel vagy társvállalattal szemben, az adatszolgáltató által befizetett, de be nem jegyzett tőke miatt fennálló követelés (adatok egész devizában)</t>
  </si>
  <si>
    <t>Külföldi közvetlentőke-befektetővel, közvetett befektetővel vagy társvállalattal szemben, a befektető által befizetett, de be nem jegyzett tőke miatt fennálló tartozás (adatok egész devizában)</t>
  </si>
  <si>
    <r>
      <t>Az adatszolgáltató könyvvezetése devizanemének</t>
    </r>
    <r>
      <rPr>
        <b/>
        <sz val="10"/>
        <color indexed="10"/>
        <rFont val="Calibri"/>
        <family val="2"/>
      </rPr>
      <t xml:space="preserve"> / IFRS esetén</t>
    </r>
    <r>
      <rPr>
        <b/>
        <sz val="10"/>
        <rFont val="Calibri"/>
        <family val="2"/>
      </rPr>
      <t xml:space="preserve"> </t>
    </r>
    <r>
      <rPr>
        <b/>
        <sz val="10"/>
        <color indexed="10"/>
        <rFont val="Calibri"/>
        <family val="2"/>
      </rPr>
      <t xml:space="preserve">prezentációs pénznemének </t>
    </r>
    <r>
      <rPr>
        <b/>
        <sz val="10"/>
        <rFont val="Calibri"/>
        <family val="2"/>
      </rPr>
      <t>ISO kódja</t>
    </r>
  </si>
  <si>
    <r>
      <t xml:space="preserve">ebből: </t>
    </r>
    <r>
      <rPr>
        <b/>
        <strike/>
        <sz val="10"/>
        <color indexed="10"/>
        <rFont val="Calibri"/>
        <family val="2"/>
      </rPr>
      <t xml:space="preserve">korábbi évek eredményéből megszavazott rész </t>
    </r>
    <r>
      <rPr>
        <b/>
        <sz val="10"/>
        <color indexed="10"/>
        <rFont val="Calibri"/>
        <family val="2"/>
      </rPr>
      <t xml:space="preserve">előző üzleti év adózott eredményén felüli rész </t>
    </r>
  </si>
  <si>
    <r>
      <t xml:space="preserve">Könyvvezetés devizanemének </t>
    </r>
    <r>
      <rPr>
        <b/>
        <sz val="10"/>
        <color indexed="10"/>
        <rFont val="Calibri"/>
        <family val="2"/>
      </rPr>
      <t xml:space="preserve"> / IFRS esetén prezentációs pénznemének</t>
    </r>
    <r>
      <rPr>
        <b/>
        <sz val="10"/>
        <rFont val="Calibri"/>
        <family val="2"/>
      </rPr>
      <t xml:space="preserve"> ISO kódja</t>
    </r>
  </si>
  <si>
    <r>
      <t xml:space="preserve">A szerzett külföldi ingatlan értéke a könyvvezetés devizanemében  </t>
    </r>
    <r>
      <rPr>
        <b/>
        <sz val="9"/>
        <color indexed="10"/>
        <rFont val="Calibri"/>
        <family val="2"/>
      </rPr>
      <t>/ IFRS esetén</t>
    </r>
    <r>
      <rPr>
        <b/>
        <sz val="9"/>
        <rFont val="Calibri"/>
        <family val="2"/>
      </rPr>
      <t xml:space="preserve"> </t>
    </r>
    <r>
      <rPr>
        <b/>
        <sz val="9"/>
        <color indexed="10"/>
        <rFont val="Calibri"/>
        <family val="2"/>
      </rPr>
      <t>prezentációs pénznemében</t>
    </r>
  </si>
  <si>
    <r>
      <t>Az átruházott külföldi ingatlan értéke a könyvvezetés devizanemében</t>
    </r>
    <r>
      <rPr>
        <b/>
        <sz val="9"/>
        <color indexed="10"/>
        <rFont val="Calibri"/>
        <family val="2"/>
      </rPr>
      <t xml:space="preserve">  / IFRS esetén</t>
    </r>
    <r>
      <rPr>
        <b/>
        <sz val="9"/>
        <rFont val="Calibri"/>
        <family val="2"/>
      </rPr>
      <t xml:space="preserve"> </t>
    </r>
    <r>
      <rPr>
        <b/>
        <sz val="9"/>
        <color indexed="10"/>
        <rFont val="Calibri"/>
        <family val="2"/>
      </rPr>
      <t>prezentációs pénznemében</t>
    </r>
  </si>
  <si>
    <t>Minta Mária</t>
  </si>
  <si>
    <t>maria.minta@jelentes.hu</t>
  </si>
  <si>
    <t>Minta Miklós</t>
  </si>
  <si>
    <t>miklos.minta@adatszolgaltatas.hu</t>
  </si>
  <si>
    <t xml:space="preserve">   telefonszáma:</t>
  </si>
  <si>
    <t xml:space="preserve">   e-mail címe:</t>
  </si>
  <si>
    <t>Az MNB felé kapcsolattartással megbízott vezető, ennek hiányában a szervezet ügyvezetését/vezetését ellátó személy neve:</t>
  </si>
  <si>
    <t>20180416</t>
  </si>
  <si>
    <t>2018N1</t>
  </si>
  <si>
    <t>2) vonatkozási időszak: az év utolsó számjegye és a negyedév</t>
  </si>
</sst>
</file>

<file path=xl/styles.xml><?xml version="1.0" encoding="utf-8"?>
<styleSheet xmlns="http://schemas.openxmlformats.org/spreadsheetml/2006/main">
  <numFmts count="25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yyyy\.mm\.dd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-* #,##0\ _F_t_-;\-* #,##0\ _F_t_-;_-* &quot;-&quot;??\ _F_t_-;_-@_-"/>
  </numFmts>
  <fonts count="5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b/>
      <u val="single"/>
      <sz val="10"/>
      <name val="Calibri"/>
      <family val="2"/>
    </font>
    <font>
      <sz val="8"/>
      <name val="Calibri"/>
      <family val="2"/>
    </font>
    <font>
      <sz val="12"/>
      <name val="Calibri"/>
      <family val="2"/>
    </font>
    <font>
      <b/>
      <sz val="16"/>
      <color indexed="8"/>
      <name val="Calibri"/>
      <family val="2"/>
    </font>
    <font>
      <i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11"/>
      <name val="Calibri"/>
      <family val="2"/>
    </font>
    <font>
      <b/>
      <strike/>
      <sz val="10"/>
      <color indexed="10"/>
      <name val="Calibri"/>
      <family val="2"/>
    </font>
    <font>
      <b/>
      <sz val="9"/>
      <name val="Calibri"/>
      <family val="2"/>
    </font>
    <font>
      <b/>
      <sz val="9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ouble"/>
      <right style="double"/>
      <top style="double"/>
      <bottom style="double"/>
    </border>
    <border>
      <left style="thin"/>
      <right style="medium"/>
      <top style="thin"/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49" fontId="5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>
      <alignment horizontal="center" vertical="center" wrapText="1"/>
    </xf>
    <xf numFmtId="3" fontId="56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3" fontId="5" fillId="0" borderId="10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0" xfId="0" applyFont="1" applyFill="1" applyAlignment="1">
      <alignment wrapText="1"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/>
    </xf>
    <xf numFmtId="3" fontId="10" fillId="0" borderId="10" xfId="0" applyNumberFormat="1" applyFont="1" applyFill="1" applyBorder="1" applyAlignment="1">
      <alignment/>
    </xf>
    <xf numFmtId="180" fontId="10" fillId="0" borderId="10" xfId="42" applyNumberFormat="1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4" xfId="0" applyFont="1" applyFill="1" applyBorder="1" applyAlignment="1">
      <alignment wrapText="1"/>
    </xf>
    <xf numFmtId="0" fontId="5" fillId="33" borderId="10" xfId="0" applyNumberFormat="1" applyFont="1" applyFill="1" applyBorder="1" applyAlignment="1">
      <alignment horizontal="center"/>
    </xf>
    <xf numFmtId="0" fontId="7" fillId="0" borderId="0" xfId="0" applyFont="1" applyAlignment="1">
      <alignment wrapText="1"/>
    </xf>
    <xf numFmtId="49" fontId="5" fillId="0" borderId="0" xfId="0" applyNumberFormat="1" applyFont="1" applyAlignment="1">
      <alignment/>
    </xf>
    <xf numFmtId="49" fontId="6" fillId="0" borderId="0" xfId="0" applyNumberFormat="1" applyFont="1" applyFill="1" applyBorder="1" applyAlignment="1">
      <alignment horizontal="left"/>
    </xf>
    <xf numFmtId="49" fontId="6" fillId="0" borderId="0" xfId="0" applyNumberFormat="1" applyFont="1" applyAlignment="1">
      <alignment/>
    </xf>
    <xf numFmtId="0" fontId="14" fillId="34" borderId="0" xfId="0" applyNumberFormat="1" applyFont="1" applyFill="1" applyBorder="1" applyAlignment="1">
      <alignment horizontal="left" vertical="center" wrapText="1"/>
    </xf>
    <xf numFmtId="0" fontId="15" fillId="0" borderId="15" xfId="0" applyNumberFormat="1" applyFont="1" applyFill="1" applyBorder="1" applyAlignment="1">
      <alignment horizontal="center" vertical="center" wrapText="1"/>
    </xf>
    <xf numFmtId="0" fontId="16" fillId="0" borderId="16" xfId="0" applyNumberFormat="1" applyFont="1" applyFill="1" applyBorder="1" applyAlignment="1">
      <alignment horizontal="left" vertical="center" wrapText="1"/>
    </xf>
    <xf numFmtId="0" fontId="16" fillId="0" borderId="17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/>
    </xf>
    <xf numFmtId="0" fontId="6" fillId="0" borderId="0" xfId="0" applyFont="1" applyAlignment="1">
      <alignment horizontal="center" vertical="center" wrapText="1"/>
    </xf>
    <xf numFmtId="0" fontId="5" fillId="35" borderId="0" xfId="0" applyFont="1" applyFill="1" applyAlignment="1">
      <alignment horizontal="center"/>
    </xf>
    <xf numFmtId="49" fontId="5" fillId="36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2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4" fillId="34" borderId="0" xfId="0" applyNumberFormat="1" applyFont="1" applyFill="1" applyBorder="1" applyAlignment="1">
      <alignment horizontal="center" vertical="center" wrapText="1"/>
    </xf>
    <xf numFmtId="0" fontId="14" fillId="0" borderId="18" xfId="0" applyNumberFormat="1" applyFont="1" applyFill="1" applyBorder="1" applyAlignment="1">
      <alignment horizontal="center" vertical="center" wrapText="1"/>
    </xf>
    <xf numFmtId="0" fontId="14" fillId="0" borderId="19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5" fillId="0" borderId="20" xfId="0" applyFont="1" applyFill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17" fillId="0" borderId="0" xfId="0" applyFont="1" applyAlignment="1">
      <alignment/>
    </xf>
    <xf numFmtId="0" fontId="57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4" fillId="0" borderId="22" xfId="0" applyNumberFormat="1" applyFont="1" applyFill="1" applyBorder="1" applyAlignment="1">
      <alignment vertical="center" wrapText="1"/>
    </xf>
    <xf numFmtId="0" fontId="14" fillId="0" borderId="22" xfId="0" applyNumberFormat="1" applyFont="1" applyFill="1" applyBorder="1" applyAlignment="1">
      <alignment horizontal="left" vertical="center" wrapText="1"/>
    </xf>
    <xf numFmtId="0" fontId="38" fillId="0" borderId="22" xfId="53" applyNumberFormat="1" applyFont="1" applyFill="1" applyBorder="1" applyAlignment="1" applyProtection="1">
      <alignment vertical="center" wrapText="1"/>
      <protection/>
    </xf>
    <xf numFmtId="49" fontId="14" fillId="36" borderId="23" xfId="0" applyNumberFormat="1" applyFont="1" applyFill="1" applyBorder="1" applyAlignment="1">
      <alignment horizontal="center" vertical="center" wrapText="1"/>
    </xf>
    <xf numFmtId="0" fontId="14" fillId="0" borderId="22" xfId="0" applyNumberFormat="1" applyFont="1" applyFill="1" applyBorder="1" applyAlignment="1">
      <alignment horizontal="left" vertical="center" wrapText="1"/>
    </xf>
    <xf numFmtId="0" fontId="14" fillId="0" borderId="23" xfId="0" applyNumberFormat="1" applyFont="1" applyFill="1" applyBorder="1" applyAlignment="1">
      <alignment horizontal="left" vertical="center" wrapText="1"/>
    </xf>
    <xf numFmtId="0" fontId="12" fillId="0" borderId="24" xfId="0" applyNumberFormat="1" applyFont="1" applyFill="1" applyBorder="1" applyAlignment="1">
      <alignment horizontal="center" vertical="center" wrapText="1"/>
    </xf>
    <xf numFmtId="0" fontId="12" fillId="0" borderId="25" xfId="0" applyNumberFormat="1" applyFont="1" applyFill="1" applyBorder="1" applyAlignment="1">
      <alignment horizontal="center" vertical="center" wrapText="1"/>
    </xf>
    <xf numFmtId="0" fontId="12" fillId="0" borderId="26" xfId="0" applyNumberFormat="1" applyFont="1" applyFill="1" applyBorder="1" applyAlignment="1">
      <alignment horizontal="center" vertical="center" wrapText="1"/>
    </xf>
    <xf numFmtId="0" fontId="13" fillId="0" borderId="27" xfId="0" applyNumberFormat="1" applyFont="1" applyFill="1" applyBorder="1" applyAlignment="1">
      <alignment horizontal="center" vertical="center" wrapText="1"/>
    </xf>
    <xf numFmtId="0" fontId="13" fillId="0" borderId="28" xfId="0" applyNumberFormat="1" applyFont="1" applyFill="1" applyBorder="1" applyAlignment="1">
      <alignment horizontal="center" vertical="center" wrapText="1"/>
    </xf>
    <xf numFmtId="0" fontId="13" fillId="0" borderId="29" xfId="0" applyNumberFormat="1" applyFont="1" applyFill="1" applyBorder="1" applyAlignment="1">
      <alignment horizontal="center" vertical="center" wrapText="1"/>
    </xf>
    <xf numFmtId="0" fontId="15" fillId="0" borderId="30" xfId="0" applyNumberFormat="1" applyFont="1" applyFill="1" applyBorder="1" applyAlignment="1">
      <alignment horizontal="center" vertical="center" wrapText="1"/>
    </xf>
    <xf numFmtId="0" fontId="15" fillId="0" borderId="31" xfId="0" applyNumberFormat="1" applyFont="1" applyFill="1" applyBorder="1" applyAlignment="1">
      <alignment horizontal="center" vertical="center" wrapText="1"/>
    </xf>
    <xf numFmtId="0" fontId="15" fillId="0" borderId="32" xfId="0" applyNumberFormat="1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wrapText="1"/>
    </xf>
    <xf numFmtId="0" fontId="6" fillId="0" borderId="10" xfId="0" applyFont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aria.minta@jelentes.hu" TargetMode="External" /><Relationship Id="rId2" Type="http://schemas.openxmlformats.org/officeDocument/2006/relationships/hyperlink" Target="mailto:miklos.minta@adatszolgaltatas.hu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96.00390625" style="93" bestFit="1" customWidth="1"/>
    <col min="2" max="16384" width="9.140625" style="93" customWidth="1"/>
  </cols>
  <sheetData>
    <row r="1" ht="15">
      <c r="A1" s="93" t="str">
        <f>+ELOLAP!M7</f>
        <v>R13,2018N1,00000000,20180416,E,ELOLAP,@ELOLAP01,Minta Mária</v>
      </c>
    </row>
    <row r="2" ht="15">
      <c r="A2" s="93" t="str">
        <f>+ELOLAP!M8</f>
        <v>R13,2018N1,00000000,20180416,E,ELOLAP,@ELOLAP02,3612345678</v>
      </c>
    </row>
    <row r="3" ht="15">
      <c r="A3" s="93" t="str">
        <f>+ELOLAP!M9</f>
        <v>R13,2018N1,00000000,20180416,E,ELOLAP,@ELOLAP03,maria.minta@jelentes.hu</v>
      </c>
    </row>
    <row r="4" ht="15">
      <c r="A4" s="93" t="str">
        <f>+ELOLAP!M10</f>
        <v>R13,2018N1,00000000,20180416,E,ELOLAP,@ELOLAP04,Minta Miklós</v>
      </c>
    </row>
    <row r="5" ht="15">
      <c r="A5" s="93" t="str">
        <f>+ELOLAP!M11</f>
        <v>R13,2018N1,00000000,20180416,E,ELOLAP,@ELOLAP05,3612345678</v>
      </c>
    </row>
    <row r="6" ht="15">
      <c r="A6" s="93" t="str">
        <f>+ELOLAP!M12</f>
        <v>R13,2018N1,00000000,20180416,E,ELOLAP,@ELOLAP06,miklos.minta@adatszolgaltatas.hu</v>
      </c>
    </row>
    <row r="7" ht="15">
      <c r="A7" s="93" t="str">
        <f>+ELOLAP!M13</f>
        <v>R13,2018N1,00000000,20180416,E,ELOLAP,@ELOLAP07,20180416</v>
      </c>
    </row>
    <row r="8" ht="15">
      <c r="A8" s="93" t="str">
        <f>+TRN!K14</f>
        <v>R13,2018N1,00000000,20180416,E,TRN,@TRN01,1</v>
      </c>
    </row>
    <row r="9" ht="15">
      <c r="A9" s="93" t="str">
        <f>+TRN!K15</f>
        <v>R13,2018N1,00000000,20180416,E,TRN,@TRN02,1</v>
      </c>
    </row>
    <row r="10" ht="15">
      <c r="A10" s="93" t="str">
        <f>+TRN!K16</f>
        <v>R13,2018N1,00000000,20180416,E,TRN,@TRN03,0</v>
      </c>
    </row>
    <row r="11" ht="15">
      <c r="A11" s="93" t="str">
        <f>+TRN!K17</f>
        <v>R13,2018N1,00000000,20180416,E,TRN,@TRN04,0</v>
      </c>
    </row>
    <row r="12" ht="15">
      <c r="A12" s="93" t="str">
        <f>+TRN!K18</f>
        <v>R13,2018N1,00000000,20180416,E,TRN,@TRN05,1</v>
      </c>
    </row>
    <row r="13" ht="15">
      <c r="A13" s="93" t="str">
        <f>+TRN!K19</f>
        <v>R13,2018N1,00000000,20180416,E,TRN,@TRN06,</v>
      </c>
    </row>
    <row r="14" ht="15">
      <c r="A14" s="93" t="str">
        <f>+TB01_TB02!S11</f>
        <v>R13,2018N1,00000000,20180416,E,TB01,@TB010001,KLANYA,HUF,PENZ,11250000,,,,,,</v>
      </c>
    </row>
    <row r="15" ht="15">
      <c r="A15" s="93" t="str">
        <f>+TB01_TB02!S12</f>
        <v>R13,2018N1,00000000,20180416,E,TB01,@TB010002,KTANYA,HUF,APPT,8750000,,,,,,</v>
      </c>
    </row>
    <row r="16" ht="15">
      <c r="A16" s="93" t="str">
        <f>+TB01_TB02!S13</f>
        <v>R13,2018N1,00000000,20180416,E,TB01,@TB010003,ANYALEANY,HUF,JTNE,30000000,,,,,,</v>
      </c>
    </row>
    <row r="17" ht="15">
      <c r="A17" s="93" t="str">
        <f>+TB01_TB02!S27</f>
        <v>R13,2018N1,00000000,20180416,N,TB02</v>
      </c>
    </row>
    <row r="18" ht="15">
      <c r="A18" s="93" t="str">
        <f>+TB03_TB04!S11</f>
        <v>R13,2018N1,00000000,20180416,E,TB03,@TB030001,KLLEANY,EUR,,,,AV,250000,367200,,</v>
      </c>
    </row>
    <row r="19" ht="15">
      <c r="A19" s="93" t="str">
        <f>+TB03_TB04!S12</f>
        <v>R13,2018N1,00000000,20180416,E,TB03,@TB030002,KTLEANY,USD,PENZ,1000,,,,,,</v>
      </c>
    </row>
    <row r="20" ht="15">
      <c r="A20" s="93" t="str">
        <f>+TB03_TB04!S27</f>
        <v>R13,2018N1,00000000,20180416,E,TB04,@TB040001,KLANYA,EUR,AV,400000,425000,,,,,</v>
      </c>
    </row>
    <row r="21" ht="15">
      <c r="A21" s="93" t="str">
        <f>+TB05_TB06!P10</f>
        <v>R13,2018N1,00000000,20180416,E,TB05,@TB050001,HU00000xxxxx,xxx elsőbbségi részvény,,,,KTANYA,2</v>
      </c>
    </row>
    <row r="22" ht="15">
      <c r="A22" s="93" t="str">
        <f>+TB05_TB06!P11</f>
        <v>R13,2018N1,00000000,20180416,E,TB05,@TB050002,HU00000xxxxx,xxx törzsrészvény,,,,KLANYA,1928748</v>
      </c>
    </row>
    <row r="23" ht="15">
      <c r="A23" s="93" t="str">
        <f>+TB05_TB06!$S$26</f>
        <v>R13,2018N1,00000000,20180416,N,TB06</v>
      </c>
    </row>
    <row r="24" ht="15">
      <c r="A24" s="93" t="str">
        <f>+TB07_TB08!Q10</f>
        <v>R13,2018N1,00000000,20180416,E,TB07,@TB070001,KLLEANY,HUF,1000000,,,,1000000,0</v>
      </c>
    </row>
    <row r="25" ht="15">
      <c r="A25" s="93" t="str">
        <f>+TB07_TB08!Q11</f>
        <v>R13,2018N1,00000000,20180416,E,TB07,@TB070002,KLANYA,HUF,2000,,,,2000,0</v>
      </c>
    </row>
    <row r="26" ht="15">
      <c r="A26" s="93" t="str">
        <f>+TB07_TB08!Q25</f>
        <v>R13,2018N1,00000000,20180416,E,TB08,@TB080001,KLANYA,HUF,0,1698500,,,1000000,698500</v>
      </c>
    </row>
    <row r="27" ht="15">
      <c r="A27" s="93" t="str">
        <f>+TB09_TB10!O9</f>
        <v>R13,2018N1,00000000,20180416,E,TB09,@TB090001,SZ,US,HUF,1020000000,PUMA Kft.,11913274</v>
      </c>
    </row>
    <row r="28" ht="15">
      <c r="A28" s="93" t="str">
        <f>+TB09_TB10!Q22</f>
        <v>R13,2018N1,00000000,20180416,E,TB10,@TB100001,DE,NR,,,AV,HUF,12500000,</v>
      </c>
    </row>
    <row r="29" ht="15">
      <c r="A29" s="93" t="str">
        <f>+TB11_TB12!O11</f>
        <v>R13,2018N1,00000000,20180416,N,TB11</v>
      </c>
    </row>
    <row r="30" ht="15">
      <c r="A30" s="93" t="str">
        <f>+TB11_TB12!O26</f>
        <v>R13,2018N1,00000000,20180416,N,TB12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1" max="1" width="4.8515625" style="1" customWidth="1"/>
    <col min="2" max="2" width="12.00390625" style="22" customWidth="1"/>
    <col min="3" max="3" width="28.7109375" style="22" customWidth="1"/>
    <col min="4" max="4" width="19.421875" style="1" customWidth="1"/>
    <col min="5" max="5" width="2.421875" style="1" customWidth="1"/>
    <col min="6" max="6" width="2.8515625" style="1" customWidth="1"/>
    <col min="7" max="7" width="8.57421875" style="22" customWidth="1"/>
    <col min="8" max="10" width="9.140625" style="22" customWidth="1"/>
    <col min="11" max="11" width="8.00390625" style="22" customWidth="1"/>
    <col min="12" max="12" width="9.140625" style="22" customWidth="1"/>
    <col min="13" max="16384" width="9.140625" style="1" customWidth="1"/>
  </cols>
  <sheetData>
    <row r="1" spans="1:4" ht="21.75" thickTop="1">
      <c r="A1" s="103" t="s">
        <v>111</v>
      </c>
      <c r="B1" s="104"/>
      <c r="C1" s="104"/>
      <c r="D1" s="105"/>
    </row>
    <row r="2" spans="1:4" ht="16.5" thickBot="1">
      <c r="A2" s="106" t="s">
        <v>112</v>
      </c>
      <c r="B2" s="107"/>
      <c r="C2" s="107"/>
      <c r="D2" s="108"/>
    </row>
    <row r="3" spans="1:4" ht="14.25" thickBot="1" thickTop="1">
      <c r="A3" s="60"/>
      <c r="B3" s="75"/>
      <c r="C3" s="75"/>
      <c r="D3" s="60"/>
    </row>
    <row r="4" spans="1:4" ht="14.25" thickBot="1" thickTop="1">
      <c r="A4" s="109" t="s">
        <v>113</v>
      </c>
      <c r="B4" s="109" t="s">
        <v>114</v>
      </c>
      <c r="C4" s="109" t="s">
        <v>54</v>
      </c>
      <c r="D4" s="61" t="s">
        <v>56</v>
      </c>
    </row>
    <row r="5" spans="1:13" ht="39.75" thickBot="1" thickTop="1">
      <c r="A5" s="110"/>
      <c r="B5" s="110"/>
      <c r="C5" s="110"/>
      <c r="D5" s="61" t="s">
        <v>115</v>
      </c>
      <c r="G5" s="73" t="s">
        <v>102</v>
      </c>
      <c r="H5" s="73" t="s">
        <v>103</v>
      </c>
      <c r="I5" s="73" t="s">
        <v>104</v>
      </c>
      <c r="J5" s="73" t="s">
        <v>105</v>
      </c>
      <c r="K5" s="73" t="s">
        <v>106</v>
      </c>
      <c r="L5" s="74" t="s">
        <v>107</v>
      </c>
      <c r="M5" s="2" t="s">
        <v>108</v>
      </c>
    </row>
    <row r="6" spans="1:13" ht="14.25" thickBot="1" thickTop="1">
      <c r="A6" s="111"/>
      <c r="B6" s="111"/>
      <c r="C6" s="111"/>
      <c r="D6" s="61" t="s">
        <v>8</v>
      </c>
      <c r="M6" s="22"/>
    </row>
    <row r="7" spans="1:13" ht="26.25" thickTop="1">
      <c r="A7" s="62" t="s">
        <v>115</v>
      </c>
      <c r="B7" s="76" t="s">
        <v>116</v>
      </c>
      <c r="C7" s="101" t="s">
        <v>117</v>
      </c>
      <c r="D7" s="97" t="s">
        <v>193</v>
      </c>
      <c r="G7" s="22" t="s">
        <v>118</v>
      </c>
      <c r="H7" s="69" t="s">
        <v>201</v>
      </c>
      <c r="I7" s="70" t="s">
        <v>169</v>
      </c>
      <c r="J7" s="71" t="str">
        <f>D13</f>
        <v>20180416</v>
      </c>
      <c r="K7" s="22" t="s">
        <v>109</v>
      </c>
      <c r="L7" s="22" t="s">
        <v>111</v>
      </c>
      <c r="M7" s="1" t="str">
        <f aca="true" t="shared" si="0" ref="M7:M13">G7&amp;","&amp;H7&amp;","&amp;I7&amp;","&amp;J7&amp;","&amp;K7&amp;","&amp;L7&amp;","&amp;"@"&amp;L7&amp;"0"&amp;A7&amp;","&amp;D7</f>
        <v>R13,2018N1,00000000,20180416,E,ELOLAP,@ELOLAP01,Minta Mária</v>
      </c>
    </row>
    <row r="8" spans="1:13" ht="12.75">
      <c r="A8" s="62" t="s">
        <v>119</v>
      </c>
      <c r="B8" s="76" t="s">
        <v>120</v>
      </c>
      <c r="C8" s="101" t="s">
        <v>197</v>
      </c>
      <c r="D8" s="98">
        <v>3612345678</v>
      </c>
      <c r="G8" s="22" t="s">
        <v>118</v>
      </c>
      <c r="H8" s="22" t="str">
        <f aca="true" t="shared" si="1" ref="H8:J13">H7</f>
        <v>2018N1</v>
      </c>
      <c r="I8" s="72" t="str">
        <f t="shared" si="1"/>
        <v>00000000</v>
      </c>
      <c r="J8" s="22" t="str">
        <f t="shared" si="1"/>
        <v>20180416</v>
      </c>
      <c r="K8" s="22" t="s">
        <v>109</v>
      </c>
      <c r="L8" s="22" t="s">
        <v>111</v>
      </c>
      <c r="M8" s="1" t="str">
        <f t="shared" si="0"/>
        <v>R13,2018N1,00000000,20180416,E,ELOLAP,@ELOLAP02,3612345678</v>
      </c>
    </row>
    <row r="9" spans="1:13" ht="25.5">
      <c r="A9" s="62" t="s">
        <v>121</v>
      </c>
      <c r="B9" s="76" t="s">
        <v>122</v>
      </c>
      <c r="C9" s="101" t="s">
        <v>198</v>
      </c>
      <c r="D9" s="99" t="s">
        <v>194</v>
      </c>
      <c r="G9" s="22" t="s">
        <v>118</v>
      </c>
      <c r="H9" s="22" t="str">
        <f t="shared" si="1"/>
        <v>2018N1</v>
      </c>
      <c r="I9" s="72" t="str">
        <f t="shared" si="1"/>
        <v>00000000</v>
      </c>
      <c r="J9" s="22" t="str">
        <f t="shared" si="1"/>
        <v>20180416</v>
      </c>
      <c r="K9" s="22" t="s">
        <v>109</v>
      </c>
      <c r="L9" s="22" t="s">
        <v>111</v>
      </c>
      <c r="M9" s="1" t="str">
        <f t="shared" si="0"/>
        <v>R13,2018N1,00000000,20180416,E,ELOLAP,@ELOLAP03,maria.minta@jelentes.hu</v>
      </c>
    </row>
    <row r="10" spans="1:13" ht="120.75" customHeight="1">
      <c r="A10" s="62" t="s">
        <v>123</v>
      </c>
      <c r="B10" s="76" t="s">
        <v>124</v>
      </c>
      <c r="C10" s="101" t="s">
        <v>199</v>
      </c>
      <c r="D10" s="97" t="s">
        <v>195</v>
      </c>
      <c r="G10" s="22" t="s">
        <v>118</v>
      </c>
      <c r="H10" s="22" t="str">
        <f t="shared" si="1"/>
        <v>2018N1</v>
      </c>
      <c r="I10" s="72" t="str">
        <f t="shared" si="1"/>
        <v>00000000</v>
      </c>
      <c r="J10" s="22" t="str">
        <f t="shared" si="1"/>
        <v>20180416</v>
      </c>
      <c r="K10" s="22" t="s">
        <v>109</v>
      </c>
      <c r="L10" s="22" t="s">
        <v>111</v>
      </c>
      <c r="M10" s="1" t="str">
        <f t="shared" si="0"/>
        <v>R13,2018N1,00000000,20180416,E,ELOLAP,@ELOLAP04,Minta Miklós</v>
      </c>
    </row>
    <row r="11" spans="1:13" ht="12.75">
      <c r="A11" s="62" t="s">
        <v>125</v>
      </c>
      <c r="B11" s="76" t="s">
        <v>126</v>
      </c>
      <c r="C11" s="101" t="s">
        <v>197</v>
      </c>
      <c r="D11" s="98">
        <v>3612345678</v>
      </c>
      <c r="G11" s="22" t="s">
        <v>118</v>
      </c>
      <c r="H11" s="22" t="str">
        <f t="shared" si="1"/>
        <v>2018N1</v>
      </c>
      <c r="I11" s="72" t="str">
        <f t="shared" si="1"/>
        <v>00000000</v>
      </c>
      <c r="J11" s="22" t="str">
        <f t="shared" si="1"/>
        <v>20180416</v>
      </c>
      <c r="K11" s="22" t="s">
        <v>109</v>
      </c>
      <c r="L11" s="22" t="s">
        <v>111</v>
      </c>
      <c r="M11" s="1" t="str">
        <f t="shared" si="0"/>
        <v>R13,2018N1,00000000,20180416,E,ELOLAP,@ELOLAP05,3612345678</v>
      </c>
    </row>
    <row r="12" spans="1:13" ht="25.5">
      <c r="A12" s="62" t="s">
        <v>127</v>
      </c>
      <c r="B12" s="76" t="s">
        <v>128</v>
      </c>
      <c r="C12" s="101" t="s">
        <v>198</v>
      </c>
      <c r="D12" s="99" t="s">
        <v>196</v>
      </c>
      <c r="G12" s="22" t="s">
        <v>118</v>
      </c>
      <c r="H12" s="22" t="str">
        <f t="shared" si="1"/>
        <v>2018N1</v>
      </c>
      <c r="I12" s="72" t="str">
        <f t="shared" si="1"/>
        <v>00000000</v>
      </c>
      <c r="J12" s="22" t="str">
        <f t="shared" si="1"/>
        <v>20180416</v>
      </c>
      <c r="K12" s="22" t="s">
        <v>109</v>
      </c>
      <c r="L12" s="22" t="s">
        <v>111</v>
      </c>
      <c r="M12" s="1" t="str">
        <f t="shared" si="0"/>
        <v>R13,2018N1,00000000,20180416,E,ELOLAP,@ELOLAP06,miklos.minta@adatszolgaltatas.hu</v>
      </c>
    </row>
    <row r="13" spans="1:13" ht="28.5" customHeight="1" thickBot="1">
      <c r="A13" s="63" t="s">
        <v>129</v>
      </c>
      <c r="B13" s="77" t="s">
        <v>130</v>
      </c>
      <c r="C13" s="102" t="s">
        <v>131</v>
      </c>
      <c r="D13" s="100" t="s">
        <v>200</v>
      </c>
      <c r="G13" s="22" t="s">
        <v>118</v>
      </c>
      <c r="H13" s="22" t="str">
        <f t="shared" si="1"/>
        <v>2018N1</v>
      </c>
      <c r="I13" s="72" t="str">
        <f t="shared" si="1"/>
        <v>00000000</v>
      </c>
      <c r="J13" s="22" t="str">
        <f t="shared" si="1"/>
        <v>20180416</v>
      </c>
      <c r="K13" s="22" t="s">
        <v>109</v>
      </c>
      <c r="L13" s="22" t="s">
        <v>111</v>
      </c>
      <c r="M13" s="1" t="str">
        <f t="shared" si="0"/>
        <v>R13,2018N1,00000000,20180416,E,ELOLAP,@ELOLAP07,20180416</v>
      </c>
    </row>
    <row r="14" ht="13.5" thickTop="1"/>
    <row r="16" ht="13.5" thickBot="1"/>
    <row r="17" spans="2:4" ht="14.25" thickBot="1" thickTop="1">
      <c r="B17" s="78" t="s">
        <v>132</v>
      </c>
      <c r="C17" s="79" t="str">
        <f>+"R138N1"&amp;I7</f>
        <v>R138N100000000</v>
      </c>
      <c r="D17" s="39" t="s">
        <v>133</v>
      </c>
    </row>
    <row r="18" ht="13.5" thickTop="1">
      <c r="D18" s="39" t="s">
        <v>134</v>
      </c>
    </row>
    <row r="19" ht="12.75">
      <c r="D19" s="39" t="s">
        <v>202</v>
      </c>
    </row>
    <row r="20" ht="12.75">
      <c r="D20" s="39" t="s">
        <v>135</v>
      </c>
    </row>
  </sheetData>
  <sheetProtection/>
  <mergeCells count="5">
    <mergeCell ref="A1:D1"/>
    <mergeCell ref="A2:D2"/>
    <mergeCell ref="A4:A6"/>
    <mergeCell ref="B4:B6"/>
    <mergeCell ref="C4:C6"/>
  </mergeCells>
  <hyperlinks>
    <hyperlink ref="D9" r:id="rId1" display="maria.minta@jelentes.hu"/>
    <hyperlink ref="D12" r:id="rId2" display="miklos.minta@adatszolgaltatas.hu"/>
  </hyperlinks>
  <printOptions/>
  <pageMargins left="0.7" right="0.7" top="0.75" bottom="0.75" header="0.3" footer="0.3"/>
  <pageSetup horizontalDpi="600" verticalDpi="600" orientation="portrait" paperSize="9" r:id="rId5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8"/>
  <sheetViews>
    <sheetView zoomScalePageLayoutView="0" workbookViewId="0" topLeftCell="A1">
      <selection activeCell="E13" sqref="E13:K13"/>
    </sheetView>
  </sheetViews>
  <sheetFormatPr defaultColWidth="9.140625" defaultRowHeight="12.75"/>
  <cols>
    <col min="1" max="1" width="5.57421875" style="1" customWidth="1"/>
    <col min="2" max="2" width="74.28125" style="1" customWidth="1"/>
    <col min="3" max="3" width="19.7109375" style="1" customWidth="1"/>
    <col min="4" max="4" width="13.57421875" style="1" customWidth="1"/>
    <col min="5" max="10" width="11.8515625" style="22" customWidth="1"/>
    <col min="11" max="16384" width="9.140625" style="1" customWidth="1"/>
  </cols>
  <sheetData>
    <row r="2" ht="12.75">
      <c r="A2" s="1" t="s">
        <v>170</v>
      </c>
    </row>
    <row r="6" ht="33" customHeight="1"/>
    <row r="7" spans="1:4" ht="84" customHeight="1">
      <c r="A7" s="116" t="s">
        <v>90</v>
      </c>
      <c r="B7" s="116"/>
      <c r="C7" s="116"/>
      <c r="D7" s="6"/>
    </row>
    <row r="8" spans="1:3" ht="12.75">
      <c r="A8" s="22"/>
      <c r="B8" s="22"/>
      <c r="C8" s="22"/>
    </row>
    <row r="9" ht="12.75">
      <c r="A9" s="2" t="s">
        <v>91</v>
      </c>
    </row>
    <row r="10" ht="12.75">
      <c r="A10" s="2" t="s">
        <v>60</v>
      </c>
    </row>
    <row r="11" ht="12.75">
      <c r="A11" s="2"/>
    </row>
    <row r="12" spans="1:9" ht="48" customHeight="1">
      <c r="A12" s="112" t="s">
        <v>27</v>
      </c>
      <c r="B12" s="114" t="s">
        <v>54</v>
      </c>
      <c r="C12" s="13" t="s">
        <v>56</v>
      </c>
      <c r="D12" s="49"/>
      <c r="E12" s="23"/>
      <c r="F12" s="23"/>
      <c r="G12" s="23"/>
      <c r="H12" s="23"/>
      <c r="I12" s="23"/>
    </row>
    <row r="13" spans="1:11" ht="38.25">
      <c r="A13" s="113"/>
      <c r="B13" s="115"/>
      <c r="C13" s="31" t="s">
        <v>8</v>
      </c>
      <c r="D13" s="50"/>
      <c r="E13" s="73" t="s">
        <v>102</v>
      </c>
      <c r="F13" s="73" t="s">
        <v>103</v>
      </c>
      <c r="G13" s="73" t="s">
        <v>104</v>
      </c>
      <c r="H13" s="73" t="s">
        <v>105</v>
      </c>
      <c r="I13" s="73" t="s">
        <v>106</v>
      </c>
      <c r="J13" s="74" t="s">
        <v>107</v>
      </c>
      <c r="K13" s="2" t="s">
        <v>108</v>
      </c>
    </row>
    <row r="14" spans="1:11" ht="51.75">
      <c r="A14" s="4" t="s">
        <v>5</v>
      </c>
      <c r="B14" s="54" t="s">
        <v>171</v>
      </c>
      <c r="C14" s="51">
        <v>1</v>
      </c>
      <c r="D14" s="50"/>
      <c r="E14" s="80" t="str">
        <f>ELOLAP!$G$7</f>
        <v>R13</v>
      </c>
      <c r="F14" s="80" t="str">
        <f>ELOLAP!$H$7</f>
        <v>2018N1</v>
      </c>
      <c r="G14" s="80" t="str">
        <f>ELOLAP!$I$7</f>
        <v>00000000</v>
      </c>
      <c r="H14" s="80" t="str">
        <f>ELOLAP!$J$7</f>
        <v>20180416</v>
      </c>
      <c r="I14" s="22" t="s">
        <v>109</v>
      </c>
      <c r="J14" s="22" t="s">
        <v>162</v>
      </c>
      <c r="K14" s="1" t="str">
        <f aca="true" t="shared" si="0" ref="K14:K19">E14&amp;","&amp;F14&amp;","&amp;G14&amp;","&amp;H14&amp;","&amp;I14&amp;","&amp;J14&amp;","&amp;"@"&amp;J14&amp;A14&amp;","&amp;C14</f>
        <v>R13,2018N1,00000000,20180416,E,TRN,@TRN01,1</v>
      </c>
    </row>
    <row r="15" spans="1:11" ht="39">
      <c r="A15" s="4" t="s">
        <v>6</v>
      </c>
      <c r="B15" s="54" t="s">
        <v>95</v>
      </c>
      <c r="C15" s="52">
        <v>1</v>
      </c>
      <c r="D15" s="50"/>
      <c r="E15" s="80" t="str">
        <f>ELOLAP!$G$7</f>
        <v>R13</v>
      </c>
      <c r="F15" s="80" t="str">
        <f>ELOLAP!$H$7</f>
        <v>2018N1</v>
      </c>
      <c r="G15" s="80" t="str">
        <f>ELOLAP!$I$7</f>
        <v>00000000</v>
      </c>
      <c r="H15" s="80" t="str">
        <f>ELOLAP!$J$7</f>
        <v>20180416</v>
      </c>
      <c r="I15" s="22" t="s">
        <v>109</v>
      </c>
      <c r="J15" s="22" t="s">
        <v>162</v>
      </c>
      <c r="K15" s="1" t="str">
        <f t="shared" si="0"/>
        <v>R13,2018N1,00000000,20180416,E,TRN,@TRN02,1</v>
      </c>
    </row>
    <row r="16" spans="1:11" ht="55.5" customHeight="1">
      <c r="A16" s="4" t="s">
        <v>7</v>
      </c>
      <c r="B16" s="54" t="s">
        <v>172</v>
      </c>
      <c r="C16" s="52">
        <v>0</v>
      </c>
      <c r="D16" s="53"/>
      <c r="E16" s="80" t="str">
        <f>ELOLAP!$G$7</f>
        <v>R13</v>
      </c>
      <c r="F16" s="80" t="str">
        <f>ELOLAP!$H$7</f>
        <v>2018N1</v>
      </c>
      <c r="G16" s="80" t="str">
        <f>ELOLAP!$I$7</f>
        <v>00000000</v>
      </c>
      <c r="H16" s="80" t="str">
        <f>ELOLAP!$J$7</f>
        <v>20180416</v>
      </c>
      <c r="I16" s="22" t="s">
        <v>109</v>
      </c>
      <c r="J16" s="22" t="s">
        <v>162</v>
      </c>
      <c r="K16" s="1" t="str">
        <f t="shared" si="0"/>
        <v>R13,2018N1,00000000,20180416,E,TRN,@TRN03,0</v>
      </c>
    </row>
    <row r="17" spans="1:11" ht="26.25">
      <c r="A17" s="4" t="s">
        <v>61</v>
      </c>
      <c r="B17" s="54" t="s">
        <v>99</v>
      </c>
      <c r="C17" s="52">
        <v>0</v>
      </c>
      <c r="E17" s="80" t="str">
        <f>ELOLAP!$G$7</f>
        <v>R13</v>
      </c>
      <c r="F17" s="80" t="str">
        <f>ELOLAP!$H$7</f>
        <v>2018N1</v>
      </c>
      <c r="G17" s="80" t="str">
        <f>ELOLAP!$I$7</f>
        <v>00000000</v>
      </c>
      <c r="H17" s="80" t="str">
        <f>ELOLAP!$J$7</f>
        <v>20180416</v>
      </c>
      <c r="I17" s="22" t="s">
        <v>109</v>
      </c>
      <c r="J17" s="22" t="s">
        <v>162</v>
      </c>
      <c r="K17" s="1" t="str">
        <f t="shared" si="0"/>
        <v>R13,2018N1,00000000,20180416,E,TRN,@TRN04,0</v>
      </c>
    </row>
    <row r="18" spans="1:11" ht="15.75">
      <c r="A18" s="4" t="s">
        <v>74</v>
      </c>
      <c r="B18" s="54" t="s">
        <v>100</v>
      </c>
      <c r="C18" s="52">
        <v>1</v>
      </c>
      <c r="E18" s="80" t="str">
        <f>ELOLAP!$G$7</f>
        <v>R13</v>
      </c>
      <c r="F18" s="80" t="str">
        <f>ELOLAP!$H$7</f>
        <v>2018N1</v>
      </c>
      <c r="G18" s="80" t="str">
        <f>ELOLAP!$I$7</f>
        <v>00000000</v>
      </c>
      <c r="H18" s="80" t="str">
        <f>ELOLAP!$J$7</f>
        <v>20180416</v>
      </c>
      <c r="I18" s="22" t="s">
        <v>109</v>
      </c>
      <c r="J18" s="22" t="s">
        <v>162</v>
      </c>
      <c r="K18" s="1" t="str">
        <f t="shared" si="0"/>
        <v>R13,2018N1,00000000,20180416,E,TRN,@TRN05,1</v>
      </c>
    </row>
    <row r="19" spans="1:11" ht="38.25">
      <c r="A19" s="4" t="s">
        <v>92</v>
      </c>
      <c r="B19" s="54" t="s">
        <v>173</v>
      </c>
      <c r="C19" s="55"/>
      <c r="E19" s="80" t="str">
        <f>ELOLAP!$G$7</f>
        <v>R13</v>
      </c>
      <c r="F19" s="80" t="str">
        <f>ELOLAP!$H$7</f>
        <v>2018N1</v>
      </c>
      <c r="G19" s="80" t="str">
        <f>ELOLAP!$I$7</f>
        <v>00000000</v>
      </c>
      <c r="H19" s="80" t="str">
        <f>ELOLAP!$J$7</f>
        <v>20180416</v>
      </c>
      <c r="I19" s="22" t="s">
        <v>109</v>
      </c>
      <c r="J19" s="22" t="s">
        <v>162</v>
      </c>
      <c r="K19" s="1" t="str">
        <f t="shared" si="0"/>
        <v>R13,2018N1,00000000,20180416,E,TRN,@TRN06,</v>
      </c>
    </row>
    <row r="20" spans="1:2" ht="12.75">
      <c r="A20" s="2"/>
      <c r="B20" s="56"/>
    </row>
    <row r="21" ht="12.75">
      <c r="A21" s="2"/>
    </row>
    <row r="23" ht="12.75">
      <c r="A23" s="57"/>
    </row>
    <row r="24" ht="12.75">
      <c r="A24" s="58"/>
    </row>
    <row r="25" ht="12.75">
      <c r="A25" s="59"/>
    </row>
    <row r="26" ht="12.75">
      <c r="A26" s="59"/>
    </row>
    <row r="28" ht="12.75">
      <c r="B28" s="1" t="s">
        <v>55</v>
      </c>
    </row>
  </sheetData>
  <sheetProtection/>
  <mergeCells count="3">
    <mergeCell ref="A12:A13"/>
    <mergeCell ref="B12:B13"/>
    <mergeCell ref="A7:C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PageLayoutView="0" workbookViewId="0" topLeftCell="A10">
      <selection activeCell="C6" sqref="C6:C9"/>
    </sheetView>
  </sheetViews>
  <sheetFormatPr defaultColWidth="9.140625" defaultRowHeight="12.75"/>
  <cols>
    <col min="1" max="1" width="5.7109375" style="1" customWidth="1"/>
    <col min="2" max="2" width="20.7109375" style="1" customWidth="1"/>
    <col min="3" max="3" width="19.00390625" style="1" customWidth="1"/>
    <col min="4" max="9" width="13.7109375" style="1" customWidth="1"/>
    <col min="10" max="10" width="23.7109375" style="1" customWidth="1"/>
    <col min="11" max="11" width="20.57421875" style="1" customWidth="1"/>
    <col min="12" max="12" width="11.57421875" style="1" customWidth="1"/>
    <col min="13" max="18" width="9.140625" style="22" customWidth="1"/>
    <col min="19" max="16384" width="9.140625" style="1" customWidth="1"/>
  </cols>
  <sheetData>
    <row r="1" spans="1:18" s="5" customFormat="1" ht="21.75" customHeight="1">
      <c r="A1" s="1" t="s">
        <v>170</v>
      </c>
      <c r="M1" s="22"/>
      <c r="N1" s="22"/>
      <c r="O1" s="22"/>
      <c r="P1" s="22"/>
      <c r="Q1" s="22"/>
      <c r="R1" s="22"/>
    </row>
    <row r="2" spans="3:9" ht="78.75" customHeight="1">
      <c r="C2" s="116" t="s">
        <v>90</v>
      </c>
      <c r="D2" s="116"/>
      <c r="E2" s="116"/>
      <c r="F2" s="116"/>
      <c r="G2" s="116"/>
      <c r="H2" s="116"/>
      <c r="I2" s="116"/>
    </row>
    <row r="3" ht="12.75">
      <c r="A3" s="2" t="s">
        <v>86</v>
      </c>
    </row>
    <row r="4" spans="1:18" s="29" customFormat="1" ht="28.5" customHeight="1">
      <c r="A4" s="117" t="s">
        <v>174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M4" s="64"/>
      <c r="N4" s="64"/>
      <c r="O4" s="64"/>
      <c r="P4" s="64"/>
      <c r="Q4" s="64"/>
      <c r="R4" s="64"/>
    </row>
    <row r="5" s="64" customFormat="1" ht="13.5" thickBot="1"/>
    <row r="6" spans="1:18" s="29" customFormat="1" ht="12.75" customHeight="1">
      <c r="A6" s="120" t="s">
        <v>27</v>
      </c>
      <c r="B6" s="122" t="s">
        <v>175</v>
      </c>
      <c r="C6" s="127" t="s">
        <v>188</v>
      </c>
      <c r="D6" s="125" t="s">
        <v>0</v>
      </c>
      <c r="E6" s="125"/>
      <c r="F6" s="125"/>
      <c r="G6" s="125"/>
      <c r="H6" s="125"/>
      <c r="I6" s="125"/>
      <c r="J6" s="120" t="s">
        <v>32</v>
      </c>
      <c r="K6" s="120"/>
      <c r="M6" s="64"/>
      <c r="N6" s="64"/>
      <c r="O6" s="64"/>
      <c r="P6" s="64"/>
      <c r="Q6" s="64"/>
      <c r="R6" s="64"/>
    </row>
    <row r="7" spans="1:18" s="29" customFormat="1" ht="12.75">
      <c r="A7" s="120"/>
      <c r="B7" s="123"/>
      <c r="C7" s="128"/>
      <c r="D7" s="125"/>
      <c r="E7" s="125"/>
      <c r="F7" s="125"/>
      <c r="G7" s="125"/>
      <c r="H7" s="125"/>
      <c r="I7" s="125"/>
      <c r="J7" s="120"/>
      <c r="K7" s="120"/>
      <c r="M7" s="64"/>
      <c r="N7" s="64"/>
      <c r="O7" s="64"/>
      <c r="P7" s="64"/>
      <c r="Q7" s="64"/>
      <c r="R7" s="64"/>
    </row>
    <row r="8" spans="1:18" s="29" customFormat="1" ht="12.75">
      <c r="A8" s="120"/>
      <c r="B8" s="123"/>
      <c r="C8" s="128"/>
      <c r="D8" s="120" t="s">
        <v>34</v>
      </c>
      <c r="E8" s="121"/>
      <c r="F8" s="121"/>
      <c r="G8" s="120" t="s">
        <v>35</v>
      </c>
      <c r="H8" s="120"/>
      <c r="I8" s="120"/>
      <c r="J8" s="120"/>
      <c r="K8" s="120"/>
      <c r="M8" s="64"/>
      <c r="N8" s="64"/>
      <c r="O8" s="64"/>
      <c r="P8" s="64"/>
      <c r="Q8" s="64"/>
      <c r="R8" s="64"/>
    </row>
    <row r="9" spans="1:19" s="29" customFormat="1" ht="46.5" customHeight="1">
      <c r="A9" s="120"/>
      <c r="B9" s="124"/>
      <c r="C9" s="128"/>
      <c r="D9" s="10" t="s">
        <v>33</v>
      </c>
      <c r="E9" s="10" t="s">
        <v>36</v>
      </c>
      <c r="F9" s="10" t="s">
        <v>37</v>
      </c>
      <c r="G9" s="10" t="s">
        <v>33</v>
      </c>
      <c r="H9" s="10" t="s">
        <v>36</v>
      </c>
      <c r="I9" s="10" t="s">
        <v>37</v>
      </c>
      <c r="J9" s="10" t="s">
        <v>38</v>
      </c>
      <c r="K9" s="10" t="s">
        <v>39</v>
      </c>
      <c r="M9" s="86" t="s">
        <v>102</v>
      </c>
      <c r="N9" s="86" t="s">
        <v>103</v>
      </c>
      <c r="O9" s="86" t="s">
        <v>104</v>
      </c>
      <c r="P9" s="86" t="s">
        <v>105</v>
      </c>
      <c r="Q9" s="86" t="s">
        <v>106</v>
      </c>
      <c r="R9" s="87" t="s">
        <v>107</v>
      </c>
      <c r="S9" s="28" t="s">
        <v>108</v>
      </c>
    </row>
    <row r="10" spans="1:19" s="22" customFormat="1" ht="12.75">
      <c r="A10" s="14"/>
      <c r="B10" s="33" t="s">
        <v>8</v>
      </c>
      <c r="C10" s="33" t="s">
        <v>9</v>
      </c>
      <c r="D10" s="31" t="s">
        <v>10</v>
      </c>
      <c r="E10" s="31" t="s">
        <v>18</v>
      </c>
      <c r="F10" s="31" t="s">
        <v>11</v>
      </c>
      <c r="G10" s="31" t="s">
        <v>12</v>
      </c>
      <c r="H10" s="31" t="s">
        <v>13</v>
      </c>
      <c r="I10" s="20" t="s">
        <v>14</v>
      </c>
      <c r="J10" s="31" t="s">
        <v>15</v>
      </c>
      <c r="K10" s="31" t="s">
        <v>16</v>
      </c>
      <c r="S10" s="5"/>
    </row>
    <row r="11" spans="1:19" ht="12.75">
      <c r="A11" s="14" t="s">
        <v>5</v>
      </c>
      <c r="B11" s="34" t="s">
        <v>163</v>
      </c>
      <c r="C11" s="34" t="s">
        <v>148</v>
      </c>
      <c r="D11" s="25" t="s">
        <v>149</v>
      </c>
      <c r="E11" s="26">
        <v>11250000</v>
      </c>
      <c r="F11" s="26"/>
      <c r="G11" s="25"/>
      <c r="H11" s="26"/>
      <c r="I11" s="26"/>
      <c r="J11" s="26"/>
      <c r="K11" s="26"/>
      <c r="M11" s="80" t="str">
        <f>ELOLAP!$G$7</f>
        <v>R13</v>
      </c>
      <c r="N11" s="80" t="str">
        <f>ELOLAP!$H$7</f>
        <v>2018N1</v>
      </c>
      <c r="O11" s="80" t="str">
        <f>ELOLAP!$I$7</f>
        <v>00000000</v>
      </c>
      <c r="P11" s="80" t="str">
        <f>ELOLAP!$J$7</f>
        <v>20180416</v>
      </c>
      <c r="Q11" s="22" t="s">
        <v>109</v>
      </c>
      <c r="R11" s="22" t="s">
        <v>110</v>
      </c>
      <c r="S11" s="1" t="str">
        <f>M11&amp;","&amp;N11&amp;","&amp;O11&amp;","&amp;P11&amp;","&amp;Q11&amp;","&amp;R11&amp;","&amp;"@"&amp;R11&amp;"00"&amp;A11&amp;","&amp;B11&amp;","&amp;C11&amp;","&amp;D11&amp;","&amp;E11&amp;","&amp;F11&amp;","&amp;G11&amp;","&amp;H11&amp;","&amp;I11&amp;","&amp;J11&amp;","&amp;K11</f>
        <v>R13,2018N1,00000000,20180416,E,TB01,@TB010001,KLANYA,HUF,PENZ,11250000,,,,,,</v>
      </c>
    </row>
    <row r="12" spans="1:19" ht="12.75">
      <c r="A12" s="14" t="s">
        <v>6</v>
      </c>
      <c r="B12" s="34" t="s">
        <v>164</v>
      </c>
      <c r="C12" s="34" t="s">
        <v>148</v>
      </c>
      <c r="D12" s="25" t="s">
        <v>150</v>
      </c>
      <c r="E12" s="26">
        <v>8750000</v>
      </c>
      <c r="F12" s="26"/>
      <c r="G12" s="25"/>
      <c r="H12" s="26"/>
      <c r="I12" s="26"/>
      <c r="J12" s="26"/>
      <c r="K12" s="26"/>
      <c r="M12" s="80" t="str">
        <f>ELOLAP!$G$7</f>
        <v>R13</v>
      </c>
      <c r="N12" s="80" t="str">
        <f>ELOLAP!$H$7</f>
        <v>2018N1</v>
      </c>
      <c r="O12" s="80" t="str">
        <f>ELOLAP!$I$7</f>
        <v>00000000</v>
      </c>
      <c r="P12" s="80" t="str">
        <f>ELOLAP!$J$7</f>
        <v>20180416</v>
      </c>
      <c r="Q12" s="22" t="s">
        <v>109</v>
      </c>
      <c r="R12" s="22" t="str">
        <f>R11</f>
        <v>TB01</v>
      </c>
      <c r="S12" s="1" t="str">
        <f>M12&amp;","&amp;N12&amp;","&amp;O12&amp;","&amp;P12&amp;","&amp;Q12&amp;","&amp;R12&amp;","&amp;"@"&amp;R12&amp;"00"&amp;A12&amp;","&amp;B12&amp;","&amp;C12&amp;","&amp;D12&amp;","&amp;E12&amp;","&amp;F12&amp;","&amp;G12&amp;","&amp;H12&amp;","&amp;I12&amp;","&amp;J12&amp;","&amp;K12</f>
        <v>R13,2018N1,00000000,20180416,E,TB01,@TB010002,KTANYA,HUF,APPT,8750000,,,,,,</v>
      </c>
    </row>
    <row r="13" spans="1:19" ht="12.75">
      <c r="A13" s="14" t="s">
        <v>7</v>
      </c>
      <c r="B13" s="34" t="s">
        <v>165</v>
      </c>
      <c r="C13" s="34" t="s">
        <v>148</v>
      </c>
      <c r="D13" s="25" t="s">
        <v>151</v>
      </c>
      <c r="E13" s="26">
        <v>30000000</v>
      </c>
      <c r="F13" s="26"/>
      <c r="G13" s="25"/>
      <c r="H13" s="26"/>
      <c r="I13" s="26"/>
      <c r="J13" s="26"/>
      <c r="K13" s="26"/>
      <c r="M13" s="80" t="str">
        <f>ELOLAP!$G$7</f>
        <v>R13</v>
      </c>
      <c r="N13" s="80" t="str">
        <f>ELOLAP!$H$7</f>
        <v>2018N1</v>
      </c>
      <c r="O13" s="80" t="str">
        <f>ELOLAP!$I$7</f>
        <v>00000000</v>
      </c>
      <c r="P13" s="80" t="str">
        <f>ELOLAP!$J$7</f>
        <v>20180416</v>
      </c>
      <c r="Q13" s="22" t="s">
        <v>109</v>
      </c>
      <c r="R13" s="22" t="str">
        <f>R12</f>
        <v>TB01</v>
      </c>
      <c r="S13" s="1" t="str">
        <f>M13&amp;","&amp;N13&amp;","&amp;O13&amp;","&amp;P13&amp;","&amp;Q13&amp;","&amp;R13&amp;","&amp;"@"&amp;R13&amp;"00"&amp;A13&amp;","&amp;B13&amp;","&amp;C13&amp;","&amp;D13&amp;","&amp;E13&amp;","&amp;F13&amp;","&amp;G13&amp;","&amp;H13&amp;","&amp;I13&amp;","&amp;J13&amp;","&amp;K13</f>
        <v>R13,2018N1,00000000,20180416,E,TB01,@TB010003,ANYALEANY,HUF,JTNE,30000000,,,,,,</v>
      </c>
    </row>
    <row r="14" spans="1:11" ht="12.75">
      <c r="A14" s="14" t="s">
        <v>4</v>
      </c>
      <c r="B14" s="34"/>
      <c r="C14" s="34"/>
      <c r="D14" s="25"/>
      <c r="E14" s="26"/>
      <c r="F14" s="26"/>
      <c r="G14" s="25"/>
      <c r="H14" s="26"/>
      <c r="I14" s="26"/>
      <c r="J14" s="26"/>
      <c r="K14" s="26"/>
    </row>
    <row r="15" spans="1:11" ht="12.75">
      <c r="A15" s="14" t="s">
        <v>4</v>
      </c>
      <c r="B15" s="34"/>
      <c r="C15" s="34"/>
      <c r="D15" s="25"/>
      <c r="E15" s="26"/>
      <c r="F15" s="26"/>
      <c r="G15" s="25"/>
      <c r="H15" s="26"/>
      <c r="I15" s="26"/>
      <c r="J15" s="26"/>
      <c r="K15" s="26"/>
    </row>
    <row r="16" spans="1:11" ht="12.75">
      <c r="A16" s="20" t="s">
        <v>19</v>
      </c>
      <c r="B16" s="48"/>
      <c r="C16" s="48"/>
      <c r="D16" s="47"/>
      <c r="E16" s="18"/>
      <c r="F16" s="18"/>
      <c r="G16" s="47"/>
      <c r="H16" s="18"/>
      <c r="I16" s="18"/>
      <c r="J16" s="47"/>
      <c r="K16" s="47"/>
    </row>
    <row r="17" spans="1:9" ht="12.75">
      <c r="A17" s="29"/>
      <c r="B17" s="36"/>
      <c r="C17" s="36"/>
      <c r="D17" s="27"/>
      <c r="E17" s="27"/>
      <c r="F17" s="27"/>
      <c r="G17" s="27"/>
      <c r="H17" s="27"/>
      <c r="I17" s="27"/>
    </row>
    <row r="18" spans="2:11" ht="12.75">
      <c r="B18" s="36"/>
      <c r="C18" s="36"/>
      <c r="D18" s="36"/>
      <c r="E18" s="27"/>
      <c r="F18" s="27"/>
      <c r="G18" s="27"/>
      <c r="H18" s="27"/>
      <c r="I18" s="27"/>
      <c r="J18" s="27"/>
      <c r="K18" s="27"/>
    </row>
    <row r="19" ht="12.75">
      <c r="A19" s="2" t="s">
        <v>85</v>
      </c>
    </row>
    <row r="20" spans="1:18" s="29" customFormat="1" ht="33" customHeight="1">
      <c r="A20" s="118" t="s">
        <v>176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M20" s="64"/>
      <c r="N20" s="64"/>
      <c r="O20" s="64"/>
      <c r="P20" s="64"/>
      <c r="Q20" s="64"/>
      <c r="R20" s="64"/>
    </row>
    <row r="21" spans="13:18" s="29" customFormat="1" ht="13.5" thickBot="1">
      <c r="M21" s="64"/>
      <c r="N21" s="64"/>
      <c r="O21" s="64"/>
      <c r="P21" s="64"/>
      <c r="Q21" s="64"/>
      <c r="R21" s="64"/>
    </row>
    <row r="22" spans="1:18" s="29" customFormat="1" ht="13.5" customHeight="1">
      <c r="A22" s="120" t="s">
        <v>27</v>
      </c>
      <c r="B22" s="120" t="s">
        <v>177</v>
      </c>
      <c r="C22" s="127" t="s">
        <v>188</v>
      </c>
      <c r="D22" s="125" t="s">
        <v>0</v>
      </c>
      <c r="E22" s="125"/>
      <c r="F22" s="125"/>
      <c r="G22" s="125"/>
      <c r="H22" s="125"/>
      <c r="I22" s="125"/>
      <c r="J22" s="120" t="s">
        <v>32</v>
      </c>
      <c r="K22" s="120"/>
      <c r="M22" s="64"/>
      <c r="N22" s="64"/>
      <c r="O22" s="64"/>
      <c r="P22" s="64"/>
      <c r="Q22" s="64"/>
      <c r="R22" s="64"/>
    </row>
    <row r="23" spans="1:18" s="29" customFormat="1" ht="12.75">
      <c r="A23" s="120"/>
      <c r="B23" s="120"/>
      <c r="C23" s="128"/>
      <c r="D23" s="125"/>
      <c r="E23" s="125"/>
      <c r="F23" s="125"/>
      <c r="G23" s="125"/>
      <c r="H23" s="125"/>
      <c r="I23" s="125"/>
      <c r="J23" s="120"/>
      <c r="K23" s="120"/>
      <c r="M23" s="64"/>
      <c r="N23" s="64"/>
      <c r="O23" s="64"/>
      <c r="P23" s="64"/>
      <c r="Q23" s="64"/>
      <c r="R23" s="64"/>
    </row>
    <row r="24" spans="1:18" s="29" customFormat="1" ht="12.75">
      <c r="A24" s="120"/>
      <c r="B24" s="120"/>
      <c r="C24" s="128"/>
      <c r="D24" s="120" t="s">
        <v>34</v>
      </c>
      <c r="E24" s="120"/>
      <c r="F24" s="120"/>
      <c r="G24" s="120" t="s">
        <v>35</v>
      </c>
      <c r="H24" s="120"/>
      <c r="I24" s="120"/>
      <c r="J24" s="120"/>
      <c r="K24" s="120"/>
      <c r="M24" s="64"/>
      <c r="N24" s="64"/>
      <c r="O24" s="64"/>
      <c r="P24" s="64"/>
      <c r="Q24" s="64"/>
      <c r="R24" s="64"/>
    </row>
    <row r="25" spans="1:19" s="29" customFormat="1" ht="63" customHeight="1">
      <c r="A25" s="120"/>
      <c r="B25" s="120"/>
      <c r="C25" s="128"/>
      <c r="D25" s="10" t="s">
        <v>33</v>
      </c>
      <c r="E25" s="10" t="s">
        <v>36</v>
      </c>
      <c r="F25" s="10" t="s">
        <v>37</v>
      </c>
      <c r="G25" s="10" t="s">
        <v>33</v>
      </c>
      <c r="H25" s="10" t="s">
        <v>36</v>
      </c>
      <c r="I25" s="10" t="s">
        <v>37</v>
      </c>
      <c r="J25" s="10" t="s">
        <v>38</v>
      </c>
      <c r="K25" s="10" t="s">
        <v>39</v>
      </c>
      <c r="M25" s="86" t="s">
        <v>102</v>
      </c>
      <c r="N25" s="86" t="s">
        <v>103</v>
      </c>
      <c r="O25" s="86" t="s">
        <v>104</v>
      </c>
      <c r="P25" s="86" t="s">
        <v>105</v>
      </c>
      <c r="Q25" s="86" t="s">
        <v>106</v>
      </c>
      <c r="R25" s="87" t="s">
        <v>107</v>
      </c>
      <c r="S25" s="28" t="s">
        <v>108</v>
      </c>
    </row>
    <row r="26" spans="1:19" s="22" customFormat="1" ht="12.75">
      <c r="A26" s="14"/>
      <c r="B26" s="33" t="s">
        <v>8</v>
      </c>
      <c r="C26" s="33" t="s">
        <v>9</v>
      </c>
      <c r="D26" s="31" t="s">
        <v>10</v>
      </c>
      <c r="E26" s="31" t="s">
        <v>18</v>
      </c>
      <c r="F26" s="31" t="s">
        <v>11</v>
      </c>
      <c r="G26" s="31" t="s">
        <v>12</v>
      </c>
      <c r="H26" s="31" t="s">
        <v>13</v>
      </c>
      <c r="I26" s="20" t="s">
        <v>14</v>
      </c>
      <c r="J26" s="31" t="s">
        <v>15</v>
      </c>
      <c r="K26" s="31" t="s">
        <v>16</v>
      </c>
      <c r="S26" s="5"/>
    </row>
    <row r="27" spans="1:19" ht="12.75">
      <c r="A27" s="14" t="s">
        <v>5</v>
      </c>
      <c r="B27" s="34"/>
      <c r="C27" s="34"/>
      <c r="D27" s="25"/>
      <c r="E27" s="26"/>
      <c r="F27" s="26"/>
      <c r="G27" s="25"/>
      <c r="H27" s="26"/>
      <c r="I27" s="26"/>
      <c r="J27" s="26"/>
      <c r="K27" s="26"/>
      <c r="M27" s="80" t="str">
        <f>ELOLAP!$G$7</f>
        <v>R13</v>
      </c>
      <c r="N27" s="80" t="str">
        <f>ELOLAP!$H$7</f>
        <v>2018N1</v>
      </c>
      <c r="O27" s="80" t="str">
        <f>ELOLAP!$I$7</f>
        <v>00000000</v>
      </c>
      <c r="P27" s="80" t="str">
        <f>ELOLAP!$J$7</f>
        <v>20180416</v>
      </c>
      <c r="Q27" s="22" t="s">
        <v>140</v>
      </c>
      <c r="R27" s="22" t="s">
        <v>136</v>
      </c>
      <c r="S27" s="1" t="str">
        <f>M27&amp;","&amp;N27&amp;","&amp;O27&amp;","&amp;P27&amp;","&amp;Q27&amp;","&amp;R27</f>
        <v>R13,2018N1,00000000,20180416,N,TB02</v>
      </c>
    </row>
    <row r="28" spans="1:16" ht="12.75">
      <c r="A28" s="14" t="s">
        <v>6</v>
      </c>
      <c r="B28" s="34"/>
      <c r="C28" s="34"/>
      <c r="D28" s="25"/>
      <c r="E28" s="26"/>
      <c r="F28" s="26"/>
      <c r="G28" s="25"/>
      <c r="H28" s="26"/>
      <c r="I28" s="26"/>
      <c r="J28" s="26"/>
      <c r="K28" s="26"/>
      <c r="M28" s="80"/>
      <c r="N28" s="80"/>
      <c r="O28" s="80"/>
      <c r="P28" s="80"/>
    </row>
    <row r="29" spans="1:16" ht="12.75">
      <c r="A29" s="14" t="s">
        <v>7</v>
      </c>
      <c r="B29" s="34"/>
      <c r="C29" s="34"/>
      <c r="D29" s="25"/>
      <c r="E29" s="26"/>
      <c r="F29" s="26"/>
      <c r="G29" s="25"/>
      <c r="H29" s="26"/>
      <c r="I29" s="26"/>
      <c r="J29" s="26"/>
      <c r="K29" s="26"/>
      <c r="M29" s="80"/>
      <c r="N29" s="80"/>
      <c r="O29" s="80"/>
      <c r="P29" s="80"/>
    </row>
    <row r="30" spans="1:11" ht="12.75">
      <c r="A30" s="14" t="s">
        <v>4</v>
      </c>
      <c r="B30" s="34"/>
      <c r="C30" s="34"/>
      <c r="D30" s="25"/>
      <c r="E30" s="26"/>
      <c r="F30" s="26"/>
      <c r="G30" s="25"/>
      <c r="H30" s="26"/>
      <c r="I30" s="26"/>
      <c r="J30" s="26"/>
      <c r="K30" s="26"/>
    </row>
    <row r="31" spans="1:11" ht="12.75">
      <c r="A31" s="14" t="s">
        <v>4</v>
      </c>
      <c r="B31" s="34"/>
      <c r="C31" s="34"/>
      <c r="D31" s="25"/>
      <c r="E31" s="26"/>
      <c r="F31" s="26"/>
      <c r="G31" s="25"/>
      <c r="H31" s="26"/>
      <c r="I31" s="26"/>
      <c r="J31" s="26"/>
      <c r="K31" s="26"/>
    </row>
    <row r="32" spans="1:11" ht="12.75">
      <c r="A32" s="20" t="s">
        <v>19</v>
      </c>
      <c r="B32" s="48"/>
      <c r="C32" s="48"/>
      <c r="D32" s="47"/>
      <c r="E32" s="18"/>
      <c r="F32" s="18"/>
      <c r="G32" s="47"/>
      <c r="H32" s="18"/>
      <c r="I32" s="18"/>
      <c r="J32" s="47"/>
      <c r="K32" s="47"/>
    </row>
    <row r="33" spans="1:11" ht="27" customHeight="1">
      <c r="A33" s="126"/>
      <c r="B33" s="126"/>
      <c r="C33" s="126"/>
      <c r="D33" s="126"/>
      <c r="E33" s="126"/>
      <c r="F33" s="126"/>
      <c r="G33" s="126"/>
      <c r="H33" s="126"/>
      <c r="I33" s="126"/>
      <c r="J33" s="126"/>
      <c r="K33" s="126"/>
    </row>
    <row r="34" ht="25.5" customHeight="1"/>
    <row r="48" spans="2:4" ht="12.75">
      <c r="B48" s="38"/>
      <c r="C48" s="38"/>
      <c r="D48" s="36"/>
    </row>
    <row r="49" ht="12.75">
      <c r="D49" s="36"/>
    </row>
    <row r="52" ht="12.75">
      <c r="D52" s="36"/>
    </row>
    <row r="53" ht="12.75">
      <c r="D53" s="36"/>
    </row>
  </sheetData>
  <sheetProtection/>
  <mergeCells count="18">
    <mergeCell ref="C2:I2"/>
    <mergeCell ref="A33:K33"/>
    <mergeCell ref="J22:K24"/>
    <mergeCell ref="C6:C9"/>
    <mergeCell ref="C22:C25"/>
    <mergeCell ref="J6:K8"/>
    <mergeCell ref="A22:A25"/>
    <mergeCell ref="B22:B25"/>
    <mergeCell ref="D22:I23"/>
    <mergeCell ref="D24:F24"/>
    <mergeCell ref="A4:K4"/>
    <mergeCell ref="A20:K20"/>
    <mergeCell ref="G24:I24"/>
    <mergeCell ref="D8:F8"/>
    <mergeCell ref="G8:I8"/>
    <mergeCell ref="A6:A9"/>
    <mergeCell ref="B6:B9"/>
    <mergeCell ref="D6:I7"/>
  </mergeCells>
  <printOptions horizontalCentered="1"/>
  <pageMargins left="0.58" right="0.1968503937007874" top="0.6299212598425197" bottom="0.1968503937007874" header="0.1968503937007874" footer="0.15748031496062992"/>
  <pageSetup fitToHeight="1" fitToWidth="1" horizontalDpi="600" verticalDpi="600" orientation="landscape" paperSize="9" scale="84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PageLayoutView="0" workbookViewId="0" topLeftCell="A1">
      <selection activeCell="M25" sqref="M25:S25"/>
    </sheetView>
  </sheetViews>
  <sheetFormatPr defaultColWidth="9.140625" defaultRowHeight="12.75"/>
  <cols>
    <col min="1" max="1" width="6.00390625" style="1" customWidth="1"/>
    <col min="2" max="2" width="18.7109375" style="1" customWidth="1"/>
    <col min="3" max="3" width="15.421875" style="1" customWidth="1"/>
    <col min="4" max="9" width="13.7109375" style="1" customWidth="1"/>
    <col min="10" max="10" width="23.7109375" style="1" customWidth="1"/>
    <col min="11" max="11" width="21.28125" style="1" customWidth="1"/>
    <col min="12" max="12" width="9.140625" style="1" customWidth="1"/>
    <col min="13" max="18" width="9.140625" style="22" customWidth="1"/>
    <col min="19" max="16384" width="9.140625" style="1" customWidth="1"/>
  </cols>
  <sheetData>
    <row r="1" spans="1:18" s="5" customFormat="1" ht="21.75" customHeight="1">
      <c r="A1" s="1" t="s">
        <v>170</v>
      </c>
      <c r="M1" s="22"/>
      <c r="N1" s="22"/>
      <c r="O1" s="22"/>
      <c r="P1" s="22"/>
      <c r="Q1" s="22"/>
      <c r="R1" s="22"/>
    </row>
    <row r="2" spans="3:9" ht="78.75" customHeight="1">
      <c r="C2" s="116" t="s">
        <v>90</v>
      </c>
      <c r="D2" s="116"/>
      <c r="E2" s="116"/>
      <c r="F2" s="116"/>
      <c r="G2" s="116"/>
      <c r="H2" s="116"/>
      <c r="I2" s="116"/>
    </row>
    <row r="3" ht="12.75">
      <c r="A3" s="2" t="s">
        <v>84</v>
      </c>
    </row>
    <row r="4" spans="1:18" s="29" customFormat="1" ht="26.25" customHeight="1">
      <c r="A4" s="117" t="s">
        <v>178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M4" s="64"/>
      <c r="N4" s="64"/>
      <c r="O4" s="64"/>
      <c r="P4" s="64"/>
      <c r="Q4" s="64"/>
      <c r="R4" s="64"/>
    </row>
    <row r="5" s="64" customFormat="1" ht="12.75"/>
    <row r="6" spans="1:18" s="29" customFormat="1" ht="12.75" customHeight="1">
      <c r="A6" s="120" t="s">
        <v>27</v>
      </c>
      <c r="B6" s="120" t="s">
        <v>179</v>
      </c>
      <c r="C6" s="120"/>
      <c r="D6" s="125" t="s">
        <v>0</v>
      </c>
      <c r="E6" s="125"/>
      <c r="F6" s="125"/>
      <c r="G6" s="125"/>
      <c r="H6" s="125"/>
      <c r="I6" s="125"/>
      <c r="J6" s="120" t="s">
        <v>32</v>
      </c>
      <c r="K6" s="120"/>
      <c r="M6" s="64"/>
      <c r="N6" s="64"/>
      <c r="O6" s="64"/>
      <c r="P6" s="64"/>
      <c r="Q6" s="64"/>
      <c r="R6" s="64"/>
    </row>
    <row r="7" spans="1:18" s="29" customFormat="1" ht="12.75">
      <c r="A7" s="120"/>
      <c r="B7" s="120"/>
      <c r="C7" s="120"/>
      <c r="D7" s="125"/>
      <c r="E7" s="125"/>
      <c r="F7" s="125"/>
      <c r="G7" s="125"/>
      <c r="H7" s="125"/>
      <c r="I7" s="125"/>
      <c r="J7" s="120"/>
      <c r="K7" s="120"/>
      <c r="M7" s="64"/>
      <c r="N7" s="64"/>
      <c r="O7" s="64"/>
      <c r="P7" s="64"/>
      <c r="Q7" s="64"/>
      <c r="R7" s="64"/>
    </row>
    <row r="8" spans="1:18" s="29" customFormat="1" ht="15.75" customHeight="1">
      <c r="A8" s="120"/>
      <c r="B8" s="120"/>
      <c r="C8" s="120"/>
      <c r="D8" s="120" t="s">
        <v>34</v>
      </c>
      <c r="E8" s="121"/>
      <c r="F8" s="121"/>
      <c r="G8" s="120" t="s">
        <v>35</v>
      </c>
      <c r="H8" s="120"/>
      <c r="I8" s="120"/>
      <c r="J8" s="120"/>
      <c r="K8" s="120"/>
      <c r="M8" s="64"/>
      <c r="N8" s="64"/>
      <c r="O8" s="64"/>
      <c r="P8" s="64"/>
      <c r="Q8" s="64"/>
      <c r="R8" s="64"/>
    </row>
    <row r="9" spans="1:19" ht="45" customHeight="1">
      <c r="A9" s="120"/>
      <c r="B9" s="10" t="s">
        <v>51</v>
      </c>
      <c r="C9" s="10" t="s">
        <v>48</v>
      </c>
      <c r="D9" s="10" t="s">
        <v>33</v>
      </c>
      <c r="E9" s="10" t="s">
        <v>36</v>
      </c>
      <c r="F9" s="10" t="s">
        <v>37</v>
      </c>
      <c r="G9" s="10" t="s">
        <v>33</v>
      </c>
      <c r="H9" s="10" t="s">
        <v>36</v>
      </c>
      <c r="I9" s="10" t="s">
        <v>37</v>
      </c>
      <c r="J9" s="9" t="s">
        <v>38</v>
      </c>
      <c r="K9" s="9" t="s">
        <v>39</v>
      </c>
      <c r="M9" s="73" t="s">
        <v>102</v>
      </c>
      <c r="N9" s="73" t="s">
        <v>103</v>
      </c>
      <c r="O9" s="73" t="s">
        <v>104</v>
      </c>
      <c r="P9" s="73" t="s">
        <v>105</v>
      </c>
      <c r="Q9" s="73" t="s">
        <v>106</v>
      </c>
      <c r="R9" s="74" t="s">
        <v>107</v>
      </c>
      <c r="S9" s="2" t="s">
        <v>108</v>
      </c>
    </row>
    <row r="10" spans="1:19" s="22" customFormat="1" ht="12.75">
      <c r="A10" s="14"/>
      <c r="B10" s="33" t="s">
        <v>8</v>
      </c>
      <c r="C10" s="33" t="s">
        <v>9</v>
      </c>
      <c r="D10" s="31" t="s">
        <v>10</v>
      </c>
      <c r="E10" s="31" t="s">
        <v>18</v>
      </c>
      <c r="F10" s="31" t="s">
        <v>11</v>
      </c>
      <c r="G10" s="31" t="s">
        <v>12</v>
      </c>
      <c r="H10" s="31" t="s">
        <v>13</v>
      </c>
      <c r="I10" s="20" t="s">
        <v>14</v>
      </c>
      <c r="J10" s="31" t="s">
        <v>15</v>
      </c>
      <c r="K10" s="31" t="s">
        <v>16</v>
      </c>
      <c r="S10" s="5"/>
    </row>
    <row r="11" spans="1:19" ht="12.75">
      <c r="A11" s="14" t="s">
        <v>5</v>
      </c>
      <c r="B11" s="34" t="s">
        <v>166</v>
      </c>
      <c r="C11" s="34" t="s">
        <v>152</v>
      </c>
      <c r="D11" s="25"/>
      <c r="E11" s="26"/>
      <c r="F11" s="26"/>
      <c r="G11" s="25" t="s">
        <v>153</v>
      </c>
      <c r="H11" s="26">
        <v>250000</v>
      </c>
      <c r="I11" s="26">
        <v>367200</v>
      </c>
      <c r="J11" s="26"/>
      <c r="K11" s="26"/>
      <c r="M11" s="80" t="str">
        <f>ELOLAP!$G$7</f>
        <v>R13</v>
      </c>
      <c r="N11" s="80" t="str">
        <f>ELOLAP!$H$7</f>
        <v>2018N1</v>
      </c>
      <c r="O11" s="80" t="str">
        <f>ELOLAP!$I$7</f>
        <v>00000000</v>
      </c>
      <c r="P11" s="80" t="str">
        <f>ELOLAP!$J$7</f>
        <v>20180416</v>
      </c>
      <c r="Q11" s="22" t="s">
        <v>109</v>
      </c>
      <c r="R11" s="22" t="s">
        <v>137</v>
      </c>
      <c r="S11" s="1" t="str">
        <f>M11&amp;","&amp;N11&amp;","&amp;O11&amp;","&amp;P11&amp;","&amp;Q11&amp;","&amp;R11&amp;","&amp;"@"&amp;R11&amp;"00"&amp;A11&amp;","&amp;B11&amp;","&amp;C11&amp;","&amp;D11&amp;","&amp;E11&amp;","&amp;F11&amp;","&amp;G11&amp;","&amp;H11&amp;","&amp;I11&amp;","&amp;J11&amp;","&amp;K11</f>
        <v>R13,2018N1,00000000,20180416,E,TB03,@TB030001,KLLEANY,EUR,,,,AV,250000,367200,,</v>
      </c>
    </row>
    <row r="12" spans="1:19" ht="12.75">
      <c r="A12" s="14" t="s">
        <v>6</v>
      </c>
      <c r="B12" s="34" t="s">
        <v>167</v>
      </c>
      <c r="C12" s="34" t="s">
        <v>168</v>
      </c>
      <c r="D12" s="25" t="s">
        <v>149</v>
      </c>
      <c r="E12" s="26">
        <v>1000</v>
      </c>
      <c r="F12" s="26"/>
      <c r="G12" s="25"/>
      <c r="H12" s="26"/>
      <c r="I12" s="26"/>
      <c r="J12" s="26"/>
      <c r="K12" s="26"/>
      <c r="M12" s="80" t="str">
        <f>ELOLAP!$G$7</f>
        <v>R13</v>
      </c>
      <c r="N12" s="80" t="str">
        <f>ELOLAP!$H$7</f>
        <v>2018N1</v>
      </c>
      <c r="O12" s="80" t="str">
        <f>ELOLAP!$I$7</f>
        <v>00000000</v>
      </c>
      <c r="P12" s="80" t="str">
        <f>ELOLAP!$J$7</f>
        <v>20180416</v>
      </c>
      <c r="Q12" s="22" t="s">
        <v>109</v>
      </c>
      <c r="R12" s="22" t="str">
        <f>R11</f>
        <v>TB03</v>
      </c>
      <c r="S12" s="1" t="str">
        <f>M12&amp;","&amp;N12&amp;","&amp;O12&amp;","&amp;P12&amp;","&amp;Q12&amp;","&amp;R12&amp;","&amp;"@"&amp;R12&amp;"00"&amp;A12&amp;","&amp;B12&amp;","&amp;C12&amp;","&amp;D12&amp;","&amp;E12&amp;","&amp;F12&amp;","&amp;G12&amp;","&amp;H12&amp;","&amp;I12&amp;","&amp;J12&amp;","&amp;K12</f>
        <v>R13,2018N1,00000000,20180416,E,TB03,@TB030002,KTLEANY,USD,PENZ,1000,,,,,,</v>
      </c>
    </row>
    <row r="13" spans="1:16" ht="12.75">
      <c r="A13" s="14" t="s">
        <v>7</v>
      </c>
      <c r="B13" s="34"/>
      <c r="C13" s="34"/>
      <c r="D13" s="25"/>
      <c r="E13" s="26"/>
      <c r="F13" s="26"/>
      <c r="G13" s="25"/>
      <c r="H13" s="26"/>
      <c r="I13" s="26"/>
      <c r="J13" s="26"/>
      <c r="K13" s="26"/>
      <c r="M13" s="80"/>
      <c r="N13" s="80"/>
      <c r="O13" s="80"/>
      <c r="P13" s="80"/>
    </row>
    <row r="14" spans="1:11" ht="12.75">
      <c r="A14" s="14" t="s">
        <v>4</v>
      </c>
      <c r="B14" s="34"/>
      <c r="C14" s="34"/>
      <c r="D14" s="25"/>
      <c r="E14" s="26"/>
      <c r="F14" s="26"/>
      <c r="G14" s="25"/>
      <c r="H14" s="26"/>
      <c r="I14" s="26"/>
      <c r="J14" s="26"/>
      <c r="K14" s="26"/>
    </row>
    <row r="15" spans="1:11" ht="12.75">
      <c r="A15" s="14" t="s">
        <v>4</v>
      </c>
      <c r="B15" s="34"/>
      <c r="C15" s="34"/>
      <c r="D15" s="25"/>
      <c r="E15" s="26"/>
      <c r="F15" s="26"/>
      <c r="G15" s="25"/>
      <c r="H15" s="26"/>
      <c r="I15" s="26"/>
      <c r="J15" s="26"/>
      <c r="K15" s="26"/>
    </row>
    <row r="16" spans="1:11" ht="12.75">
      <c r="A16" s="20" t="s">
        <v>19</v>
      </c>
      <c r="B16" s="48"/>
      <c r="C16" s="48"/>
      <c r="D16" s="47"/>
      <c r="E16" s="18"/>
      <c r="F16" s="18"/>
      <c r="G16" s="47"/>
      <c r="H16" s="18"/>
      <c r="I16" s="18"/>
      <c r="J16" s="47"/>
      <c r="K16" s="47"/>
    </row>
    <row r="17" spans="1:9" ht="12.75">
      <c r="A17" s="29"/>
      <c r="B17" s="36"/>
      <c r="C17" s="36"/>
      <c r="D17" s="27"/>
      <c r="E17" s="27"/>
      <c r="F17" s="27"/>
      <c r="G17" s="27"/>
      <c r="H17" s="27"/>
      <c r="I17" s="27"/>
    </row>
    <row r="18" spans="2:11" ht="12.75">
      <c r="B18" s="36"/>
      <c r="C18" s="36"/>
      <c r="D18" s="36"/>
      <c r="E18" s="27"/>
      <c r="F18" s="27"/>
      <c r="G18" s="27"/>
      <c r="H18" s="27"/>
      <c r="I18" s="27"/>
      <c r="J18" s="27"/>
      <c r="K18" s="27"/>
    </row>
    <row r="19" ht="12.75">
      <c r="A19" s="2" t="s">
        <v>83</v>
      </c>
    </row>
    <row r="20" spans="1:18" s="29" customFormat="1" ht="27.75" customHeight="1">
      <c r="A20" s="118" t="s">
        <v>180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M20" s="64"/>
      <c r="N20" s="64"/>
      <c r="O20" s="64"/>
      <c r="P20" s="64"/>
      <c r="Q20" s="64"/>
      <c r="R20" s="64"/>
    </row>
    <row r="21" spans="13:18" s="29" customFormat="1" ht="12.75">
      <c r="M21" s="64"/>
      <c r="N21" s="64"/>
      <c r="O21" s="64"/>
      <c r="P21" s="64"/>
      <c r="Q21" s="64"/>
      <c r="R21" s="64"/>
    </row>
    <row r="22" spans="1:18" s="29" customFormat="1" ht="13.5" customHeight="1">
      <c r="A22" s="120" t="s">
        <v>27</v>
      </c>
      <c r="B22" s="120" t="s">
        <v>181</v>
      </c>
      <c r="C22" s="120"/>
      <c r="D22" s="125" t="s">
        <v>0</v>
      </c>
      <c r="E22" s="125"/>
      <c r="F22" s="125"/>
      <c r="G22" s="125"/>
      <c r="H22" s="125"/>
      <c r="I22" s="125"/>
      <c r="J22" s="120" t="s">
        <v>32</v>
      </c>
      <c r="K22" s="120"/>
      <c r="M22" s="64"/>
      <c r="N22" s="64"/>
      <c r="O22" s="64"/>
      <c r="P22" s="64"/>
      <c r="Q22" s="64"/>
      <c r="R22" s="64"/>
    </row>
    <row r="23" spans="1:18" s="29" customFormat="1" ht="12.75">
      <c r="A23" s="120"/>
      <c r="B23" s="120"/>
      <c r="C23" s="120"/>
      <c r="D23" s="125"/>
      <c r="E23" s="125"/>
      <c r="F23" s="125"/>
      <c r="G23" s="125"/>
      <c r="H23" s="125"/>
      <c r="I23" s="125"/>
      <c r="J23" s="120"/>
      <c r="K23" s="120"/>
      <c r="M23" s="64"/>
      <c r="N23" s="64"/>
      <c r="O23" s="64"/>
      <c r="P23" s="64"/>
      <c r="Q23" s="64"/>
      <c r="R23" s="64"/>
    </row>
    <row r="24" spans="1:18" s="29" customFormat="1" ht="30" customHeight="1">
      <c r="A24" s="120"/>
      <c r="B24" s="120"/>
      <c r="C24" s="120"/>
      <c r="D24" s="120" t="s">
        <v>34</v>
      </c>
      <c r="E24" s="120"/>
      <c r="F24" s="120"/>
      <c r="G24" s="120" t="s">
        <v>35</v>
      </c>
      <c r="H24" s="120"/>
      <c r="I24" s="120"/>
      <c r="J24" s="120"/>
      <c r="K24" s="120"/>
      <c r="M24" s="64"/>
      <c r="N24" s="64"/>
      <c r="O24" s="64"/>
      <c r="P24" s="64"/>
      <c r="Q24" s="64"/>
      <c r="R24" s="64"/>
    </row>
    <row r="25" spans="1:19" ht="42" customHeight="1">
      <c r="A25" s="120"/>
      <c r="B25" s="10" t="s">
        <v>51</v>
      </c>
      <c r="C25" s="10" t="s">
        <v>48</v>
      </c>
      <c r="D25" s="10" t="s">
        <v>33</v>
      </c>
      <c r="E25" s="10" t="s">
        <v>36</v>
      </c>
      <c r="F25" s="10" t="s">
        <v>37</v>
      </c>
      <c r="G25" s="10" t="s">
        <v>33</v>
      </c>
      <c r="H25" s="10" t="s">
        <v>36</v>
      </c>
      <c r="I25" s="10" t="s">
        <v>37</v>
      </c>
      <c r="J25" s="9" t="s">
        <v>38</v>
      </c>
      <c r="K25" s="9" t="s">
        <v>39</v>
      </c>
      <c r="M25" s="73" t="s">
        <v>102</v>
      </c>
      <c r="N25" s="73" t="s">
        <v>103</v>
      </c>
      <c r="O25" s="73" t="s">
        <v>104</v>
      </c>
      <c r="P25" s="73" t="s">
        <v>105</v>
      </c>
      <c r="Q25" s="73" t="s">
        <v>106</v>
      </c>
      <c r="R25" s="74" t="s">
        <v>107</v>
      </c>
      <c r="S25" s="2" t="s">
        <v>108</v>
      </c>
    </row>
    <row r="26" spans="1:19" s="22" customFormat="1" ht="12.75">
      <c r="A26" s="14"/>
      <c r="B26" s="33" t="s">
        <v>8</v>
      </c>
      <c r="C26" s="33" t="s">
        <v>9</v>
      </c>
      <c r="D26" s="31" t="s">
        <v>10</v>
      </c>
      <c r="E26" s="31" t="s">
        <v>18</v>
      </c>
      <c r="F26" s="31" t="s">
        <v>11</v>
      </c>
      <c r="G26" s="31" t="s">
        <v>12</v>
      </c>
      <c r="H26" s="31" t="s">
        <v>13</v>
      </c>
      <c r="I26" s="20" t="s">
        <v>14</v>
      </c>
      <c r="J26" s="31" t="s">
        <v>15</v>
      </c>
      <c r="K26" s="31" t="s">
        <v>16</v>
      </c>
      <c r="S26" s="5"/>
    </row>
    <row r="27" spans="1:19" ht="12.75">
      <c r="A27" s="14" t="s">
        <v>5</v>
      </c>
      <c r="B27" s="34" t="s">
        <v>163</v>
      </c>
      <c r="C27" s="34" t="s">
        <v>152</v>
      </c>
      <c r="D27" s="25" t="s">
        <v>153</v>
      </c>
      <c r="E27" s="26">
        <v>400000</v>
      </c>
      <c r="F27" s="26">
        <v>425000</v>
      </c>
      <c r="G27" s="25"/>
      <c r="H27" s="26"/>
      <c r="I27" s="26"/>
      <c r="J27" s="26"/>
      <c r="K27" s="26"/>
      <c r="M27" s="80" t="str">
        <f>ELOLAP!$G$7</f>
        <v>R13</v>
      </c>
      <c r="N27" s="80" t="str">
        <f>ELOLAP!$H$7</f>
        <v>2018N1</v>
      </c>
      <c r="O27" s="80" t="str">
        <f>ELOLAP!$I$7</f>
        <v>00000000</v>
      </c>
      <c r="P27" s="80" t="str">
        <f>ELOLAP!$J$7</f>
        <v>20180416</v>
      </c>
      <c r="Q27" s="22" t="s">
        <v>109</v>
      </c>
      <c r="R27" s="22" t="s">
        <v>138</v>
      </c>
      <c r="S27" s="1" t="str">
        <f>M27&amp;","&amp;N27&amp;","&amp;O27&amp;","&amp;P27&amp;","&amp;Q27&amp;","&amp;R27&amp;","&amp;"@"&amp;R27&amp;"00"&amp;A27&amp;","&amp;B27&amp;","&amp;C27&amp;","&amp;D27&amp;","&amp;E27&amp;","&amp;F27&amp;","&amp;G27&amp;","&amp;H27&amp;","&amp;I27&amp;","&amp;J27&amp;","&amp;K27</f>
        <v>R13,2018N1,00000000,20180416,E,TB04,@TB040001,KLANYA,EUR,AV,400000,425000,,,,,</v>
      </c>
    </row>
    <row r="28" spans="1:16" ht="12.75">
      <c r="A28" s="14" t="s">
        <v>6</v>
      </c>
      <c r="B28" s="34"/>
      <c r="C28" s="34"/>
      <c r="D28" s="25"/>
      <c r="E28" s="26"/>
      <c r="F28" s="26"/>
      <c r="G28" s="25"/>
      <c r="H28" s="26"/>
      <c r="I28" s="26"/>
      <c r="J28" s="26"/>
      <c r="K28" s="26"/>
      <c r="M28" s="80"/>
      <c r="N28" s="80"/>
      <c r="O28" s="80"/>
      <c r="P28" s="80"/>
    </row>
    <row r="29" spans="1:16" ht="12.75">
      <c r="A29" s="14" t="s">
        <v>7</v>
      </c>
      <c r="B29" s="34"/>
      <c r="C29" s="34"/>
      <c r="D29" s="25"/>
      <c r="E29" s="26"/>
      <c r="F29" s="26"/>
      <c r="G29" s="25"/>
      <c r="H29" s="26"/>
      <c r="I29" s="26"/>
      <c r="J29" s="26"/>
      <c r="K29" s="26"/>
      <c r="M29" s="80"/>
      <c r="N29" s="80"/>
      <c r="O29" s="80"/>
      <c r="P29" s="80"/>
    </row>
    <row r="30" spans="1:11" ht="12.75">
      <c r="A30" s="14" t="s">
        <v>4</v>
      </c>
      <c r="B30" s="34"/>
      <c r="C30" s="34"/>
      <c r="D30" s="25"/>
      <c r="E30" s="26"/>
      <c r="F30" s="26"/>
      <c r="G30" s="25"/>
      <c r="H30" s="26"/>
      <c r="I30" s="26"/>
      <c r="J30" s="26"/>
      <c r="K30" s="26"/>
    </row>
    <row r="31" spans="1:11" ht="12.75">
      <c r="A31" s="14" t="s">
        <v>4</v>
      </c>
      <c r="B31" s="34"/>
      <c r="C31" s="34"/>
      <c r="D31" s="25"/>
      <c r="E31" s="26"/>
      <c r="F31" s="26"/>
      <c r="G31" s="25"/>
      <c r="H31" s="26"/>
      <c r="I31" s="26"/>
      <c r="J31" s="26"/>
      <c r="K31" s="26"/>
    </row>
    <row r="32" spans="1:11" ht="12.75">
      <c r="A32" s="20" t="s">
        <v>19</v>
      </c>
      <c r="B32" s="48"/>
      <c r="C32" s="48"/>
      <c r="D32" s="47"/>
      <c r="E32" s="18"/>
      <c r="F32" s="18"/>
      <c r="G32" s="47"/>
      <c r="H32" s="18"/>
      <c r="I32" s="18"/>
      <c r="J32" s="47"/>
      <c r="K32" s="47"/>
    </row>
    <row r="33" spans="1:11" ht="24" customHeight="1">
      <c r="A33" s="126"/>
      <c r="B33" s="126"/>
      <c r="C33" s="126"/>
      <c r="D33" s="126"/>
      <c r="E33" s="126"/>
      <c r="F33" s="126"/>
      <c r="G33" s="126"/>
      <c r="H33" s="126"/>
      <c r="I33" s="126"/>
      <c r="J33" s="126"/>
      <c r="K33" s="126"/>
    </row>
  </sheetData>
  <sheetProtection/>
  <mergeCells count="16">
    <mergeCell ref="C2:I2"/>
    <mergeCell ref="A33:K33"/>
    <mergeCell ref="J6:K8"/>
    <mergeCell ref="D8:F8"/>
    <mergeCell ref="G8:I8"/>
    <mergeCell ref="A22:A25"/>
    <mergeCell ref="D22:I23"/>
    <mergeCell ref="J22:K24"/>
    <mergeCell ref="B6:C8"/>
    <mergeCell ref="B22:C24"/>
    <mergeCell ref="D24:F24"/>
    <mergeCell ref="A4:K4"/>
    <mergeCell ref="A20:K20"/>
    <mergeCell ref="G24:I24"/>
    <mergeCell ref="A6:A9"/>
    <mergeCell ref="D6:I7"/>
  </mergeCells>
  <printOptions horizontalCentered="1"/>
  <pageMargins left="0.59" right="0.2362204724409449" top="0.4724409448818898" bottom="0.15748031496062992" header="0.15748031496062992" footer="0.15748031496062992"/>
  <pageSetup fitToHeight="1" fitToWidth="1" horizontalDpi="600" verticalDpi="600" orientation="landscape" paperSize="9" scale="84" r:id="rId3"/>
  <headerFooter alignWithMargins="0">
    <oddHeader>&amp;R.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zoomScalePageLayoutView="0" workbookViewId="0" topLeftCell="A1">
      <selection activeCell="Q26" sqref="Q26"/>
    </sheetView>
  </sheetViews>
  <sheetFormatPr defaultColWidth="9.140625" defaultRowHeight="12.75"/>
  <cols>
    <col min="1" max="1" width="5.57421875" style="1" customWidth="1"/>
    <col min="2" max="8" width="16.7109375" style="1" customWidth="1"/>
    <col min="9" max="9" width="7.421875" style="1" customWidth="1"/>
    <col min="10" max="10" width="12.8515625" style="22" customWidth="1"/>
    <col min="11" max="11" width="12.421875" style="22" customWidth="1"/>
    <col min="12" max="12" width="12.7109375" style="22" customWidth="1"/>
    <col min="13" max="13" width="10.28125" style="22" customWidth="1"/>
    <col min="14" max="14" width="10.57421875" style="22" customWidth="1"/>
    <col min="15" max="15" width="11.140625" style="22" customWidth="1"/>
    <col min="16" max="16384" width="9.140625" style="1" customWidth="1"/>
  </cols>
  <sheetData>
    <row r="1" spans="1:15" s="5" customFormat="1" ht="21.75" customHeight="1">
      <c r="A1" s="1" t="s">
        <v>170</v>
      </c>
      <c r="J1" s="22"/>
      <c r="K1" s="22"/>
      <c r="L1" s="22"/>
      <c r="M1" s="22"/>
      <c r="N1" s="22"/>
      <c r="O1" s="22"/>
    </row>
    <row r="2" spans="3:9" ht="78.75" customHeight="1">
      <c r="C2" s="116" t="s">
        <v>90</v>
      </c>
      <c r="D2" s="116"/>
      <c r="E2" s="116"/>
      <c r="F2" s="116"/>
      <c r="G2" s="116"/>
      <c r="H2" s="116"/>
      <c r="I2" s="116"/>
    </row>
    <row r="3" spans="1:2" ht="12.75">
      <c r="A3" s="28" t="s">
        <v>82</v>
      </c>
      <c r="B3" s="29"/>
    </row>
    <row r="4" spans="1:15" s="29" customFormat="1" ht="28.5" customHeight="1">
      <c r="A4" s="117" t="s">
        <v>182</v>
      </c>
      <c r="B4" s="117"/>
      <c r="C4" s="129"/>
      <c r="D4" s="129"/>
      <c r="E4" s="130"/>
      <c r="F4" s="130"/>
      <c r="G4" s="130"/>
      <c r="H4" s="130"/>
      <c r="I4" s="130"/>
      <c r="J4" s="130"/>
      <c r="K4" s="130"/>
      <c r="L4" s="86"/>
      <c r="M4" s="86"/>
      <c r="N4" s="64"/>
      <c r="O4" s="64"/>
    </row>
    <row r="5" spans="1:11" ht="12.75">
      <c r="A5" s="2"/>
      <c r="K5" s="45"/>
    </row>
    <row r="6" spans="1:8" ht="13.5" customHeight="1">
      <c r="A6" s="131" t="s">
        <v>21</v>
      </c>
      <c r="B6" s="131" t="s">
        <v>22</v>
      </c>
      <c r="C6" s="131"/>
      <c r="D6" s="132" t="s">
        <v>41</v>
      </c>
      <c r="E6" s="133"/>
      <c r="F6" s="134"/>
      <c r="G6" s="131" t="s">
        <v>53</v>
      </c>
      <c r="H6" s="120" t="s">
        <v>98</v>
      </c>
    </row>
    <row r="7" spans="1:8" ht="16.5" customHeight="1">
      <c r="A7" s="131"/>
      <c r="B7" s="131" t="s">
        <v>42</v>
      </c>
      <c r="C7" s="131" t="s">
        <v>43</v>
      </c>
      <c r="D7" s="135" t="s">
        <v>63</v>
      </c>
      <c r="E7" s="132" t="s">
        <v>88</v>
      </c>
      <c r="F7" s="134"/>
      <c r="G7" s="131"/>
      <c r="H7" s="120"/>
    </row>
    <row r="8" spans="1:16" ht="38.25" customHeight="1">
      <c r="A8" s="131"/>
      <c r="B8" s="131"/>
      <c r="C8" s="131"/>
      <c r="D8" s="136"/>
      <c r="E8" s="9" t="s">
        <v>40</v>
      </c>
      <c r="F8" s="9" t="s">
        <v>89</v>
      </c>
      <c r="G8" s="131"/>
      <c r="H8" s="120"/>
      <c r="I8" s="39"/>
      <c r="J8" s="73" t="s">
        <v>102</v>
      </c>
      <c r="K8" s="73" t="s">
        <v>103</v>
      </c>
      <c r="L8" s="73" t="s">
        <v>104</v>
      </c>
      <c r="M8" s="73" t="s">
        <v>105</v>
      </c>
      <c r="N8" s="73" t="s">
        <v>106</v>
      </c>
      <c r="O8" s="74" t="s">
        <v>107</v>
      </c>
      <c r="P8" s="2" t="s">
        <v>108</v>
      </c>
    </row>
    <row r="9" spans="1:16" ht="12.75" customHeight="1">
      <c r="A9" s="40"/>
      <c r="B9" s="40" t="s">
        <v>8</v>
      </c>
      <c r="C9" s="40" t="s">
        <v>9</v>
      </c>
      <c r="D9" s="40" t="s">
        <v>10</v>
      </c>
      <c r="E9" s="40" t="s">
        <v>18</v>
      </c>
      <c r="F9" s="40" t="s">
        <v>11</v>
      </c>
      <c r="G9" s="40" t="s">
        <v>12</v>
      </c>
      <c r="H9" s="40" t="s">
        <v>13</v>
      </c>
      <c r="P9" s="5"/>
    </row>
    <row r="10" spans="1:16" ht="13.5" customHeight="1">
      <c r="A10" s="14" t="s">
        <v>5</v>
      </c>
      <c r="B10" s="41" t="s">
        <v>154</v>
      </c>
      <c r="C10" s="41" t="s">
        <v>155</v>
      </c>
      <c r="D10" s="41"/>
      <c r="E10" s="42"/>
      <c r="F10" s="42"/>
      <c r="G10" s="41" t="s">
        <v>164</v>
      </c>
      <c r="H10" s="43">
        <v>2</v>
      </c>
      <c r="J10" s="80" t="str">
        <f>ELOLAP!$G$7</f>
        <v>R13</v>
      </c>
      <c r="K10" s="80" t="str">
        <f>ELOLAP!$H$7</f>
        <v>2018N1</v>
      </c>
      <c r="L10" s="80" t="str">
        <f>ELOLAP!$I$7</f>
        <v>00000000</v>
      </c>
      <c r="M10" s="80" t="str">
        <f>ELOLAP!$J$7</f>
        <v>20180416</v>
      </c>
      <c r="N10" s="22" t="s">
        <v>109</v>
      </c>
      <c r="O10" s="22" t="s">
        <v>139</v>
      </c>
      <c r="P10" s="1" t="str">
        <f>J10&amp;","&amp;K10&amp;","&amp;L10&amp;","&amp;M10&amp;","&amp;N10&amp;","&amp;O10&amp;","&amp;"@"&amp;O10&amp;"00"&amp;A10&amp;","&amp;B10&amp;","&amp;C10&amp;","&amp;D10&amp;","&amp;E10&amp;","&amp;F10&amp;","&amp;G10&amp;","&amp;H10</f>
        <v>R13,2018N1,00000000,20180416,E,TB05,@TB050001,HU00000xxxxx,xxx elsőbbségi részvény,,,,KTANYA,2</v>
      </c>
    </row>
    <row r="11" spans="1:16" ht="12.75">
      <c r="A11" s="14" t="s">
        <v>6</v>
      </c>
      <c r="B11" s="41" t="s">
        <v>154</v>
      </c>
      <c r="C11" s="41" t="s">
        <v>156</v>
      </c>
      <c r="D11" s="41"/>
      <c r="E11" s="42"/>
      <c r="F11" s="42"/>
      <c r="G11" s="41" t="s">
        <v>163</v>
      </c>
      <c r="H11" s="43">
        <v>1928748</v>
      </c>
      <c r="J11" s="80" t="str">
        <f>ELOLAP!$G$7</f>
        <v>R13</v>
      </c>
      <c r="K11" s="80" t="str">
        <f>ELOLAP!$H$7</f>
        <v>2018N1</v>
      </c>
      <c r="L11" s="80" t="str">
        <f>ELOLAP!$I$7</f>
        <v>00000000</v>
      </c>
      <c r="M11" s="80" t="str">
        <f>ELOLAP!$J$7</f>
        <v>20180416</v>
      </c>
      <c r="N11" s="22" t="s">
        <v>109</v>
      </c>
      <c r="O11" s="22" t="str">
        <f>O10</f>
        <v>TB05</v>
      </c>
      <c r="P11" s="1" t="str">
        <f>J11&amp;","&amp;K11&amp;","&amp;L11&amp;","&amp;M11&amp;","&amp;N11&amp;","&amp;O11&amp;","&amp;"@"&amp;O11&amp;"00"&amp;A11&amp;","&amp;B11&amp;","&amp;C11&amp;","&amp;D11&amp;","&amp;E11&amp;","&amp;F11&amp;","&amp;G11&amp;","&amp;H11</f>
        <v>R13,2018N1,00000000,20180416,E,TB05,@TB050002,HU00000xxxxx,xxx törzsrészvény,,,,KLANYA,1928748</v>
      </c>
    </row>
    <row r="12" spans="1:13" ht="12.75">
      <c r="A12" s="14" t="s">
        <v>7</v>
      </c>
      <c r="B12" s="25"/>
      <c r="C12" s="25"/>
      <c r="D12" s="25"/>
      <c r="E12" s="26"/>
      <c r="F12" s="26"/>
      <c r="G12" s="25"/>
      <c r="H12" s="26"/>
      <c r="J12" s="80"/>
      <c r="K12" s="80"/>
      <c r="L12" s="80"/>
      <c r="M12" s="80"/>
    </row>
    <row r="13" spans="1:8" ht="12.75">
      <c r="A13" s="14" t="s">
        <v>4</v>
      </c>
      <c r="B13" s="25"/>
      <c r="C13" s="25"/>
      <c r="D13" s="25"/>
      <c r="E13" s="26"/>
      <c r="F13" s="26"/>
      <c r="G13" s="25"/>
      <c r="H13" s="26"/>
    </row>
    <row r="14" spans="1:8" ht="12.75">
      <c r="A14" s="14" t="s">
        <v>19</v>
      </c>
      <c r="B14" s="25"/>
      <c r="C14" s="25"/>
      <c r="D14" s="25"/>
      <c r="E14" s="26"/>
      <c r="F14" s="26"/>
      <c r="G14" s="25"/>
      <c r="H14" s="26"/>
    </row>
    <row r="15" spans="1:14" ht="25.5" customHeight="1">
      <c r="A15" s="126"/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91"/>
      <c r="M15" s="91"/>
      <c r="N15" s="81"/>
    </row>
    <row r="16" spans="1:18" ht="27" customHeight="1">
      <c r="A16" s="126"/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92"/>
      <c r="M16" s="92"/>
      <c r="N16" s="92"/>
      <c r="O16" s="92"/>
      <c r="P16" s="44"/>
      <c r="Q16" s="44"/>
      <c r="R16" s="44"/>
    </row>
    <row r="17" ht="12.75"/>
    <row r="18" spans="2:10" ht="39.75" customHeight="1">
      <c r="B18" s="45"/>
      <c r="C18" s="45"/>
      <c r="D18" s="45"/>
      <c r="E18" s="45"/>
      <c r="F18" s="45"/>
      <c r="G18" s="45"/>
      <c r="H18" s="45"/>
      <c r="I18" s="45"/>
      <c r="J18" s="45"/>
    </row>
    <row r="19" spans="1:2" ht="12.75">
      <c r="A19" s="28" t="s">
        <v>81</v>
      </c>
      <c r="B19" s="29"/>
    </row>
    <row r="20" spans="1:15" s="29" customFormat="1" ht="31.5" customHeight="1">
      <c r="A20" s="117" t="s">
        <v>183</v>
      </c>
      <c r="B20" s="117"/>
      <c r="C20" s="129"/>
      <c r="D20" s="129"/>
      <c r="E20" s="130"/>
      <c r="F20" s="130"/>
      <c r="G20" s="130"/>
      <c r="H20" s="130"/>
      <c r="I20" s="130"/>
      <c r="J20" s="130"/>
      <c r="K20" s="130"/>
      <c r="L20" s="86"/>
      <c r="M20" s="86"/>
      <c r="N20" s="64"/>
      <c r="O20" s="64"/>
    </row>
    <row r="21" ht="12.75">
      <c r="A21" s="2"/>
    </row>
    <row r="22" spans="1:11" ht="13.5" customHeight="1">
      <c r="A22" s="131" t="s">
        <v>21</v>
      </c>
      <c r="B22" s="131" t="s">
        <v>22</v>
      </c>
      <c r="C22" s="131"/>
      <c r="D22" s="132" t="s">
        <v>41</v>
      </c>
      <c r="E22" s="133"/>
      <c r="F22" s="134"/>
      <c r="G22" s="131" t="s">
        <v>52</v>
      </c>
      <c r="H22" s="131" t="s">
        <v>44</v>
      </c>
      <c r="I22" s="131" t="s">
        <v>24</v>
      </c>
      <c r="J22" s="131"/>
      <c r="K22" s="131"/>
    </row>
    <row r="23" spans="1:11" ht="16.5" customHeight="1">
      <c r="A23" s="131"/>
      <c r="B23" s="131" t="s">
        <v>42</v>
      </c>
      <c r="C23" s="131" t="s">
        <v>43</v>
      </c>
      <c r="D23" s="135" t="s">
        <v>63</v>
      </c>
      <c r="E23" s="132" t="s">
        <v>88</v>
      </c>
      <c r="F23" s="134"/>
      <c r="G23" s="131"/>
      <c r="H23" s="131"/>
      <c r="I23" s="131"/>
      <c r="J23" s="131"/>
      <c r="K23" s="131"/>
    </row>
    <row r="24" spans="1:19" ht="38.25" customHeight="1">
      <c r="A24" s="131"/>
      <c r="B24" s="131"/>
      <c r="C24" s="131"/>
      <c r="D24" s="136"/>
      <c r="E24" s="9" t="s">
        <v>40</v>
      </c>
      <c r="F24" s="9" t="s">
        <v>89</v>
      </c>
      <c r="G24" s="131"/>
      <c r="H24" s="131"/>
      <c r="I24" s="9" t="s">
        <v>25</v>
      </c>
      <c r="J24" s="9" t="s">
        <v>23</v>
      </c>
      <c r="K24" s="9" t="s">
        <v>20</v>
      </c>
      <c r="M24" s="73" t="s">
        <v>102</v>
      </c>
      <c r="N24" s="73" t="s">
        <v>103</v>
      </c>
      <c r="O24" s="73" t="s">
        <v>104</v>
      </c>
      <c r="P24" s="84" t="s">
        <v>105</v>
      </c>
      <c r="Q24" s="84" t="s">
        <v>106</v>
      </c>
      <c r="R24" s="2" t="s">
        <v>107</v>
      </c>
      <c r="S24" s="2" t="s">
        <v>108</v>
      </c>
    </row>
    <row r="25" spans="1:19" ht="12.75" customHeight="1">
      <c r="A25" s="40"/>
      <c r="B25" s="40" t="s">
        <v>8</v>
      </c>
      <c r="C25" s="40" t="s">
        <v>9</v>
      </c>
      <c r="D25" s="40" t="s">
        <v>10</v>
      </c>
      <c r="E25" s="40" t="s">
        <v>18</v>
      </c>
      <c r="F25" s="40" t="s">
        <v>11</v>
      </c>
      <c r="G25" s="46" t="s">
        <v>12</v>
      </c>
      <c r="H25" s="40" t="s">
        <v>13</v>
      </c>
      <c r="I25" s="40" t="s">
        <v>14</v>
      </c>
      <c r="J25" s="40" t="s">
        <v>15</v>
      </c>
      <c r="K25" s="40" t="s">
        <v>16</v>
      </c>
      <c r="P25" s="5"/>
      <c r="Q25" s="5"/>
      <c r="R25" s="5"/>
      <c r="S25" s="5"/>
    </row>
    <row r="26" spans="1:19" ht="12.75">
      <c r="A26" s="14" t="s">
        <v>5</v>
      </c>
      <c r="B26" s="25"/>
      <c r="C26" s="25"/>
      <c r="D26" s="25"/>
      <c r="E26" s="26"/>
      <c r="F26" s="26"/>
      <c r="G26" s="25"/>
      <c r="H26" s="26"/>
      <c r="I26" s="25"/>
      <c r="J26" s="31"/>
      <c r="K26" s="31"/>
      <c r="M26" s="80" t="str">
        <f>ELOLAP!$G$7</f>
        <v>R13</v>
      </c>
      <c r="N26" s="80" t="str">
        <f>ELOLAP!$H$7</f>
        <v>2018N1</v>
      </c>
      <c r="O26" s="80" t="str">
        <f>ELOLAP!$I$7</f>
        <v>00000000</v>
      </c>
      <c r="P26" s="17" t="str">
        <f>ELOLAP!$J$7</f>
        <v>20180416</v>
      </c>
      <c r="Q26" s="22" t="s">
        <v>140</v>
      </c>
      <c r="R26" s="1" t="s">
        <v>141</v>
      </c>
      <c r="S26" s="1" t="str">
        <f>M26&amp;","&amp;N26&amp;","&amp;O26&amp;","&amp;P26&amp;","&amp;Q26&amp;","&amp;R26</f>
        <v>R13,2018N1,00000000,20180416,N,TB06</v>
      </c>
    </row>
    <row r="27" spans="1:16" ht="12.75">
      <c r="A27" s="14" t="s">
        <v>6</v>
      </c>
      <c r="B27" s="25"/>
      <c r="C27" s="25"/>
      <c r="D27" s="25"/>
      <c r="E27" s="26"/>
      <c r="F27" s="26"/>
      <c r="G27" s="25"/>
      <c r="H27" s="26"/>
      <c r="I27" s="25"/>
      <c r="J27" s="31"/>
      <c r="K27" s="31"/>
      <c r="M27" s="80"/>
      <c r="N27" s="80"/>
      <c r="O27" s="80"/>
      <c r="P27" s="17"/>
    </row>
    <row r="28" spans="1:16" ht="12.75">
      <c r="A28" s="14" t="s">
        <v>7</v>
      </c>
      <c r="B28" s="25"/>
      <c r="C28" s="25"/>
      <c r="D28" s="25"/>
      <c r="E28" s="26"/>
      <c r="F28" s="26"/>
      <c r="G28" s="25"/>
      <c r="H28" s="26"/>
      <c r="I28" s="25"/>
      <c r="J28" s="31"/>
      <c r="K28" s="31"/>
      <c r="M28" s="80"/>
      <c r="N28" s="80"/>
      <c r="O28" s="80"/>
      <c r="P28" s="17"/>
    </row>
    <row r="29" spans="1:11" ht="12.75">
      <c r="A29" s="14" t="s">
        <v>4</v>
      </c>
      <c r="B29" s="25"/>
      <c r="C29" s="25"/>
      <c r="D29" s="25"/>
      <c r="E29" s="26"/>
      <c r="F29" s="26"/>
      <c r="G29" s="25"/>
      <c r="H29" s="26"/>
      <c r="I29" s="25"/>
      <c r="J29" s="31"/>
      <c r="K29" s="31"/>
    </row>
    <row r="30" spans="1:11" ht="12.75">
      <c r="A30" s="14" t="s">
        <v>19</v>
      </c>
      <c r="B30" s="25"/>
      <c r="C30" s="25"/>
      <c r="D30" s="25"/>
      <c r="E30" s="26"/>
      <c r="F30" s="26"/>
      <c r="G30" s="25"/>
      <c r="H30" s="26"/>
      <c r="I30" s="25"/>
      <c r="J30" s="31"/>
      <c r="K30" s="31"/>
    </row>
    <row r="31" spans="1:14" ht="18" customHeight="1">
      <c r="A31" s="126"/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</row>
    <row r="32" spans="1:14" ht="27" customHeight="1">
      <c r="A32" s="126"/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91"/>
      <c r="M32" s="91"/>
      <c r="N32" s="81"/>
    </row>
  </sheetData>
  <sheetProtection/>
  <mergeCells count="26">
    <mergeCell ref="C2:I2"/>
    <mergeCell ref="A4:K4"/>
    <mergeCell ref="A6:A8"/>
    <mergeCell ref="B6:C6"/>
    <mergeCell ref="G6:G8"/>
    <mergeCell ref="H6:H8"/>
    <mergeCell ref="B7:B8"/>
    <mergeCell ref="C7:C8"/>
    <mergeCell ref="D6:F6"/>
    <mergeCell ref="D7:D8"/>
    <mergeCell ref="E7:F7"/>
    <mergeCell ref="I22:K23"/>
    <mergeCell ref="A16:K16"/>
    <mergeCell ref="A15:K15"/>
    <mergeCell ref="D23:D24"/>
    <mergeCell ref="E23:F23"/>
    <mergeCell ref="A32:K32"/>
    <mergeCell ref="A20:K20"/>
    <mergeCell ref="A22:A24"/>
    <mergeCell ref="B22:C22"/>
    <mergeCell ref="G22:G24"/>
    <mergeCell ref="B23:B24"/>
    <mergeCell ref="C23:C24"/>
    <mergeCell ref="D22:F22"/>
    <mergeCell ref="A31:N31"/>
    <mergeCell ref="H22:H24"/>
  </mergeCells>
  <printOptions horizontalCentered="1"/>
  <pageMargins left="0.58" right="0.4330708661417323" top="0.4724409448818898" bottom="0.1968503937007874" header="0.1968503937007874" footer="0.15748031496062992"/>
  <pageSetup fitToHeight="1" fitToWidth="1" horizontalDpi="600" verticalDpi="600" orientation="landscape" paperSize="9" scale="8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zoomScalePageLayoutView="0" workbookViewId="0" topLeftCell="A19">
      <selection activeCell="I22" sqref="I22:I23"/>
    </sheetView>
  </sheetViews>
  <sheetFormatPr defaultColWidth="9.140625" defaultRowHeight="12.75"/>
  <cols>
    <col min="1" max="1" width="5.7109375" style="1" customWidth="1"/>
    <col min="2" max="7" width="16.7109375" style="1" customWidth="1"/>
    <col min="8" max="8" width="16.57421875" style="1" customWidth="1"/>
    <col min="9" max="10" width="9.140625" style="1" customWidth="1"/>
    <col min="11" max="16" width="9.140625" style="22" customWidth="1"/>
    <col min="17" max="17" width="9.140625" style="88" customWidth="1"/>
    <col min="18" max="16384" width="9.140625" style="1" customWidth="1"/>
  </cols>
  <sheetData>
    <row r="1" spans="1:17" s="5" customFormat="1" ht="21.75" customHeight="1">
      <c r="A1" s="1" t="s">
        <v>170</v>
      </c>
      <c r="K1" s="22"/>
      <c r="L1" s="22"/>
      <c r="M1" s="22"/>
      <c r="N1" s="22"/>
      <c r="O1" s="22"/>
      <c r="P1" s="22"/>
      <c r="Q1" s="88"/>
    </row>
    <row r="2" spans="3:9" ht="78.75" customHeight="1">
      <c r="C2" s="116" t="s">
        <v>90</v>
      </c>
      <c r="D2" s="116"/>
      <c r="E2" s="116"/>
      <c r="F2" s="116"/>
      <c r="G2" s="116"/>
      <c r="H2" s="116"/>
      <c r="I2" s="116"/>
    </row>
    <row r="3" ht="12.75">
      <c r="A3" s="2" t="s">
        <v>80</v>
      </c>
    </row>
    <row r="4" spans="1:17" s="29" customFormat="1" ht="39.75" customHeight="1">
      <c r="A4" s="117" t="s">
        <v>184</v>
      </c>
      <c r="B4" s="117"/>
      <c r="C4" s="117"/>
      <c r="D4" s="117"/>
      <c r="E4" s="117"/>
      <c r="F4" s="117"/>
      <c r="G4" s="117"/>
      <c r="H4" s="117"/>
      <c r="I4" s="117"/>
      <c r="K4" s="64"/>
      <c r="L4" s="64"/>
      <c r="M4" s="64"/>
      <c r="N4" s="64"/>
      <c r="O4" s="64"/>
      <c r="P4" s="64"/>
      <c r="Q4" s="89"/>
    </row>
    <row r="5" spans="1:17" s="29" customFormat="1" ht="12.75">
      <c r="A5" s="64"/>
      <c r="B5" s="64"/>
      <c r="C5" s="64"/>
      <c r="K5" s="64"/>
      <c r="L5" s="64"/>
      <c r="M5" s="64"/>
      <c r="N5" s="64"/>
      <c r="O5" s="64"/>
      <c r="P5" s="64"/>
      <c r="Q5" s="89"/>
    </row>
    <row r="6" spans="1:17" s="29" customFormat="1" ht="12.75" customHeight="1">
      <c r="A6" s="122" t="s">
        <v>27</v>
      </c>
      <c r="B6" s="122" t="s">
        <v>96</v>
      </c>
      <c r="C6" s="122" t="s">
        <v>64</v>
      </c>
      <c r="D6" s="141" t="s">
        <v>65</v>
      </c>
      <c r="E6" s="142"/>
      <c r="F6" s="142"/>
      <c r="G6" s="142"/>
      <c r="H6" s="142"/>
      <c r="I6" s="143"/>
      <c r="K6" s="64"/>
      <c r="L6" s="64"/>
      <c r="M6" s="64"/>
      <c r="N6" s="64"/>
      <c r="O6" s="64"/>
      <c r="P6" s="64"/>
      <c r="Q6" s="89"/>
    </row>
    <row r="7" spans="1:17" s="29" customFormat="1" ht="25.5" customHeight="1">
      <c r="A7" s="123"/>
      <c r="B7" s="123"/>
      <c r="C7" s="123"/>
      <c r="D7" s="122" t="s">
        <v>66</v>
      </c>
      <c r="E7" s="137" t="s">
        <v>67</v>
      </c>
      <c r="F7" s="138"/>
      <c r="G7" s="139" t="s">
        <v>68</v>
      </c>
      <c r="H7" s="140"/>
      <c r="I7" s="122" t="s">
        <v>69</v>
      </c>
      <c r="K7" s="64"/>
      <c r="L7" s="64"/>
      <c r="M7" s="64"/>
      <c r="N7" s="64"/>
      <c r="O7" s="64"/>
      <c r="P7" s="64"/>
      <c r="Q7" s="89"/>
    </row>
    <row r="8" spans="1:17" s="29" customFormat="1" ht="114.75">
      <c r="A8" s="124"/>
      <c r="B8" s="124"/>
      <c r="C8" s="124"/>
      <c r="D8" s="124"/>
      <c r="E8" s="10" t="s">
        <v>93</v>
      </c>
      <c r="F8" s="94" t="s">
        <v>189</v>
      </c>
      <c r="G8" s="10" t="s">
        <v>70</v>
      </c>
      <c r="H8" s="10" t="s">
        <v>73</v>
      </c>
      <c r="I8" s="124"/>
      <c r="K8" s="86" t="s">
        <v>102</v>
      </c>
      <c r="L8" s="86" t="s">
        <v>103</v>
      </c>
      <c r="M8" s="86" t="s">
        <v>104</v>
      </c>
      <c r="N8" s="86" t="s">
        <v>105</v>
      </c>
      <c r="O8" s="86" t="s">
        <v>106</v>
      </c>
      <c r="P8" s="87" t="s">
        <v>107</v>
      </c>
      <c r="Q8" s="90" t="s">
        <v>108</v>
      </c>
    </row>
    <row r="9" spans="1:17" s="29" customFormat="1" ht="12.75">
      <c r="A9" s="65"/>
      <c r="B9" s="66" t="s">
        <v>8</v>
      </c>
      <c r="C9" s="20" t="s">
        <v>9</v>
      </c>
      <c r="D9" s="66" t="s">
        <v>10</v>
      </c>
      <c r="E9" s="66" t="s">
        <v>18</v>
      </c>
      <c r="F9" s="66" t="s">
        <v>11</v>
      </c>
      <c r="G9" s="66" t="s">
        <v>12</v>
      </c>
      <c r="H9" s="66" t="s">
        <v>13</v>
      </c>
      <c r="I9" s="66" t="s">
        <v>14</v>
      </c>
      <c r="K9" s="64"/>
      <c r="L9" s="64"/>
      <c r="M9" s="64"/>
      <c r="N9" s="64"/>
      <c r="O9" s="64"/>
      <c r="P9" s="64"/>
      <c r="Q9" s="89"/>
    </row>
    <row r="10" spans="1:17" ht="12.75">
      <c r="A10" s="14" t="s">
        <v>5</v>
      </c>
      <c r="B10" s="34" t="s">
        <v>166</v>
      </c>
      <c r="C10" s="34" t="s">
        <v>148</v>
      </c>
      <c r="D10" s="26">
        <v>1000000</v>
      </c>
      <c r="E10" s="26"/>
      <c r="F10" s="26"/>
      <c r="H10" s="26">
        <v>1000000</v>
      </c>
      <c r="I10" s="26">
        <v>0</v>
      </c>
      <c r="J10" s="16">
        <f>D10+E10-H10-I10-G10</f>
        <v>0</v>
      </c>
      <c r="K10" s="80" t="str">
        <f>ELOLAP!$G$7</f>
        <v>R13</v>
      </c>
      <c r="L10" s="80" t="str">
        <f>ELOLAP!$H$7</f>
        <v>2018N1</v>
      </c>
      <c r="M10" s="80" t="str">
        <f>ELOLAP!$I$7</f>
        <v>00000000</v>
      </c>
      <c r="N10" s="80" t="str">
        <f>ELOLAP!$J$7</f>
        <v>20180416</v>
      </c>
      <c r="O10" s="22" t="s">
        <v>109</v>
      </c>
      <c r="P10" s="22" t="s">
        <v>142</v>
      </c>
      <c r="Q10" s="88" t="str">
        <f>K10&amp;","&amp;L10&amp;","&amp;M10&amp;","&amp;N10&amp;","&amp;O10&amp;","&amp;P10&amp;","&amp;"@"&amp;P10&amp;"00"&amp;A10&amp;","&amp;B10&amp;","&amp;C10&amp;","&amp;D10&amp;","&amp;E10&amp;","&amp;F10&amp;","&amp;G10&amp;","&amp;H10&amp;","&amp;I10</f>
        <v>R13,2018N1,00000000,20180416,E,TB07,@TB070001,KLLEANY,HUF,1000000,,,,1000000,0</v>
      </c>
    </row>
    <row r="11" spans="1:17" ht="12.75">
      <c r="A11" s="14" t="s">
        <v>6</v>
      </c>
      <c r="B11" s="34" t="s">
        <v>163</v>
      </c>
      <c r="C11" s="34" t="s">
        <v>148</v>
      </c>
      <c r="D11" s="26">
        <v>2000</v>
      </c>
      <c r="E11" s="26"/>
      <c r="F11" s="26"/>
      <c r="G11" s="26"/>
      <c r="H11" s="26">
        <v>2000</v>
      </c>
      <c r="I11" s="26">
        <v>0</v>
      </c>
      <c r="J11" s="16"/>
      <c r="K11" s="80" t="str">
        <f>ELOLAP!$G$7</f>
        <v>R13</v>
      </c>
      <c r="L11" s="80" t="str">
        <f>ELOLAP!$H$7</f>
        <v>2018N1</v>
      </c>
      <c r="M11" s="80" t="str">
        <f>ELOLAP!$I$7</f>
        <v>00000000</v>
      </c>
      <c r="N11" s="80" t="str">
        <f>ELOLAP!$J$7</f>
        <v>20180416</v>
      </c>
      <c r="O11" s="22" t="s">
        <v>109</v>
      </c>
      <c r="P11" s="22" t="str">
        <f>P10</f>
        <v>TB07</v>
      </c>
      <c r="Q11" s="88" t="str">
        <f>K11&amp;","&amp;L11&amp;","&amp;M11&amp;","&amp;N11&amp;","&amp;O11&amp;","&amp;P11&amp;","&amp;"@"&amp;P11&amp;"00"&amp;A11&amp;","&amp;B11&amp;","&amp;C11&amp;","&amp;D11&amp;","&amp;E11&amp;","&amp;F11&amp;","&amp;G11&amp;","&amp;H11&amp;","&amp;I11</f>
        <v>R13,2018N1,00000000,20180416,E,TB07,@TB070002,KLANYA,HUF,2000,,,,2000,0</v>
      </c>
    </row>
    <row r="12" spans="1:14" ht="12.75">
      <c r="A12" s="14" t="s">
        <v>7</v>
      </c>
      <c r="B12" s="34"/>
      <c r="C12" s="34"/>
      <c r="D12" s="26"/>
      <c r="E12" s="26"/>
      <c r="F12" s="26"/>
      <c r="G12" s="26"/>
      <c r="H12" s="26"/>
      <c r="I12" s="26"/>
      <c r="J12" s="16"/>
      <c r="K12" s="80"/>
      <c r="L12" s="80"/>
      <c r="M12" s="80"/>
      <c r="N12" s="80"/>
    </row>
    <row r="13" spans="1:14" ht="12.75">
      <c r="A13" s="14" t="s">
        <v>4</v>
      </c>
      <c r="B13" s="34"/>
      <c r="C13" s="34"/>
      <c r="D13" s="26"/>
      <c r="E13" s="26"/>
      <c r="F13" s="26"/>
      <c r="G13" s="26"/>
      <c r="H13" s="26"/>
      <c r="I13" s="26"/>
      <c r="J13" s="19"/>
      <c r="K13" s="80"/>
      <c r="L13" s="80"/>
      <c r="M13" s="80"/>
      <c r="N13" s="80"/>
    </row>
    <row r="14" spans="1:10" ht="12.75">
      <c r="A14" s="14" t="s">
        <v>19</v>
      </c>
      <c r="B14" s="34"/>
      <c r="C14" s="34"/>
      <c r="D14" s="26"/>
      <c r="E14" s="26"/>
      <c r="F14" s="26"/>
      <c r="G14" s="26"/>
      <c r="H14" s="26"/>
      <c r="I14" s="26"/>
      <c r="J14" s="19"/>
    </row>
    <row r="15" spans="1:11" ht="18" customHeight="1">
      <c r="A15" s="35"/>
      <c r="B15" s="35"/>
      <c r="C15" s="35"/>
      <c r="D15" s="35"/>
      <c r="E15" s="35"/>
      <c r="F15" s="35"/>
      <c r="G15" s="35"/>
      <c r="H15" s="35"/>
      <c r="I15" s="35"/>
      <c r="J15" s="19"/>
      <c r="K15" s="85"/>
    </row>
    <row r="16" spans="1:11" ht="12.75">
      <c r="A16" s="29"/>
      <c r="B16" s="36"/>
      <c r="C16" s="36"/>
      <c r="D16" s="27"/>
      <c r="E16" s="27"/>
      <c r="F16" s="27"/>
      <c r="G16" s="27"/>
      <c r="H16" s="27"/>
      <c r="I16" s="27"/>
      <c r="J16" s="19"/>
      <c r="K16" s="81"/>
    </row>
    <row r="17" spans="2:10" ht="24.75" customHeight="1">
      <c r="B17" s="36"/>
      <c r="C17" s="36"/>
      <c r="J17" s="19"/>
    </row>
    <row r="18" spans="1:10" ht="12.75">
      <c r="A18" s="2" t="s">
        <v>79</v>
      </c>
      <c r="J18" s="19"/>
    </row>
    <row r="19" spans="1:17" s="29" customFormat="1" ht="39" customHeight="1">
      <c r="A19" s="117" t="s">
        <v>185</v>
      </c>
      <c r="B19" s="117"/>
      <c r="C19" s="117"/>
      <c r="D19" s="117"/>
      <c r="E19" s="117"/>
      <c r="F19" s="117"/>
      <c r="G19" s="117"/>
      <c r="H19" s="117"/>
      <c r="I19" s="117"/>
      <c r="J19" s="67"/>
      <c r="K19" s="64"/>
      <c r="L19" s="64"/>
      <c r="M19" s="64"/>
      <c r="N19" s="64"/>
      <c r="O19" s="64"/>
      <c r="P19" s="64"/>
      <c r="Q19" s="89"/>
    </row>
    <row r="20" spans="10:17" s="29" customFormat="1" ht="12.75">
      <c r="J20" s="67"/>
      <c r="K20" s="64"/>
      <c r="L20" s="64"/>
      <c r="M20" s="64"/>
      <c r="N20" s="64"/>
      <c r="O20" s="64"/>
      <c r="P20" s="64"/>
      <c r="Q20" s="89"/>
    </row>
    <row r="21" spans="1:17" s="29" customFormat="1" ht="12.75" customHeight="1">
      <c r="A21" s="122" t="s">
        <v>27</v>
      </c>
      <c r="B21" s="122" t="s">
        <v>96</v>
      </c>
      <c r="C21" s="122" t="s">
        <v>64</v>
      </c>
      <c r="D21" s="141" t="s">
        <v>71</v>
      </c>
      <c r="E21" s="142"/>
      <c r="F21" s="142"/>
      <c r="G21" s="142"/>
      <c r="H21" s="142"/>
      <c r="I21" s="143"/>
      <c r="J21" s="67"/>
      <c r="K21" s="64"/>
      <c r="L21" s="64"/>
      <c r="M21" s="64"/>
      <c r="N21" s="64"/>
      <c r="O21" s="64"/>
      <c r="P21" s="64"/>
      <c r="Q21" s="89"/>
    </row>
    <row r="22" spans="1:17" s="29" customFormat="1" ht="25.5" customHeight="1">
      <c r="A22" s="123"/>
      <c r="B22" s="123"/>
      <c r="C22" s="123"/>
      <c r="D22" s="122" t="s">
        <v>66</v>
      </c>
      <c r="E22" s="137" t="s">
        <v>94</v>
      </c>
      <c r="F22" s="138"/>
      <c r="G22" s="139" t="s">
        <v>72</v>
      </c>
      <c r="H22" s="140"/>
      <c r="I22" s="122" t="s">
        <v>69</v>
      </c>
      <c r="J22" s="67"/>
      <c r="K22" s="64"/>
      <c r="L22" s="64"/>
      <c r="M22" s="64"/>
      <c r="N22" s="64"/>
      <c r="O22" s="64"/>
      <c r="P22" s="64"/>
      <c r="Q22" s="89"/>
    </row>
    <row r="23" spans="1:17" s="29" customFormat="1" ht="114.75">
      <c r="A23" s="124"/>
      <c r="B23" s="124"/>
      <c r="C23" s="124"/>
      <c r="D23" s="124"/>
      <c r="E23" s="10" t="s">
        <v>93</v>
      </c>
      <c r="F23" s="94" t="s">
        <v>189</v>
      </c>
      <c r="G23" s="10" t="s">
        <v>70</v>
      </c>
      <c r="H23" s="10" t="s">
        <v>73</v>
      </c>
      <c r="I23" s="124"/>
      <c r="J23" s="67"/>
      <c r="K23" s="86" t="s">
        <v>102</v>
      </c>
      <c r="L23" s="86" t="s">
        <v>103</v>
      </c>
      <c r="M23" s="86" t="s">
        <v>104</v>
      </c>
      <c r="N23" s="86" t="s">
        <v>105</v>
      </c>
      <c r="O23" s="86" t="s">
        <v>106</v>
      </c>
      <c r="P23" s="87" t="s">
        <v>107</v>
      </c>
      <c r="Q23" s="90" t="s">
        <v>108</v>
      </c>
    </row>
    <row r="24" spans="1:17" s="29" customFormat="1" ht="12.75">
      <c r="A24" s="65"/>
      <c r="B24" s="66" t="s">
        <v>8</v>
      </c>
      <c r="C24" s="66" t="s">
        <v>9</v>
      </c>
      <c r="D24" s="66" t="s">
        <v>10</v>
      </c>
      <c r="E24" s="66" t="s">
        <v>18</v>
      </c>
      <c r="F24" s="66" t="s">
        <v>11</v>
      </c>
      <c r="G24" s="66" t="s">
        <v>12</v>
      </c>
      <c r="H24" s="66" t="s">
        <v>13</v>
      </c>
      <c r="I24" s="66" t="s">
        <v>14</v>
      </c>
      <c r="J24" s="67"/>
      <c r="K24" s="64"/>
      <c r="L24" s="64"/>
      <c r="M24" s="64"/>
      <c r="N24" s="64"/>
      <c r="O24" s="64"/>
      <c r="P24" s="64"/>
      <c r="Q24" s="89"/>
    </row>
    <row r="25" spans="1:17" ht="12.75">
      <c r="A25" s="14" t="s">
        <v>5</v>
      </c>
      <c r="B25" s="34" t="s">
        <v>163</v>
      </c>
      <c r="C25" s="34" t="s">
        <v>148</v>
      </c>
      <c r="D25" s="26">
        <v>0</v>
      </c>
      <c r="E25" s="26">
        <v>1698500</v>
      </c>
      <c r="F25" s="26"/>
      <c r="G25" s="26"/>
      <c r="H25" s="26">
        <v>1000000</v>
      </c>
      <c r="I25" s="26">
        <v>698500</v>
      </c>
      <c r="J25" s="16">
        <f>D25+E25-H25-I25-G25</f>
        <v>0</v>
      </c>
      <c r="K25" s="80" t="str">
        <f>ELOLAP!$G$7</f>
        <v>R13</v>
      </c>
      <c r="L25" s="80" t="str">
        <f>ELOLAP!$H$7</f>
        <v>2018N1</v>
      </c>
      <c r="M25" s="80" t="str">
        <f>ELOLAP!$I$7</f>
        <v>00000000</v>
      </c>
      <c r="N25" s="80" t="str">
        <f>ELOLAP!$J$7</f>
        <v>20180416</v>
      </c>
      <c r="O25" s="22" t="s">
        <v>109</v>
      </c>
      <c r="P25" s="22" t="s">
        <v>143</v>
      </c>
      <c r="Q25" s="88" t="str">
        <f>K25&amp;","&amp;L25&amp;","&amp;M25&amp;","&amp;N25&amp;","&amp;O25&amp;","&amp;P25&amp;","&amp;"@"&amp;P25&amp;"00"&amp;A25&amp;","&amp;B25&amp;","&amp;C25&amp;","&amp;D25&amp;","&amp;E25&amp;","&amp;F25&amp;","&amp;G25&amp;","&amp;H25&amp;","&amp;I25</f>
        <v>R13,2018N1,00000000,20180416,E,TB08,@TB080001,KLANYA,HUF,0,1698500,,,1000000,698500</v>
      </c>
    </row>
    <row r="26" spans="1:14" ht="12.75">
      <c r="A26" s="14" t="s">
        <v>6</v>
      </c>
      <c r="B26" s="34"/>
      <c r="C26" s="34"/>
      <c r="D26" s="26"/>
      <c r="E26" s="26"/>
      <c r="F26" s="26"/>
      <c r="G26" s="26"/>
      <c r="H26" s="26"/>
      <c r="I26" s="26"/>
      <c r="J26" s="16"/>
      <c r="K26" s="80"/>
      <c r="L26" s="80"/>
      <c r="M26" s="80"/>
      <c r="N26" s="80"/>
    </row>
    <row r="27" spans="1:14" ht="12.75">
      <c r="A27" s="14" t="s">
        <v>7</v>
      </c>
      <c r="B27" s="34"/>
      <c r="C27" s="34"/>
      <c r="D27" s="26"/>
      <c r="E27" s="26"/>
      <c r="F27" s="26"/>
      <c r="G27" s="26"/>
      <c r="H27" s="26"/>
      <c r="I27" s="26"/>
      <c r="J27" s="16"/>
      <c r="K27" s="80"/>
      <c r="L27" s="80"/>
      <c r="M27" s="80"/>
      <c r="N27" s="80"/>
    </row>
    <row r="28" spans="1:9" ht="12.75">
      <c r="A28" s="14" t="s">
        <v>4</v>
      </c>
      <c r="B28" s="34"/>
      <c r="C28" s="34"/>
      <c r="D28" s="26"/>
      <c r="E28" s="26"/>
      <c r="F28" s="26"/>
      <c r="G28" s="26"/>
      <c r="H28" s="26"/>
      <c r="I28" s="26"/>
    </row>
    <row r="29" spans="1:9" ht="12.75">
      <c r="A29" s="14" t="s">
        <v>19</v>
      </c>
      <c r="B29" s="34"/>
      <c r="C29" s="34"/>
      <c r="D29" s="26"/>
      <c r="E29" s="26"/>
      <c r="F29" s="26"/>
      <c r="G29" s="26"/>
      <c r="H29" s="26"/>
      <c r="I29" s="26"/>
    </row>
    <row r="30" spans="1:10" ht="27" customHeight="1">
      <c r="A30" s="144"/>
      <c r="B30" s="144"/>
      <c r="C30" s="144"/>
      <c r="D30" s="144"/>
      <c r="E30" s="144"/>
      <c r="F30" s="144"/>
      <c r="G30" s="144"/>
      <c r="H30" s="144"/>
      <c r="I30" s="144"/>
      <c r="J30" s="144"/>
    </row>
    <row r="31" spans="1:10" ht="12.75">
      <c r="A31" s="29"/>
      <c r="B31" s="36"/>
      <c r="C31" s="36"/>
      <c r="D31" s="27"/>
      <c r="E31" s="27"/>
      <c r="F31" s="27"/>
      <c r="G31" s="27"/>
      <c r="H31" s="27"/>
      <c r="I31" s="27"/>
      <c r="J31" s="27"/>
    </row>
    <row r="32" spans="2:3" ht="12.75">
      <c r="B32" s="37"/>
      <c r="C32" s="37"/>
    </row>
    <row r="33" ht="12.75"/>
    <row r="34" ht="12.75"/>
    <row r="35" ht="12.75"/>
    <row r="36" ht="12.75"/>
    <row r="45" spans="2:3" ht="12.75">
      <c r="B45" s="38"/>
      <c r="C45" s="38"/>
    </row>
  </sheetData>
  <sheetProtection/>
  <mergeCells count="20">
    <mergeCell ref="C2:I2"/>
    <mergeCell ref="A6:A8"/>
    <mergeCell ref="B6:B8"/>
    <mergeCell ref="D7:D8"/>
    <mergeCell ref="A4:I4"/>
    <mergeCell ref="A30:J30"/>
    <mergeCell ref="C6:C8"/>
    <mergeCell ref="A21:A23"/>
    <mergeCell ref="B21:B23"/>
    <mergeCell ref="C21:C23"/>
    <mergeCell ref="D22:D23"/>
    <mergeCell ref="E22:F22"/>
    <mergeCell ref="G22:H22"/>
    <mergeCell ref="I22:I23"/>
    <mergeCell ref="D6:I6"/>
    <mergeCell ref="E7:F7"/>
    <mergeCell ref="G7:H7"/>
    <mergeCell ref="I7:I8"/>
    <mergeCell ref="A19:I19"/>
    <mergeCell ref="D21:I21"/>
  </mergeCells>
  <printOptions horizontalCentered="1"/>
  <pageMargins left="0.4330708661417323" right="0.3937007874015748" top="0.61" bottom="0.5511811023622047" header="0.5118110236220472" footer="0.5118110236220472"/>
  <pageSetup fitToHeight="1" fitToWidth="1" horizontalDpi="600" verticalDpi="600" orientation="landscape" paperSize="9" scale="81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showGridLines="0" zoomScalePageLayoutView="0" workbookViewId="0" topLeftCell="A16">
      <selection activeCell="I20" sqref="I20"/>
    </sheetView>
  </sheetViews>
  <sheetFormatPr defaultColWidth="9.140625" defaultRowHeight="12.75"/>
  <cols>
    <col min="1" max="1" width="6.140625" style="1" customWidth="1"/>
    <col min="2" max="4" width="13.7109375" style="1" customWidth="1"/>
    <col min="5" max="5" width="21.421875" style="1" customWidth="1"/>
    <col min="6" max="6" width="48.8515625" style="1" customWidth="1"/>
    <col min="7" max="7" width="16.140625" style="1" customWidth="1"/>
    <col min="8" max="8" width="15.8515625" style="1" customWidth="1"/>
    <col min="9" max="9" width="17.421875" style="22" customWidth="1"/>
    <col min="10" max="14" width="13.8515625" style="22" customWidth="1"/>
    <col min="15" max="16384" width="9.140625" style="1" customWidth="1"/>
  </cols>
  <sheetData>
    <row r="1" spans="1:14" s="5" customFormat="1" ht="21.75" customHeight="1">
      <c r="A1" s="1" t="s">
        <v>170</v>
      </c>
      <c r="I1" s="22"/>
      <c r="J1" s="22"/>
      <c r="K1" s="22"/>
      <c r="L1" s="22"/>
      <c r="M1" s="22"/>
      <c r="N1" s="22"/>
    </row>
    <row r="2" spans="3:9" ht="78.75" customHeight="1">
      <c r="C2" s="116" t="s">
        <v>90</v>
      </c>
      <c r="D2" s="116"/>
      <c r="E2" s="116"/>
      <c r="F2" s="116"/>
      <c r="G2" s="116"/>
      <c r="H2" s="116"/>
      <c r="I2" s="116"/>
    </row>
    <row r="3" ht="12.75">
      <c r="A3" s="2" t="s">
        <v>78</v>
      </c>
    </row>
    <row r="4" ht="12.75">
      <c r="A4" s="2" t="s">
        <v>101</v>
      </c>
    </row>
    <row r="5" ht="12.75">
      <c r="A5" s="22"/>
    </row>
    <row r="6" spans="1:8" s="24" customFormat="1" ht="57.75" customHeight="1">
      <c r="A6" s="135" t="s">
        <v>27</v>
      </c>
      <c r="B6" s="135" t="s">
        <v>45</v>
      </c>
      <c r="C6" s="135" t="s">
        <v>97</v>
      </c>
      <c r="D6" s="135" t="s">
        <v>46</v>
      </c>
      <c r="E6" s="135" t="s">
        <v>47</v>
      </c>
      <c r="F6" s="132" t="s">
        <v>57</v>
      </c>
      <c r="G6" s="134"/>
      <c r="H6" s="23"/>
    </row>
    <row r="7" spans="1:15" s="24" customFormat="1" ht="38.25">
      <c r="A7" s="136"/>
      <c r="B7" s="136"/>
      <c r="C7" s="136"/>
      <c r="D7" s="136"/>
      <c r="E7" s="136"/>
      <c r="F7" s="9" t="s">
        <v>58</v>
      </c>
      <c r="G7" s="9" t="s">
        <v>59</v>
      </c>
      <c r="H7" s="23"/>
      <c r="I7" s="73" t="s">
        <v>102</v>
      </c>
      <c r="J7" s="73" t="s">
        <v>103</v>
      </c>
      <c r="K7" s="73" t="s">
        <v>104</v>
      </c>
      <c r="L7" s="73" t="s">
        <v>105</v>
      </c>
      <c r="M7" s="73" t="s">
        <v>106</v>
      </c>
      <c r="N7" s="74" t="s">
        <v>107</v>
      </c>
      <c r="O7" s="2" t="s">
        <v>108</v>
      </c>
    </row>
    <row r="8" spans="1:15" s="24" customFormat="1" ht="12.75">
      <c r="A8" s="13"/>
      <c r="B8" s="13" t="s">
        <v>8</v>
      </c>
      <c r="C8" s="13" t="s">
        <v>9</v>
      </c>
      <c r="D8" s="13" t="s">
        <v>10</v>
      </c>
      <c r="E8" s="13" t="s">
        <v>18</v>
      </c>
      <c r="F8" s="13" t="s">
        <v>11</v>
      </c>
      <c r="G8" s="13" t="s">
        <v>12</v>
      </c>
      <c r="I8" s="74"/>
      <c r="J8" s="74"/>
      <c r="K8" s="74"/>
      <c r="L8" s="74"/>
      <c r="M8" s="74"/>
      <c r="N8" s="74"/>
      <c r="O8" s="83"/>
    </row>
    <row r="9" spans="1:15" ht="12.75">
      <c r="A9" s="14" t="s">
        <v>5</v>
      </c>
      <c r="B9" s="25" t="s">
        <v>157</v>
      </c>
      <c r="C9" s="25" t="s">
        <v>158</v>
      </c>
      <c r="D9" s="25" t="s">
        <v>148</v>
      </c>
      <c r="E9" s="26">
        <v>1020000000</v>
      </c>
      <c r="F9" s="25" t="s">
        <v>159</v>
      </c>
      <c r="G9" s="25">
        <v>11913274</v>
      </c>
      <c r="I9" s="80" t="str">
        <f>ELOLAP!$G$7</f>
        <v>R13</v>
      </c>
      <c r="J9" s="80" t="str">
        <f>ELOLAP!$H$7</f>
        <v>2018N1</v>
      </c>
      <c r="K9" s="80" t="str">
        <f>ELOLAP!$I$7</f>
        <v>00000000</v>
      </c>
      <c r="L9" s="80" t="str">
        <f>ELOLAP!$J$7</f>
        <v>20180416</v>
      </c>
      <c r="M9" s="22" t="s">
        <v>109</v>
      </c>
      <c r="N9" s="22" t="s">
        <v>144</v>
      </c>
      <c r="O9" s="1" t="str">
        <f>I9&amp;","&amp;J9&amp;","&amp;K9&amp;","&amp;L9&amp;","&amp;M9&amp;","&amp;N9&amp;","&amp;"@"&amp;N9&amp;"00"&amp;A9&amp;","&amp;B9&amp;","&amp;C9&amp;","&amp;D9&amp;","&amp;E9&amp;","&amp;F9&amp;","&amp;G9</f>
        <v>R13,2018N1,00000000,20180416,E,TB09,@TB090001,SZ,US,HUF,1020000000,PUMA Kft.,11913274</v>
      </c>
    </row>
    <row r="10" spans="1:12" ht="12.75">
      <c r="A10" s="14" t="s">
        <v>6</v>
      </c>
      <c r="B10" s="25"/>
      <c r="C10" s="25"/>
      <c r="D10" s="25"/>
      <c r="E10" s="26"/>
      <c r="F10" s="25"/>
      <c r="G10" s="25"/>
      <c r="I10" s="80"/>
      <c r="J10" s="80"/>
      <c r="K10" s="80"/>
      <c r="L10" s="80"/>
    </row>
    <row r="11" spans="1:12" ht="12.75">
      <c r="A11" s="14" t="s">
        <v>7</v>
      </c>
      <c r="B11" s="25"/>
      <c r="C11" s="25"/>
      <c r="D11" s="25"/>
      <c r="E11" s="26"/>
      <c r="F11" s="25"/>
      <c r="G11" s="25"/>
      <c r="I11" s="80"/>
      <c r="J11" s="80"/>
      <c r="K11" s="80"/>
      <c r="L11" s="80"/>
    </row>
    <row r="12" spans="1:7" ht="12.75">
      <c r="A12" s="14" t="s">
        <v>4</v>
      </c>
      <c r="B12" s="25"/>
      <c r="C12" s="25"/>
      <c r="D12" s="25"/>
      <c r="E12" s="26"/>
      <c r="F12" s="25"/>
      <c r="G12" s="25"/>
    </row>
    <row r="13" spans="1:7" ht="12.75">
      <c r="A13" s="14" t="s">
        <v>19</v>
      </c>
      <c r="B13" s="25"/>
      <c r="C13" s="25"/>
      <c r="D13" s="25"/>
      <c r="E13" s="26"/>
      <c r="F13" s="25"/>
      <c r="G13" s="25"/>
    </row>
    <row r="14" spans="3:6" ht="12.75">
      <c r="C14" s="27"/>
      <c r="D14" s="27"/>
      <c r="E14" s="27"/>
      <c r="F14" s="27"/>
    </row>
    <row r="15" spans="1:9" ht="12.75">
      <c r="A15" s="22"/>
      <c r="I15" s="81"/>
    </row>
    <row r="16" ht="12.75">
      <c r="A16" s="2" t="s">
        <v>77</v>
      </c>
    </row>
    <row r="17" spans="1:2" ht="12.75">
      <c r="A17" s="28" t="s">
        <v>87</v>
      </c>
      <c r="B17" s="29"/>
    </row>
    <row r="18" spans="1:8" ht="13.5" thickBot="1">
      <c r="A18" s="3"/>
      <c r="B18" s="30"/>
      <c r="C18" s="30"/>
      <c r="D18" s="30"/>
      <c r="E18" s="30"/>
      <c r="F18" s="30"/>
      <c r="G18" s="30"/>
      <c r="H18" s="30"/>
    </row>
    <row r="19" spans="1:9" ht="12.75" customHeight="1">
      <c r="A19" s="120" t="s">
        <v>27</v>
      </c>
      <c r="B19" s="120" t="s">
        <v>28</v>
      </c>
      <c r="C19" s="120" t="s">
        <v>49</v>
      </c>
      <c r="D19" s="145" t="s">
        <v>50</v>
      </c>
      <c r="E19" s="145"/>
      <c r="F19" s="120" t="s">
        <v>31</v>
      </c>
      <c r="G19" s="127" t="s">
        <v>190</v>
      </c>
      <c r="H19" s="145" t="s">
        <v>0</v>
      </c>
      <c r="I19" s="145"/>
    </row>
    <row r="20" spans="1:17" ht="96">
      <c r="A20" s="120"/>
      <c r="B20" s="120"/>
      <c r="C20" s="120"/>
      <c r="D20" s="9" t="s">
        <v>29</v>
      </c>
      <c r="E20" s="9" t="s">
        <v>30</v>
      </c>
      <c r="F20" s="120"/>
      <c r="G20" s="128"/>
      <c r="H20" s="95" t="s">
        <v>191</v>
      </c>
      <c r="I20" s="96" t="s">
        <v>192</v>
      </c>
      <c r="K20" s="73" t="s">
        <v>102</v>
      </c>
      <c r="L20" s="73" t="s">
        <v>103</v>
      </c>
      <c r="M20" s="73" t="s">
        <v>104</v>
      </c>
      <c r="N20" s="73" t="s">
        <v>105</v>
      </c>
      <c r="O20" s="84" t="s">
        <v>106</v>
      </c>
      <c r="P20" s="2" t="s">
        <v>107</v>
      </c>
      <c r="Q20" s="2" t="s">
        <v>108</v>
      </c>
    </row>
    <row r="21" spans="1:17" ht="12.75">
      <c r="A21" s="31"/>
      <c r="B21" s="31" t="s">
        <v>8</v>
      </c>
      <c r="C21" s="31" t="s">
        <v>9</v>
      </c>
      <c r="D21" s="31" t="s">
        <v>10</v>
      </c>
      <c r="E21" s="31" t="s">
        <v>18</v>
      </c>
      <c r="F21" s="31" t="s">
        <v>11</v>
      </c>
      <c r="G21" s="31" t="s">
        <v>12</v>
      </c>
      <c r="H21" s="31" t="s">
        <v>13</v>
      </c>
      <c r="I21" s="31" t="s">
        <v>14</v>
      </c>
      <c r="O21" s="5"/>
      <c r="P21" s="5"/>
      <c r="Q21" s="5"/>
    </row>
    <row r="22" spans="1:17" ht="12.75">
      <c r="A22" s="14" t="s">
        <v>5</v>
      </c>
      <c r="B22" s="25" t="s">
        <v>160</v>
      </c>
      <c r="C22" s="25" t="s">
        <v>161</v>
      </c>
      <c r="D22" s="25"/>
      <c r="E22" s="32"/>
      <c r="F22" s="32" t="s">
        <v>153</v>
      </c>
      <c r="G22" s="25" t="s">
        <v>148</v>
      </c>
      <c r="H22" s="26">
        <v>12500000</v>
      </c>
      <c r="I22" s="82"/>
      <c r="K22" s="80" t="str">
        <f>ELOLAP!$G$7</f>
        <v>R13</v>
      </c>
      <c r="L22" s="80" t="str">
        <f>ELOLAP!$H$7</f>
        <v>2018N1</v>
      </c>
      <c r="M22" s="80" t="str">
        <f>ELOLAP!$I$7</f>
        <v>00000000</v>
      </c>
      <c r="N22" s="80" t="str">
        <f>ELOLAP!$J$7</f>
        <v>20180416</v>
      </c>
      <c r="O22" s="1" t="s">
        <v>109</v>
      </c>
      <c r="P22" s="1" t="s">
        <v>145</v>
      </c>
      <c r="Q22" s="1" t="str">
        <f>K22&amp;","&amp;L22&amp;","&amp;M22&amp;","&amp;N22&amp;","&amp;O22&amp;","&amp;P22&amp;","&amp;"@"&amp;P22&amp;"00"&amp;A22&amp;","&amp;B22&amp;","&amp;C22&amp;","&amp;D22&amp;","&amp;E22&amp;","&amp;F22&amp;","&amp;G22&amp;","&amp;H22&amp;","&amp;I22</f>
        <v>R13,2018N1,00000000,20180416,E,TB10,@TB100001,DE,NR,,,AV,HUF,12500000,</v>
      </c>
    </row>
    <row r="23" spans="1:14" ht="12.75">
      <c r="A23" s="14" t="s">
        <v>6</v>
      </c>
      <c r="B23" s="25"/>
      <c r="C23" s="25"/>
      <c r="D23" s="25"/>
      <c r="E23" s="32"/>
      <c r="F23" s="32"/>
      <c r="G23" s="25"/>
      <c r="H23" s="26"/>
      <c r="I23" s="82"/>
      <c r="K23" s="80"/>
      <c r="L23" s="80"/>
      <c r="M23" s="80"/>
      <c r="N23" s="80"/>
    </row>
    <row r="24" spans="1:14" ht="12.75">
      <c r="A24" s="14" t="s">
        <v>7</v>
      </c>
      <c r="B24" s="25"/>
      <c r="C24" s="25"/>
      <c r="D24" s="25"/>
      <c r="E24" s="32"/>
      <c r="F24" s="32"/>
      <c r="G24" s="25"/>
      <c r="H24" s="26"/>
      <c r="I24" s="82"/>
      <c r="K24" s="80"/>
      <c r="L24" s="80"/>
      <c r="M24" s="80"/>
      <c r="N24" s="80"/>
    </row>
    <row r="25" spans="1:9" ht="12.75">
      <c r="A25" s="14" t="s">
        <v>4</v>
      </c>
      <c r="B25" s="25"/>
      <c r="C25" s="25"/>
      <c r="D25" s="25"/>
      <c r="E25" s="32"/>
      <c r="F25" s="32"/>
      <c r="G25" s="25"/>
      <c r="H25" s="26"/>
      <c r="I25" s="82"/>
    </row>
    <row r="26" spans="1:9" ht="12.75">
      <c r="A26" s="14" t="s">
        <v>19</v>
      </c>
      <c r="B26" s="25"/>
      <c r="C26" s="25"/>
      <c r="D26" s="25"/>
      <c r="E26" s="32"/>
      <c r="F26" s="32"/>
      <c r="G26" s="25"/>
      <c r="H26" s="26"/>
      <c r="I26" s="82"/>
    </row>
  </sheetData>
  <sheetProtection/>
  <mergeCells count="14">
    <mergeCell ref="C2:I2"/>
    <mergeCell ref="F6:G6"/>
    <mergeCell ref="A6:A7"/>
    <mergeCell ref="B6:B7"/>
    <mergeCell ref="C6:C7"/>
    <mergeCell ref="D6:D7"/>
    <mergeCell ref="E6:E7"/>
    <mergeCell ref="F19:F20"/>
    <mergeCell ref="G19:G20"/>
    <mergeCell ref="H19:I19"/>
    <mergeCell ref="A19:A20"/>
    <mergeCell ref="B19:B20"/>
    <mergeCell ref="C19:C20"/>
    <mergeCell ref="D19:E19"/>
  </mergeCells>
  <printOptions horizontalCentered="1"/>
  <pageMargins left="0.1968503937007874" right="0.2755905511811024" top="0.9055118110236221" bottom="0.984251968503937" header="0.5118110236220472" footer="0.5118110236220472"/>
  <pageSetup fitToHeight="1" fitToWidth="1" horizontalDpi="600" verticalDpi="600" orientation="landscape" paperSize="9" scale="86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zoomScalePageLayoutView="0" workbookViewId="0" topLeftCell="A1">
      <selection activeCell="I24" sqref="I24:O24"/>
    </sheetView>
  </sheetViews>
  <sheetFormatPr defaultColWidth="9.140625" defaultRowHeight="12.75"/>
  <cols>
    <col min="1" max="1" width="5.7109375" style="1" customWidth="1"/>
    <col min="2" max="2" width="17.28125" style="1" customWidth="1"/>
    <col min="3" max="3" width="13.7109375" style="1" customWidth="1"/>
    <col min="4" max="4" width="13.57421875" style="1" customWidth="1"/>
    <col min="5" max="5" width="12.7109375" style="1" customWidth="1"/>
    <col min="6" max="7" width="14.7109375" style="1" customWidth="1"/>
    <col min="8" max="8" width="14.57421875" style="1" customWidth="1"/>
    <col min="9" max="14" width="11.00390625" style="22" customWidth="1"/>
    <col min="15" max="15" width="10.57421875" style="1" customWidth="1"/>
    <col min="16" max="16384" width="9.140625" style="1" customWidth="1"/>
  </cols>
  <sheetData>
    <row r="1" spans="1:14" s="5" customFormat="1" ht="21.75" customHeight="1">
      <c r="A1" s="1" t="s">
        <v>170</v>
      </c>
      <c r="I1" s="22"/>
      <c r="J1" s="22"/>
      <c r="K1" s="22"/>
      <c r="L1" s="22"/>
      <c r="M1" s="22"/>
      <c r="N1" s="22"/>
    </row>
    <row r="2" spans="2:9" ht="78.75" customHeight="1">
      <c r="B2" s="116" t="s">
        <v>90</v>
      </c>
      <c r="C2" s="116"/>
      <c r="D2" s="116"/>
      <c r="E2" s="116"/>
      <c r="F2" s="116"/>
      <c r="G2" s="116"/>
      <c r="H2" s="6"/>
      <c r="I2" s="68"/>
    </row>
    <row r="3" spans="1:7" ht="12.75">
      <c r="A3" s="2" t="s">
        <v>76</v>
      </c>
      <c r="B3" s="7"/>
      <c r="C3" s="7"/>
      <c r="D3" s="7"/>
      <c r="E3" s="7"/>
      <c r="F3" s="7"/>
      <c r="G3" s="7"/>
    </row>
    <row r="4" spans="1:14" s="29" customFormat="1" ht="50.25" customHeight="1">
      <c r="A4" s="146" t="s">
        <v>186</v>
      </c>
      <c r="B4" s="146"/>
      <c r="C4" s="146"/>
      <c r="D4" s="146"/>
      <c r="E4" s="146"/>
      <c r="F4" s="146"/>
      <c r="G4" s="146"/>
      <c r="I4" s="64"/>
      <c r="J4" s="64"/>
      <c r="K4" s="64"/>
      <c r="L4" s="64"/>
      <c r="M4" s="64"/>
      <c r="N4" s="64"/>
    </row>
    <row r="5" spans="1:7" ht="12.75">
      <c r="A5" s="2"/>
      <c r="F5" s="8"/>
      <c r="G5" s="8"/>
    </row>
    <row r="6" spans="1:7" ht="12.75" customHeight="1">
      <c r="A6" s="131" t="s">
        <v>27</v>
      </c>
      <c r="B6" s="120" t="s">
        <v>96</v>
      </c>
      <c r="C6" s="131" t="s">
        <v>26</v>
      </c>
      <c r="D6" s="120" t="s">
        <v>17</v>
      </c>
      <c r="E6" s="147" t="s">
        <v>62</v>
      </c>
      <c r="F6" s="147"/>
      <c r="G6" s="147"/>
    </row>
    <row r="7" spans="1:7" ht="12.75" customHeight="1">
      <c r="A7" s="131"/>
      <c r="B7" s="120"/>
      <c r="C7" s="131"/>
      <c r="D7" s="120"/>
      <c r="E7" s="120" t="s">
        <v>1</v>
      </c>
      <c r="F7" s="122" t="s">
        <v>0</v>
      </c>
      <c r="G7" s="120" t="s">
        <v>2</v>
      </c>
    </row>
    <row r="8" spans="1:7" ht="12.75" customHeight="1">
      <c r="A8" s="131"/>
      <c r="B8" s="120"/>
      <c r="C8" s="131"/>
      <c r="D8" s="120"/>
      <c r="E8" s="120"/>
      <c r="F8" s="123"/>
      <c r="G8" s="120"/>
    </row>
    <row r="9" spans="1:15" ht="63.75" customHeight="1">
      <c r="A9" s="131"/>
      <c r="B9" s="120"/>
      <c r="C9" s="131"/>
      <c r="D9" s="120"/>
      <c r="E9" s="120"/>
      <c r="F9" s="124"/>
      <c r="G9" s="120"/>
      <c r="I9" s="73" t="s">
        <v>102</v>
      </c>
      <c r="J9" s="73" t="s">
        <v>103</v>
      </c>
      <c r="K9" s="73" t="s">
        <v>104</v>
      </c>
      <c r="L9" s="73" t="s">
        <v>105</v>
      </c>
      <c r="M9" s="73" t="s">
        <v>106</v>
      </c>
      <c r="N9" s="74" t="s">
        <v>107</v>
      </c>
      <c r="O9" s="2" t="s">
        <v>108</v>
      </c>
    </row>
    <row r="10" spans="1:14" s="5" customFormat="1" ht="12.75">
      <c r="A10" s="11"/>
      <c r="B10" s="12" t="s">
        <v>8</v>
      </c>
      <c r="C10" s="12" t="s">
        <v>9</v>
      </c>
      <c r="D10" s="12" t="s">
        <v>10</v>
      </c>
      <c r="E10" s="13" t="s">
        <v>18</v>
      </c>
      <c r="F10" s="13" t="s">
        <v>11</v>
      </c>
      <c r="G10" s="13" t="s">
        <v>12</v>
      </c>
      <c r="I10" s="22"/>
      <c r="J10" s="22"/>
      <c r="K10" s="22"/>
      <c r="L10" s="22"/>
      <c r="M10" s="22"/>
      <c r="N10" s="22"/>
    </row>
    <row r="11" spans="1:15" ht="12.75">
      <c r="A11" s="14" t="s">
        <v>5</v>
      </c>
      <c r="B11" s="12"/>
      <c r="C11" s="12"/>
      <c r="D11" s="12"/>
      <c r="E11" s="15"/>
      <c r="F11" s="15"/>
      <c r="G11" s="15"/>
      <c r="H11" s="16">
        <f>+E11+F11-G11</f>
        <v>0</v>
      </c>
      <c r="I11" s="80" t="str">
        <f>ELOLAP!$G$7</f>
        <v>R13</v>
      </c>
      <c r="J11" s="80" t="str">
        <f>ELOLAP!$H$7</f>
        <v>2018N1</v>
      </c>
      <c r="K11" s="80" t="str">
        <f>ELOLAP!$I$7</f>
        <v>00000000</v>
      </c>
      <c r="L11" s="80" t="str">
        <f>ELOLAP!$J$7</f>
        <v>20180416</v>
      </c>
      <c r="M11" s="22" t="s">
        <v>140</v>
      </c>
      <c r="N11" s="22" t="s">
        <v>146</v>
      </c>
      <c r="O11" s="1" t="str">
        <f>I11&amp;","&amp;J11&amp;","&amp;K11&amp;","&amp;L11&amp;","&amp;M11&amp;","&amp;N11</f>
        <v>R13,2018N1,00000000,20180416,N,TB11</v>
      </c>
    </row>
    <row r="12" spans="1:12" ht="12.75">
      <c r="A12" s="14" t="s">
        <v>6</v>
      </c>
      <c r="B12" s="12"/>
      <c r="C12" s="12"/>
      <c r="D12" s="12"/>
      <c r="E12" s="15"/>
      <c r="F12" s="15"/>
      <c r="G12" s="15"/>
      <c r="H12" s="16"/>
      <c r="I12" s="80"/>
      <c r="J12" s="80"/>
      <c r="K12" s="80"/>
      <c r="L12" s="80"/>
    </row>
    <row r="13" spans="1:12" ht="12.75">
      <c r="A13" s="14" t="s">
        <v>7</v>
      </c>
      <c r="B13" s="12"/>
      <c r="C13" s="12"/>
      <c r="D13" s="12"/>
      <c r="E13" s="18"/>
      <c r="F13" s="18"/>
      <c r="G13" s="18"/>
      <c r="H13" s="16"/>
      <c r="I13" s="80"/>
      <c r="J13" s="80"/>
      <c r="K13" s="80"/>
      <c r="L13" s="80"/>
    </row>
    <row r="14" spans="1:8" ht="12.75">
      <c r="A14" s="14" t="s">
        <v>4</v>
      </c>
      <c r="B14" s="12"/>
      <c r="C14" s="12"/>
      <c r="D14" s="12"/>
      <c r="E14" s="18"/>
      <c r="F14" s="18"/>
      <c r="G14" s="18"/>
      <c r="H14" s="19"/>
    </row>
    <row r="15" spans="1:8" ht="12.75">
      <c r="A15" s="14" t="s">
        <v>19</v>
      </c>
      <c r="B15" s="20"/>
      <c r="C15" s="20"/>
      <c r="D15" s="20"/>
      <c r="E15" s="18"/>
      <c r="F15" s="18"/>
      <c r="G15" s="18"/>
      <c r="H15" s="19"/>
    </row>
    <row r="16" spans="1:8" ht="12.75">
      <c r="A16" s="21"/>
      <c r="H16" s="19"/>
    </row>
    <row r="17" ht="12.75">
      <c r="H17" s="19"/>
    </row>
    <row r="18" spans="1:8" ht="12.75">
      <c r="A18" s="2" t="s">
        <v>75</v>
      </c>
      <c r="B18" s="7"/>
      <c r="C18" s="7"/>
      <c r="D18" s="7"/>
      <c r="E18" s="7"/>
      <c r="F18" s="7"/>
      <c r="G18" s="7"/>
      <c r="H18" s="19"/>
    </row>
    <row r="19" spans="1:14" s="29" customFormat="1" ht="29.25" customHeight="1">
      <c r="A19" s="146" t="s">
        <v>187</v>
      </c>
      <c r="B19" s="146"/>
      <c r="C19" s="146"/>
      <c r="D19" s="146"/>
      <c r="E19" s="146"/>
      <c r="F19" s="146"/>
      <c r="G19" s="146"/>
      <c r="H19" s="67"/>
      <c r="I19" s="64"/>
      <c r="J19" s="64"/>
      <c r="K19" s="64"/>
      <c r="L19" s="64"/>
      <c r="M19" s="64"/>
      <c r="N19" s="64"/>
    </row>
    <row r="20" spans="1:8" ht="12.75">
      <c r="A20" s="2"/>
      <c r="F20" s="8"/>
      <c r="G20" s="8"/>
      <c r="H20" s="19"/>
    </row>
    <row r="21" spans="1:8" ht="12.75" customHeight="1">
      <c r="A21" s="131" t="s">
        <v>27</v>
      </c>
      <c r="B21" s="120" t="s">
        <v>96</v>
      </c>
      <c r="C21" s="131" t="s">
        <v>26</v>
      </c>
      <c r="D21" s="120" t="s">
        <v>17</v>
      </c>
      <c r="E21" s="147" t="s">
        <v>3</v>
      </c>
      <c r="F21" s="147"/>
      <c r="G21" s="147"/>
      <c r="H21" s="19"/>
    </row>
    <row r="22" spans="1:8" ht="12.75" customHeight="1">
      <c r="A22" s="131"/>
      <c r="B22" s="120"/>
      <c r="C22" s="131"/>
      <c r="D22" s="120"/>
      <c r="E22" s="120" t="s">
        <v>1</v>
      </c>
      <c r="F22" s="122" t="s">
        <v>0</v>
      </c>
      <c r="G22" s="120" t="s">
        <v>2</v>
      </c>
      <c r="H22" s="19"/>
    </row>
    <row r="23" spans="1:8" ht="12.75" customHeight="1">
      <c r="A23" s="131"/>
      <c r="B23" s="120"/>
      <c r="C23" s="131"/>
      <c r="D23" s="120"/>
      <c r="E23" s="120"/>
      <c r="F23" s="123"/>
      <c r="G23" s="120"/>
      <c r="H23" s="19"/>
    </row>
    <row r="24" spans="1:15" ht="63.75" customHeight="1">
      <c r="A24" s="131"/>
      <c r="B24" s="120"/>
      <c r="C24" s="131"/>
      <c r="D24" s="120"/>
      <c r="E24" s="120"/>
      <c r="F24" s="124"/>
      <c r="G24" s="120"/>
      <c r="H24" s="19"/>
      <c r="I24" s="73" t="s">
        <v>102</v>
      </c>
      <c r="J24" s="73" t="s">
        <v>103</v>
      </c>
      <c r="K24" s="73" t="s">
        <v>104</v>
      </c>
      <c r="L24" s="73" t="s">
        <v>105</v>
      </c>
      <c r="M24" s="73" t="s">
        <v>106</v>
      </c>
      <c r="N24" s="74" t="s">
        <v>107</v>
      </c>
      <c r="O24" s="2" t="s">
        <v>108</v>
      </c>
    </row>
    <row r="25" spans="1:14" s="5" customFormat="1" ht="12.75">
      <c r="A25" s="11"/>
      <c r="B25" s="12" t="s">
        <v>8</v>
      </c>
      <c r="C25" s="12" t="s">
        <v>9</v>
      </c>
      <c r="D25" s="12" t="s">
        <v>10</v>
      </c>
      <c r="E25" s="13" t="s">
        <v>18</v>
      </c>
      <c r="F25" s="13" t="s">
        <v>11</v>
      </c>
      <c r="G25" s="13" t="s">
        <v>12</v>
      </c>
      <c r="H25" s="19"/>
      <c r="I25" s="22"/>
      <c r="J25" s="22"/>
      <c r="K25" s="22"/>
      <c r="L25" s="22"/>
      <c r="M25" s="22"/>
      <c r="N25" s="22"/>
    </row>
    <row r="26" spans="1:15" ht="12.75">
      <c r="A26" s="14" t="s">
        <v>5</v>
      </c>
      <c r="B26" s="12"/>
      <c r="C26" s="12"/>
      <c r="D26" s="12"/>
      <c r="E26" s="15"/>
      <c r="F26" s="15"/>
      <c r="G26" s="15"/>
      <c r="H26" s="16">
        <f>+E26+F26-G26</f>
        <v>0</v>
      </c>
      <c r="I26" s="80" t="str">
        <f>ELOLAP!$G$7</f>
        <v>R13</v>
      </c>
      <c r="J26" s="80" t="str">
        <f>ELOLAP!$H$7</f>
        <v>2018N1</v>
      </c>
      <c r="K26" s="80" t="str">
        <f>ELOLAP!$I$7</f>
        <v>00000000</v>
      </c>
      <c r="L26" s="80" t="str">
        <f>ELOLAP!$J$7</f>
        <v>20180416</v>
      </c>
      <c r="M26" s="22" t="s">
        <v>140</v>
      </c>
      <c r="N26" s="22" t="s">
        <v>147</v>
      </c>
      <c r="O26" s="1" t="str">
        <f>I26&amp;","&amp;J26&amp;","&amp;K26&amp;","&amp;L26&amp;","&amp;M26&amp;","&amp;N26</f>
        <v>R13,2018N1,00000000,20180416,N,TB12</v>
      </c>
    </row>
    <row r="27" spans="1:12" ht="12.75">
      <c r="A27" s="14" t="s">
        <v>6</v>
      </c>
      <c r="B27" s="12"/>
      <c r="C27" s="12"/>
      <c r="D27" s="12"/>
      <c r="E27" s="15"/>
      <c r="F27" s="15"/>
      <c r="G27" s="15"/>
      <c r="H27" s="16"/>
      <c r="I27" s="80"/>
      <c r="J27" s="80"/>
      <c r="K27" s="80"/>
      <c r="L27" s="80"/>
    </row>
    <row r="28" spans="1:12" ht="12.75">
      <c r="A28" s="14" t="s">
        <v>7</v>
      </c>
      <c r="B28" s="12"/>
      <c r="C28" s="12"/>
      <c r="D28" s="12"/>
      <c r="E28" s="18"/>
      <c r="F28" s="18"/>
      <c r="G28" s="18"/>
      <c r="H28" s="16"/>
      <c r="I28" s="80"/>
      <c r="J28" s="80"/>
      <c r="K28" s="80"/>
      <c r="L28" s="80"/>
    </row>
    <row r="29" spans="1:7" ht="12.75">
      <c r="A29" s="14" t="s">
        <v>4</v>
      </c>
      <c r="B29" s="12"/>
      <c r="C29" s="12"/>
      <c r="D29" s="12"/>
      <c r="E29" s="18"/>
      <c r="F29" s="18"/>
      <c r="G29" s="18"/>
    </row>
    <row r="30" spans="1:7" ht="12.75">
      <c r="A30" s="14" t="s">
        <v>19</v>
      </c>
      <c r="B30" s="20"/>
      <c r="C30" s="20"/>
      <c r="D30" s="20"/>
      <c r="E30" s="18"/>
      <c r="F30" s="18"/>
      <c r="G30" s="18"/>
    </row>
    <row r="31" ht="12.75">
      <c r="A31" s="21"/>
    </row>
  </sheetData>
  <sheetProtection/>
  <mergeCells count="19">
    <mergeCell ref="A4:G4"/>
    <mergeCell ref="A6:A9"/>
    <mergeCell ref="B6:B9"/>
    <mergeCell ref="C6:C9"/>
    <mergeCell ref="D6:D9"/>
    <mergeCell ref="E6:G6"/>
    <mergeCell ref="E7:E9"/>
    <mergeCell ref="F7:F9"/>
    <mergeCell ref="G7:G9"/>
    <mergeCell ref="B2:G2"/>
    <mergeCell ref="A19:G19"/>
    <mergeCell ref="A21:A24"/>
    <mergeCell ref="B21:B24"/>
    <mergeCell ref="C21:C24"/>
    <mergeCell ref="D21:D24"/>
    <mergeCell ref="E21:G21"/>
    <mergeCell ref="E22:E24"/>
    <mergeCell ref="F22:F24"/>
    <mergeCell ref="G22:G2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mullerv</dc:creator>
  <cp:keywords/>
  <dc:description/>
  <cp:lastModifiedBy>Czinege-Gyalog Éva</cp:lastModifiedBy>
  <cp:lastPrinted>2010-11-02T10:57:58Z</cp:lastPrinted>
  <dcterms:created xsi:type="dcterms:W3CDTF">2005-09-22T11:20:24Z</dcterms:created>
  <dcterms:modified xsi:type="dcterms:W3CDTF">2018-01-29T10:29:37Z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