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>
    <definedName name="_xlnm.Print_Titles" localSheetId="3">'DERT'!$1:$2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E12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<sst xmlns="http://schemas.openxmlformats.org/spreadsheetml/2006/main" count="151" uniqueCount="80">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</sst>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3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14" fillId="0" borderId="0" xfId="55" applyFont="1">
      <alignment/>
      <protection/>
    </xf>
    <xf numFmtId="0" fontId="15" fillId="34" borderId="0" xfId="0" applyNumberFormat="1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33" fillId="0" borderId="52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4.7109375" style="37" bestFit="1" customWidth="1"/>
    <col min="2" max="16384" width="9.140625" style="37" customWidth="1"/>
  </cols>
  <sheetData>
    <row r="1" ht="15">
      <c r="A1" s="37" t="str">
        <f>ELOLAP!L7</f>
        <v>R14,2020N1,00000000,20200415,E,ELOLAP,@ELOLAP01,Kontrolling</v>
      </c>
    </row>
    <row r="2" ht="15">
      <c r="A2" s="37" t="str">
        <f>ELOLAP!L8</f>
        <v>R14,2020N1,00000000,20200415,E,ELOLAP,@ELOLAP02,3612345678</v>
      </c>
    </row>
    <row r="3" ht="15">
      <c r="A3" s="37" t="str">
        <f>ELOLAP!L9</f>
        <v>R14,2020N1,00000000,20200415,E,ELOLAP,@ELOLAP03,controlling@penzugy.hu</v>
      </c>
    </row>
    <row r="4" ht="15">
      <c r="A4" s="37" t="str">
        <f>DERK!R10</f>
        <v>R14,2020N1,00000000,20200415,E,DERK,@DERK001,SW,DE,0,,,300000,,300000</v>
      </c>
    </row>
    <row r="5" ht="15">
      <c r="A5" s="37" t="str">
        <f>DERK!R11</f>
        <v>R14,2020N1,00000000,20200415,E,DERK,@DERK002,FT,PL,0,,50000,50000,,0</v>
      </c>
    </row>
    <row r="6" ht="15">
      <c r="A6" s="37" t="str">
        <f>DERK!R12</f>
        <v>R14,2020N1,00000000,20200415,E,DERK,@DERK003,FW,PL,5000000,2000000,2500000,-1500000,,3000000</v>
      </c>
    </row>
    <row r="7" ht="15">
      <c r="A7" s="37" t="str">
        <f>DERK!R13</f>
        <v>R14,2020N1,00000000,20200415,E,DERK,@DERK004,OV,US,,3000000,,-500000,,2500000</v>
      </c>
    </row>
    <row r="8" ht="15">
      <c r="A8" s="37" t="str">
        <f>DERK!R14</f>
        <v>R14,2020N1,00000000,20200415,E,DERK,@DERK005,EG,DE,350000,,,450000,100000,900000</v>
      </c>
    </row>
    <row r="9" ht="15">
      <c r="A9" s="37" t="str">
        <f>DERT!R12</f>
        <v>R14,2020N1,00000000,20200415,E,DERT,@DERT001,FW,DE,1300000,200000,210000,710000,,2000000</v>
      </c>
    </row>
    <row r="10" ht="15">
      <c r="A10" s="37" t="str">
        <f>DERT!R13</f>
        <v>R14,2020N1,00000000,20200415,E,DERT,@DERT002,FW,US,2000000,,2300000,300000,,0</v>
      </c>
    </row>
    <row r="11" ht="15">
      <c r="A11" s="37" t="str">
        <f>DERT!R14</f>
        <v>R14,2020N1,00000000,20200415,E,DERT,@DERT003,OE,DE,,1000000,,500000,,1500000</v>
      </c>
    </row>
    <row r="12" ht="15">
      <c r="A12" s="37" t="str">
        <f>DERT!R15</f>
        <v>R14,2020N1,00000000,20200415,E,DERT,@DERT004,FT,PL,0,,1000000,1000000,,0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7" customWidth="1"/>
    <col min="2" max="2" width="14.57421875" style="7" customWidth="1"/>
    <col min="3" max="3" width="25.8515625" style="7" customWidth="1"/>
    <col min="4" max="4" width="22.57421875" style="7" customWidth="1"/>
    <col min="5" max="5" width="9.140625" style="1" customWidth="1"/>
    <col min="6" max="6" width="9.140625" style="7" customWidth="1"/>
    <col min="7" max="7" width="11.140625" style="7" customWidth="1"/>
    <col min="8" max="11" width="9.140625" style="7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56" t="s">
        <v>71</v>
      </c>
      <c r="B1" s="57"/>
      <c r="C1" s="57"/>
      <c r="D1" s="58"/>
    </row>
    <row r="2" spans="1:4" ht="16.5" customHeight="1" thickBot="1">
      <c r="A2" s="59" t="s">
        <v>35</v>
      </c>
      <c r="B2" s="60"/>
      <c r="C2" s="60"/>
      <c r="D2" s="61"/>
    </row>
    <row r="3" spans="1:4" ht="16.5" thickBot="1" thickTop="1">
      <c r="A3" s="43"/>
      <c r="B3" s="43"/>
      <c r="C3" s="43"/>
      <c r="D3" s="44"/>
    </row>
    <row r="4" spans="1:4" ht="14.25" customHeight="1" thickBot="1" thickTop="1">
      <c r="A4" s="62" t="s">
        <v>2</v>
      </c>
      <c r="B4" s="62" t="s">
        <v>36</v>
      </c>
      <c r="C4" s="62" t="s">
        <v>37</v>
      </c>
      <c r="D4" s="45" t="s">
        <v>38</v>
      </c>
    </row>
    <row r="5" spans="1:13" ht="78" thickBot="1" thickTop="1">
      <c r="A5" s="63"/>
      <c r="B5" s="63"/>
      <c r="C5" s="63"/>
      <c r="D5" s="45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3"/>
    </row>
    <row r="6" spans="1:13" ht="16.5" thickBot="1" thickTop="1">
      <c r="A6" s="64"/>
      <c r="B6" s="64"/>
      <c r="C6" s="64"/>
      <c r="D6" s="45" t="s">
        <v>47</v>
      </c>
      <c r="F6" s="4"/>
      <c r="G6" s="4"/>
      <c r="H6" s="4"/>
      <c r="I6" s="4"/>
      <c r="J6" s="4"/>
      <c r="K6" s="4"/>
      <c r="L6" s="4"/>
      <c r="M6" s="3"/>
    </row>
    <row r="7" spans="1:13" ht="13.5" thickTop="1">
      <c r="A7" s="46" t="s">
        <v>39</v>
      </c>
      <c r="B7" s="47" t="s">
        <v>48</v>
      </c>
      <c r="C7" s="48" t="s">
        <v>73</v>
      </c>
      <c r="D7" s="49" t="s">
        <v>76</v>
      </c>
      <c r="F7" s="4" t="s">
        <v>66</v>
      </c>
      <c r="G7" s="33" t="s">
        <v>78</v>
      </c>
      <c r="H7" s="34" t="s">
        <v>65</v>
      </c>
      <c r="I7" s="55" t="s">
        <v>79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R14,2020N1,00000000,20200415,E,ELOLAP,@ELOLAP01,Kontrolling</v>
      </c>
      <c r="M7" s="3"/>
    </row>
    <row r="8" spans="1:13" ht="12.75">
      <c r="A8" s="46" t="s">
        <v>50</v>
      </c>
      <c r="B8" s="50" t="s">
        <v>51</v>
      </c>
      <c r="C8" s="48" t="s">
        <v>74</v>
      </c>
      <c r="D8" s="51">
        <v>3612345678</v>
      </c>
      <c r="F8" s="4" t="s">
        <v>66</v>
      </c>
      <c r="G8" s="4" t="str">
        <f aca="true" t="shared" si="0" ref="G8:I9">G7</f>
        <v>2020N1</v>
      </c>
      <c r="H8" s="24" t="str">
        <f t="shared" si="0"/>
        <v>00000000</v>
      </c>
      <c r="I8" s="24" t="str">
        <f t="shared" si="0"/>
        <v>20200415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R14,2020N1,00000000,20200415,E,ELOLAP,@ELOLAP02,3612345678</v>
      </c>
      <c r="M8" s="3"/>
    </row>
    <row r="9" spans="1:13" ht="13.5" thickBot="1">
      <c r="A9" s="52" t="s">
        <v>52</v>
      </c>
      <c r="B9" s="53" t="s">
        <v>53</v>
      </c>
      <c r="C9" s="54" t="s">
        <v>75</v>
      </c>
      <c r="D9" s="77" t="s">
        <v>77</v>
      </c>
      <c r="F9" s="4" t="s">
        <v>66</v>
      </c>
      <c r="G9" s="4" t="str">
        <f t="shared" si="0"/>
        <v>2020N1</v>
      </c>
      <c r="H9" s="24" t="str">
        <f t="shared" si="0"/>
        <v>00000000</v>
      </c>
      <c r="I9" s="24" t="str">
        <f t="shared" si="0"/>
        <v>20200415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R14,2020N1,00000000,20200415,E,ELOLAP,@ELOLAP03,controlling@penzugy.hu</v>
      </c>
      <c r="M9" s="3"/>
    </row>
    <row r="13" spans="2:4" ht="12.75">
      <c r="B13" s="36" t="s">
        <v>67</v>
      </c>
      <c r="C13" s="7" t="str">
        <f>+F7&amp;MID(G7,4,5)&amp;H7</f>
        <v>R140N100000000</v>
      </c>
      <c r="D13" s="35" t="s">
        <v>68</v>
      </c>
    </row>
    <row r="14" spans="3:5" ht="12.75">
      <c r="C14" s="4"/>
      <c r="D14" s="35" t="s">
        <v>70</v>
      </c>
      <c r="E14" s="3"/>
    </row>
    <row r="15" spans="3:5" ht="12.75">
      <c r="C15" s="4"/>
      <c r="D15" s="35" t="s">
        <v>72</v>
      </c>
      <c r="E15" s="3"/>
    </row>
    <row r="16" spans="3:5" ht="12.75">
      <c r="C16" s="4"/>
      <c r="D16" s="35" t="s">
        <v>69</v>
      </c>
      <c r="E16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2" width="9.140625" style="1" customWidth="1"/>
    <col min="3" max="3" width="12.5742187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6.421875" style="1" customWidth="1"/>
    <col min="12" max="17" width="9.140625" style="7" customWidth="1"/>
    <col min="18" max="16384" width="9.140625" style="1" customWidth="1"/>
  </cols>
  <sheetData>
    <row r="1" spans="1:9" ht="17.25">
      <c r="A1" s="65" t="s">
        <v>32</v>
      </c>
      <c r="B1" s="65"/>
      <c r="C1" s="65"/>
      <c r="D1" s="65"/>
      <c r="E1" s="65"/>
      <c r="F1" s="65"/>
      <c r="G1" s="65"/>
      <c r="H1" s="65"/>
      <c r="I1" s="65"/>
    </row>
    <row r="2" spans="1:22" ht="15.75">
      <c r="A2" s="4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74" t="s">
        <v>2</v>
      </c>
      <c r="B6" s="69" t="s">
        <v>3</v>
      </c>
      <c r="C6" s="74" t="s">
        <v>4</v>
      </c>
      <c r="D6" s="69" t="s">
        <v>5</v>
      </c>
      <c r="E6" s="66" t="s">
        <v>6</v>
      </c>
      <c r="F6" s="67"/>
      <c r="G6" s="67"/>
      <c r="H6" s="68"/>
      <c r="I6" s="69" t="s">
        <v>7</v>
      </c>
    </row>
    <row r="7" spans="1:9" ht="13.5" thickBot="1">
      <c r="A7" s="75"/>
      <c r="B7" s="70"/>
      <c r="C7" s="75"/>
      <c r="D7" s="70"/>
      <c r="E7" s="72" t="s">
        <v>8</v>
      </c>
      <c r="F7" s="73"/>
      <c r="G7" s="69" t="s">
        <v>9</v>
      </c>
      <c r="H7" s="69" t="s">
        <v>10</v>
      </c>
      <c r="I7" s="70"/>
    </row>
    <row r="8" spans="1:18" ht="77.25" thickBot="1">
      <c r="A8" s="76"/>
      <c r="B8" s="71"/>
      <c r="C8" s="76"/>
      <c r="D8" s="71"/>
      <c r="E8" s="10" t="s">
        <v>11</v>
      </c>
      <c r="F8" s="9" t="s">
        <v>12</v>
      </c>
      <c r="G8" s="71"/>
      <c r="H8" s="71"/>
      <c r="I8" s="71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31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63</v>
      </c>
      <c r="C10" s="19" t="s">
        <v>57</v>
      </c>
      <c r="D10" s="38">
        <v>0</v>
      </c>
      <c r="E10" s="38"/>
      <c r="F10" s="38"/>
      <c r="G10" s="38">
        <v>300000</v>
      </c>
      <c r="H10" s="38"/>
      <c r="I10" s="39">
        <v>300000</v>
      </c>
      <c r="J10" s="22">
        <f>D10+E10-F10+G10+H10-I10</f>
        <v>0</v>
      </c>
      <c r="L10" s="23" t="str">
        <f>ELOLAP!$F$7</f>
        <v>R14</v>
      </c>
      <c r="M10" s="23" t="str">
        <f>ELOLAP!$G$7</f>
        <v>2020N1</v>
      </c>
      <c r="N10" s="24" t="str">
        <f>ELOLAP!$H$7</f>
        <v>00000000</v>
      </c>
      <c r="O10" s="24" t="str">
        <f>ELOLAP!$I$7</f>
        <v>20200415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R14,2020N1,00000000,20200415,E,DERK,@DERK001,SW,DE,0,,,300000,,300000</v>
      </c>
    </row>
    <row r="11" spans="1:18" ht="12.75">
      <c r="A11" s="17" t="s">
        <v>22</v>
      </c>
      <c r="B11" s="19" t="s">
        <v>64</v>
      </c>
      <c r="C11" s="19" t="s">
        <v>59</v>
      </c>
      <c r="D11" s="38">
        <v>0</v>
      </c>
      <c r="E11" s="38"/>
      <c r="F11" s="38">
        <v>50000</v>
      </c>
      <c r="G11" s="38">
        <v>50000</v>
      </c>
      <c r="H11" s="38"/>
      <c r="I11" s="39">
        <v>0</v>
      </c>
      <c r="J11" s="22">
        <f>D11+E11-F11+G11+H11-I11</f>
        <v>0</v>
      </c>
      <c r="L11" s="23" t="str">
        <f>ELOLAP!$F$7</f>
        <v>R14</v>
      </c>
      <c r="M11" s="23" t="str">
        <f>ELOLAP!$G$7</f>
        <v>2020N1</v>
      </c>
      <c r="N11" s="24" t="str">
        <f>ELOLAP!$H$7</f>
        <v>00000000</v>
      </c>
      <c r="O11" s="24" t="str">
        <f>ELOLAP!$I$7</f>
        <v>20200415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R14,2020N1,00000000,20200415,E,DERK,@DERK002,FT,PL,0,,50000,50000,,0</v>
      </c>
    </row>
    <row r="12" spans="1:18" ht="12.75">
      <c r="A12" s="17" t="s">
        <v>23</v>
      </c>
      <c r="B12" s="19" t="s">
        <v>54</v>
      </c>
      <c r="C12" s="19" t="s">
        <v>59</v>
      </c>
      <c r="D12" s="38">
        <v>5000000</v>
      </c>
      <c r="E12" s="38">
        <v>2000000</v>
      </c>
      <c r="F12" s="38">
        <v>2500000</v>
      </c>
      <c r="G12" s="38">
        <v>-1500000</v>
      </c>
      <c r="H12" s="38"/>
      <c r="I12" s="39">
        <v>3000000</v>
      </c>
      <c r="J12" s="22">
        <f>D12+E12-F12+G12+H12-I12</f>
        <v>0</v>
      </c>
      <c r="L12" s="23" t="str">
        <f>ELOLAP!$F$7</f>
        <v>R14</v>
      </c>
      <c r="M12" s="23" t="str">
        <f>ELOLAP!$G$7</f>
        <v>2020N1</v>
      </c>
      <c r="N12" s="24" t="str">
        <f>ELOLAP!$H$7</f>
        <v>00000000</v>
      </c>
      <c r="O12" s="24" t="str">
        <f>ELOLAP!$I$7</f>
        <v>20200415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R14,2020N1,00000000,20200415,E,DERK,@DERK003,FW,PL,5000000,2000000,2500000,-1500000,,3000000</v>
      </c>
    </row>
    <row r="13" spans="1:18" ht="12.75">
      <c r="A13" s="17" t="s">
        <v>61</v>
      </c>
      <c r="B13" s="19" t="s">
        <v>55</v>
      </c>
      <c r="C13" s="19" t="s">
        <v>58</v>
      </c>
      <c r="D13" s="38"/>
      <c r="E13" s="38">
        <v>3000000</v>
      </c>
      <c r="F13" s="38"/>
      <c r="G13" s="38">
        <v>-500000</v>
      </c>
      <c r="H13" s="38"/>
      <c r="I13" s="39">
        <v>2500000</v>
      </c>
      <c r="J13" s="22">
        <f>D13+E13-F13+G13+H13-I13</f>
        <v>0</v>
      </c>
      <c r="L13" s="23" t="str">
        <f>ELOLAP!$F$7</f>
        <v>R14</v>
      </c>
      <c r="M13" s="23" t="str">
        <f>ELOLAP!$G$7</f>
        <v>2020N1</v>
      </c>
      <c r="N13" s="24" t="str">
        <f>ELOLAP!$H$7</f>
        <v>00000000</v>
      </c>
      <c r="O13" s="24" t="str">
        <f>ELOLAP!$I$7</f>
        <v>20200415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R14,2020N1,00000000,20200415,E,DERK,@DERK004,OV,US,,3000000,,-500000,,2500000</v>
      </c>
    </row>
    <row r="14" spans="1:18" ht="12.75">
      <c r="A14" s="17" t="s">
        <v>62</v>
      </c>
      <c r="B14" s="19" t="s">
        <v>56</v>
      </c>
      <c r="C14" s="19" t="s">
        <v>57</v>
      </c>
      <c r="D14" s="38">
        <v>350000</v>
      </c>
      <c r="E14" s="38"/>
      <c r="F14" s="38"/>
      <c r="G14" s="38">
        <v>450000</v>
      </c>
      <c r="H14" s="38">
        <v>100000</v>
      </c>
      <c r="I14" s="39">
        <v>900000</v>
      </c>
      <c r="J14" s="22">
        <f>D14+E14-F14+G14+H14-I14</f>
        <v>0</v>
      </c>
      <c r="L14" s="23" t="str">
        <f>ELOLAP!$F$7</f>
        <v>R14</v>
      </c>
      <c r="M14" s="23" t="str">
        <f>ELOLAP!$G$7</f>
        <v>2020N1</v>
      </c>
      <c r="N14" s="24" t="str">
        <f>ELOLAP!$H$7</f>
        <v>00000000</v>
      </c>
      <c r="O14" s="24" t="str">
        <f>ELOLAP!$I$7</f>
        <v>20200415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R14,2020N1,00000000,20200415,E,DERK,@DERK005,EG,DE,350000,,,450000,100000,900000</v>
      </c>
    </row>
    <row r="15" spans="1:16" ht="12.75">
      <c r="A15" s="17"/>
      <c r="B15" s="19"/>
      <c r="C15" s="25"/>
      <c r="D15" s="20"/>
      <c r="E15" s="20"/>
      <c r="F15" s="20"/>
      <c r="G15" s="20"/>
      <c r="H15" s="20"/>
      <c r="I15" s="21"/>
      <c r="L15" s="4"/>
      <c r="M15" s="4"/>
      <c r="N15" s="4"/>
      <c r="O15" s="4"/>
      <c r="P15" s="4"/>
    </row>
    <row r="16" spans="1:14" ht="13.5" thickBot="1">
      <c r="A16" s="27" t="s">
        <v>25</v>
      </c>
      <c r="B16" s="32"/>
      <c r="C16" s="29"/>
      <c r="D16" s="29"/>
      <c r="E16" s="29"/>
      <c r="F16" s="29"/>
      <c r="G16" s="29"/>
      <c r="H16" s="29"/>
      <c r="I16" s="30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7109375" style="1" customWidth="1"/>
    <col min="5" max="5" width="12.8515625" style="1" customWidth="1"/>
    <col min="6" max="6" width="12.7109375" style="1" customWidth="1"/>
    <col min="7" max="7" width="14.28125" style="1" customWidth="1"/>
    <col min="8" max="9" width="9.140625" style="1" customWidth="1"/>
    <col min="10" max="10" width="7.140625" style="1" customWidth="1"/>
    <col min="11" max="11" width="6.7109375" style="1" customWidth="1"/>
    <col min="12" max="17" width="9.140625" style="7" customWidth="1"/>
    <col min="18" max="16384" width="9.140625" style="1" customWidth="1"/>
  </cols>
  <sheetData>
    <row r="1" spans="1:9" ht="17.25">
      <c r="A1" s="65" t="s">
        <v>32</v>
      </c>
      <c r="B1" s="65"/>
      <c r="C1" s="65"/>
      <c r="D1" s="65"/>
      <c r="E1" s="65"/>
      <c r="F1" s="65"/>
      <c r="G1" s="65"/>
      <c r="H1" s="65"/>
      <c r="I1" s="65"/>
    </row>
    <row r="2" ht="12.75"/>
    <row r="3" ht="12.75"/>
    <row r="4" spans="1:22" ht="15.75">
      <c r="A4" s="42" t="s">
        <v>31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3"/>
      <c r="S4" s="3"/>
      <c r="T4" s="3"/>
      <c r="U4" s="3"/>
      <c r="V4" s="3"/>
    </row>
    <row r="5" spans="1:8" ht="12.75">
      <c r="A5" s="5" t="s">
        <v>26</v>
      </c>
      <c r="B5" s="5"/>
      <c r="D5" s="6"/>
      <c r="E5" s="6"/>
      <c r="F5" s="6"/>
      <c r="G5" s="6"/>
      <c r="H5" s="6"/>
    </row>
    <row r="6" spans="1:8" ht="12.75">
      <c r="A6" s="8" t="s">
        <v>33</v>
      </c>
      <c r="B6" s="6"/>
      <c r="D6" s="6"/>
      <c r="E6" s="6"/>
      <c r="F6" s="6"/>
      <c r="G6" s="6"/>
      <c r="H6" s="6"/>
    </row>
    <row r="7" spans="3:8" ht="13.5" thickBot="1">
      <c r="C7" s="6"/>
      <c r="D7" s="6"/>
      <c r="E7" s="6"/>
      <c r="F7" s="6"/>
      <c r="G7" s="6"/>
      <c r="H7" s="6"/>
    </row>
    <row r="8" spans="1:9" ht="12.75" customHeight="1" thickBot="1">
      <c r="A8" s="74" t="s">
        <v>2</v>
      </c>
      <c r="B8" s="69" t="s">
        <v>3</v>
      </c>
      <c r="C8" s="74" t="s">
        <v>4</v>
      </c>
      <c r="D8" s="69" t="s">
        <v>27</v>
      </c>
      <c r="E8" s="66" t="s">
        <v>6</v>
      </c>
      <c r="F8" s="67"/>
      <c r="G8" s="67"/>
      <c r="H8" s="68"/>
      <c r="I8" s="69" t="s">
        <v>28</v>
      </c>
    </row>
    <row r="9" spans="1:9" ht="13.5" thickBot="1">
      <c r="A9" s="75"/>
      <c r="B9" s="70"/>
      <c r="C9" s="75"/>
      <c r="D9" s="70"/>
      <c r="E9" s="72" t="s">
        <v>8</v>
      </c>
      <c r="F9" s="73"/>
      <c r="G9" s="69" t="s">
        <v>9</v>
      </c>
      <c r="H9" s="69" t="s">
        <v>10</v>
      </c>
      <c r="I9" s="70"/>
    </row>
    <row r="10" spans="1:18" ht="77.25" thickBot="1">
      <c r="A10" s="76"/>
      <c r="B10" s="71"/>
      <c r="C10" s="76"/>
      <c r="D10" s="71"/>
      <c r="E10" s="10" t="s">
        <v>30</v>
      </c>
      <c r="F10" s="10" t="s">
        <v>29</v>
      </c>
      <c r="G10" s="71"/>
      <c r="H10" s="71"/>
      <c r="I10" s="71"/>
      <c r="L10" s="11" t="s">
        <v>40</v>
      </c>
      <c r="M10" s="11" t="s">
        <v>41</v>
      </c>
      <c r="N10" s="11" t="s">
        <v>42</v>
      </c>
      <c r="O10" s="11" t="s">
        <v>43</v>
      </c>
      <c r="P10" s="11" t="s">
        <v>44</v>
      </c>
      <c r="Q10" s="12" t="s">
        <v>45</v>
      </c>
      <c r="R10" s="2" t="s">
        <v>46</v>
      </c>
    </row>
    <row r="11" spans="1:16" ht="12.75">
      <c r="A11" s="13"/>
      <c r="B11" s="14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6" t="s">
        <v>20</v>
      </c>
      <c r="L11" s="4"/>
      <c r="M11" s="4"/>
      <c r="N11" s="4"/>
      <c r="O11" s="4"/>
      <c r="P11" s="4"/>
    </row>
    <row r="12" spans="1:18" ht="12.75">
      <c r="A12" s="17" t="s">
        <v>21</v>
      </c>
      <c r="B12" s="18" t="s">
        <v>54</v>
      </c>
      <c r="C12" s="19" t="s">
        <v>57</v>
      </c>
      <c r="D12" s="38">
        <v>1300000</v>
      </c>
      <c r="E12" s="38">
        <v>200000</v>
      </c>
      <c r="F12" s="38">
        <v>210000</v>
      </c>
      <c r="G12" s="38">
        <v>710000</v>
      </c>
      <c r="H12" s="38"/>
      <c r="I12" s="39">
        <v>2000000</v>
      </c>
      <c r="J12" s="22">
        <f>D12+E12-F12+G12+H12-I12</f>
        <v>0</v>
      </c>
      <c r="L12" s="23" t="str">
        <f>ELOLAP!$F$7</f>
        <v>R14</v>
      </c>
      <c r="M12" s="23" t="str">
        <f>ELOLAP!$G$7</f>
        <v>2020N1</v>
      </c>
      <c r="N12" s="24" t="str">
        <f>ELOLAP!$H$7</f>
        <v>00000000</v>
      </c>
      <c r="O12" s="24" t="str">
        <f>ELOLAP!$I$7</f>
        <v>20200415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R14,2020N1,00000000,20200415,E,DERT,@DERT001,FW,DE,1300000,200000,210000,710000,,2000000</v>
      </c>
    </row>
    <row r="13" spans="1:18" ht="12.75">
      <c r="A13" s="17" t="s">
        <v>22</v>
      </c>
      <c r="B13" s="18" t="s">
        <v>54</v>
      </c>
      <c r="C13" s="19" t="s">
        <v>58</v>
      </c>
      <c r="D13" s="38">
        <v>2000000</v>
      </c>
      <c r="E13" s="38"/>
      <c r="F13" s="38">
        <v>2300000</v>
      </c>
      <c r="G13" s="38">
        <v>300000</v>
      </c>
      <c r="H13" s="38"/>
      <c r="I13" s="39">
        <v>0</v>
      </c>
      <c r="J13" s="22">
        <f>D13+E13-F13+G13+H13-I13</f>
        <v>0</v>
      </c>
      <c r="L13" s="23" t="str">
        <f>ELOLAP!$F$7</f>
        <v>R14</v>
      </c>
      <c r="M13" s="23" t="str">
        <f>ELOLAP!$G$7</f>
        <v>2020N1</v>
      </c>
      <c r="N13" s="24" t="str">
        <f>ELOLAP!$H$7</f>
        <v>00000000</v>
      </c>
      <c r="O13" s="24" t="str">
        <f>ELOLAP!$I$7</f>
        <v>20200415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R14,2020N1,00000000,20200415,E,DERT,@DERT002,FW,US,2000000,,2300000,300000,,0</v>
      </c>
    </row>
    <row r="14" spans="1:18" ht="12.75">
      <c r="A14" s="17" t="s">
        <v>23</v>
      </c>
      <c r="B14" s="18" t="s">
        <v>60</v>
      </c>
      <c r="C14" s="19" t="s">
        <v>57</v>
      </c>
      <c r="D14" s="38"/>
      <c r="E14" s="38">
        <v>1000000</v>
      </c>
      <c r="F14" s="38"/>
      <c r="G14" s="38">
        <v>500000</v>
      </c>
      <c r="H14" s="38"/>
      <c r="I14" s="39">
        <v>1500000</v>
      </c>
      <c r="J14" s="22">
        <f>D14+E14-F14+G14+H14-I14</f>
        <v>0</v>
      </c>
      <c r="L14" s="23" t="str">
        <f>ELOLAP!$F$7</f>
        <v>R14</v>
      </c>
      <c r="M14" s="23" t="str">
        <f>ELOLAP!$G$7</f>
        <v>2020N1</v>
      </c>
      <c r="N14" s="24" t="str">
        <f>ELOLAP!$H$7</f>
        <v>00000000</v>
      </c>
      <c r="O14" s="24" t="str">
        <f>ELOLAP!$I$7</f>
        <v>20200415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R14,2020N1,00000000,20200415,E,DERT,@DERT003,OE,DE,,1000000,,500000,,1500000</v>
      </c>
    </row>
    <row r="15" spans="1:18" ht="12.75">
      <c r="A15" s="17" t="s">
        <v>61</v>
      </c>
      <c r="B15" s="18" t="s">
        <v>64</v>
      </c>
      <c r="C15" s="19" t="s">
        <v>59</v>
      </c>
      <c r="D15" s="38">
        <v>0</v>
      </c>
      <c r="E15" s="38"/>
      <c r="F15" s="38">
        <v>1000000</v>
      </c>
      <c r="G15" s="38">
        <v>1000000</v>
      </c>
      <c r="H15" s="38"/>
      <c r="I15" s="39">
        <v>0</v>
      </c>
      <c r="J15" s="22">
        <f>D15+E15-F15+G15+H15-I15</f>
        <v>0</v>
      </c>
      <c r="L15" s="23" t="str">
        <f>ELOLAP!$F$7</f>
        <v>R14</v>
      </c>
      <c r="M15" s="23" t="str">
        <f>ELOLAP!$G$7</f>
        <v>2020N1</v>
      </c>
      <c r="N15" s="24" t="str">
        <f>ELOLAP!$H$7</f>
        <v>00000000</v>
      </c>
      <c r="O15" s="24" t="str">
        <f>ELOLAP!$I$7</f>
        <v>20200415</v>
      </c>
      <c r="P15" s="4" t="s">
        <v>49</v>
      </c>
      <c r="Q15" s="4" t="s">
        <v>31</v>
      </c>
      <c r="R15" s="3" t="str">
        <f>L15&amp;","&amp;M15&amp;","&amp;N15&amp;","&amp;O15&amp;","&amp;P15&amp;","&amp;Q15&amp;","&amp;"@"&amp;Q15&amp;"0"&amp;A15&amp;","&amp;B15&amp;","&amp;C15&amp;","&amp;D15&amp;","&amp;E15&amp;","&amp;F15&amp;","&amp;G15&amp;","&amp;H15&amp;","&amp;I15</f>
        <v>R14,2020N1,00000000,20200415,E,DERT,@DERT004,FT,PL,0,,1000000,1000000,,0</v>
      </c>
    </row>
    <row r="16" spans="1:16" ht="12.75">
      <c r="A16" s="17" t="s">
        <v>24</v>
      </c>
      <c r="B16" s="18"/>
      <c r="C16" s="19"/>
      <c r="D16" s="40"/>
      <c r="E16" s="40"/>
      <c r="F16" s="40"/>
      <c r="G16" s="40"/>
      <c r="H16" s="40"/>
      <c r="I16" s="41"/>
      <c r="L16" s="4"/>
      <c r="M16" s="4"/>
      <c r="N16" s="24"/>
      <c r="O16" s="4"/>
      <c r="P16" s="4"/>
    </row>
    <row r="17" spans="1:13" ht="12.75">
      <c r="A17" s="17"/>
      <c r="B17" s="18"/>
      <c r="C17" s="25"/>
      <c r="D17" s="25"/>
      <c r="E17" s="25"/>
      <c r="F17" s="25"/>
      <c r="G17" s="25"/>
      <c r="H17" s="25"/>
      <c r="I17" s="26"/>
      <c r="L17" s="4"/>
      <c r="M17" s="4"/>
    </row>
    <row r="18" spans="1:13" ht="13.5" thickBot="1">
      <c r="A18" s="27" t="s">
        <v>25</v>
      </c>
      <c r="B18" s="28"/>
      <c r="C18" s="29"/>
      <c r="D18" s="29"/>
      <c r="E18" s="29"/>
      <c r="F18" s="29"/>
      <c r="G18" s="29"/>
      <c r="H18" s="29"/>
      <c r="I18" s="30"/>
      <c r="L18" s="4"/>
      <c r="M18" s="4"/>
    </row>
    <row r="19" ht="12.75"/>
  </sheetData>
  <sheetProtection/>
  <mergeCells count="10">
    <mergeCell ref="A1:I1"/>
    <mergeCell ref="A8:A10"/>
    <mergeCell ref="B8:B10"/>
    <mergeCell ref="C8:C10"/>
    <mergeCell ref="D8:D10"/>
    <mergeCell ref="E8:H8"/>
    <mergeCell ref="I8:I10"/>
    <mergeCell ref="E9:F9"/>
    <mergeCell ref="G9:G10"/>
    <mergeCell ref="H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2020-01-23T09:53:23Z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2018-12-04T09:36:06.4143898+01:00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