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95" windowWidth="12120" windowHeight="8385" firstSheet="4" activeTab="11"/>
  </bookViews>
  <sheets>
    <sheet name="TEXT" sheetId="1" r:id="rId1"/>
    <sheet name="ELOLAP" sheetId="2" r:id="rId2"/>
    <sheet name="BEFK1_C" sheetId="3" r:id="rId3"/>
    <sheet name="BEFK2_C" sheetId="4" r:id="rId4"/>
    <sheet name="BEFK3_C" sheetId="5" r:id="rId5"/>
    <sheet name="BEFK4_C" sheetId="6" r:id="rId6"/>
    <sheet name="BEFK5_C" sheetId="7" r:id="rId7"/>
    <sheet name="BEFT1_C" sheetId="8" r:id="rId8"/>
    <sheet name="BEFT2_C" sheetId="9" r:id="rId9"/>
    <sheet name="BEFT3_C" sheetId="10" r:id="rId10"/>
    <sheet name="BEFT4_C" sheetId="11" r:id="rId11"/>
    <sheet name="BEFT5_C" sheetId="12" r:id="rId12"/>
  </sheets>
  <definedNames>
    <definedName name="_xlnm.Print_Titles" localSheetId="2">'BEFK1_C'!$2:$5</definedName>
    <definedName name="_xlnm.Print_Titles" localSheetId="3">'BEFK2_C'!$1:$5</definedName>
    <definedName name="_xlnm.Print_Titles" localSheetId="4">'BEFK3_C'!$1:$5</definedName>
    <definedName name="_xlnm.Print_Titles" localSheetId="5">'BEFK4_C'!$1:$5</definedName>
    <definedName name="_xlnm.Print_Titles" localSheetId="6">'BEFK5_C'!$1:$5</definedName>
    <definedName name="_xlnm.Print_Titles" localSheetId="7">'BEFT1_C'!$1:$5</definedName>
    <definedName name="_xlnm.Print_Titles" localSheetId="8">'BEFT2_C'!$1:$5</definedName>
    <definedName name="_xlnm.Print_Titles" localSheetId="9">'BEFT3_C'!$1:$5</definedName>
    <definedName name="_xlnm.Print_Titles" localSheetId="10">'BEFT4_C'!$1:$5</definedName>
    <definedName name="_xlnm.Print_Titles" localSheetId="11">'BEFT5_C'!$1:$5</definedName>
  </definedNames>
  <calcPr fullCalcOnLoad="1"/>
</workbook>
</file>

<file path=xl/comments10.xml><?xml version="1.0" encoding="utf-8"?>
<comments xmlns="http://schemas.openxmlformats.org/spreadsheetml/2006/main">
  <authors>
    <author>kuranzne</author>
  </authors>
  <commentList>
    <comment ref="J18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</commentList>
</comments>
</file>

<file path=xl/comments11.xml><?xml version="1.0" encoding="utf-8"?>
<comments xmlns="http://schemas.openxmlformats.org/spreadsheetml/2006/main">
  <authors>
    <author>kuranzne</author>
  </authors>
  <commentList>
    <comment ref="O17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O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 és m=i+j-k+l</t>
        </r>
      </text>
    </comment>
  </commentList>
</comments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3.xml><?xml version="1.0" encoding="utf-8"?>
<comments xmlns="http://schemas.openxmlformats.org/spreadsheetml/2006/main">
  <authors>
    <author>kuranzne</author>
  </authors>
  <commentList>
    <comment ref="Q18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i=e+f-g+h és o=k+l-m+n</t>
        </r>
      </text>
    </comment>
  </commentList>
</comments>
</file>

<file path=xl/comments4.xml><?xml version="1.0" encoding="utf-8"?>
<comments xmlns="http://schemas.openxmlformats.org/spreadsheetml/2006/main">
  <authors>
    <author>kuranzne</author>
  </authors>
  <commentList>
    <comment ref="Q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Q22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 és o=j+k-l+n</t>
        </r>
      </text>
    </comment>
  </commentList>
</comments>
</file>

<file path=xl/comments5.xml><?xml version="1.0" encoding="utf-8"?>
<comments xmlns="http://schemas.openxmlformats.org/spreadsheetml/2006/main">
  <authors>
    <author>kuranzne</author>
  </authors>
  <commentList>
    <comment ref="K18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</commentList>
</comments>
</file>

<file path=xl/comments6.xml><?xml version="1.0" encoding="utf-8"?>
<comments xmlns="http://schemas.openxmlformats.org/spreadsheetml/2006/main">
  <authors>
    <author>kuranzne</author>
  </authors>
  <commentList>
    <comment ref="P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P23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 és n=j+k-l+m</t>
        </r>
      </text>
    </comment>
  </commentList>
</comments>
</file>

<file path=xl/comments8.xml><?xml version="1.0" encoding="utf-8"?>
<comments xmlns="http://schemas.openxmlformats.org/spreadsheetml/2006/main">
  <authors>
    <author>kuranzne</author>
  </authors>
  <commentList>
    <comment ref="V20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o=k+l-m+n és t=p+q-r+s</t>
        </r>
      </text>
    </comment>
  </commentList>
</comments>
</file>

<file path=xl/comments9.xml><?xml version="1.0" encoding="utf-8"?>
<comments xmlns="http://schemas.openxmlformats.org/spreadsheetml/2006/main">
  <authors>
    <author>kuranzne</author>
  </authors>
  <commentList>
    <comment ref="O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O21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 és m=i+j-k+l</t>
        </r>
      </text>
    </comment>
  </commentList>
</comments>
</file>

<file path=xl/sharedStrings.xml><?xml version="1.0" encoding="utf-8"?>
<sst xmlns="http://schemas.openxmlformats.org/spreadsheetml/2006/main" count="840" uniqueCount="203">
  <si>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</si>
  <si>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</si>
  <si>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</si>
  <si>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</si>
  <si>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</si>
  <si>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</si>
  <si>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</si>
  <si>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</si>
  <si>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</si>
  <si>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</si>
  <si>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</si>
  <si>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</si>
  <si>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</si>
  <si>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</si>
  <si>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</si>
  <si>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</si>
  <si>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</si>
  <si>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</si>
  <si>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</si>
  <si>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</si>
  <si>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</si>
  <si>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</si>
  <si>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</si>
  <si>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</si>
  <si>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</si>
  <si>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</si>
  <si>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</si>
  <si>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</si>
  <si>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</si>
  <si>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</si>
  <si>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</si>
  <si>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</si>
  <si>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</si>
  <si>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</si>
  <si>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</si>
  <si>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</si>
  <si>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</si>
  <si>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</si>
  <si>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</si>
  <si>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</si>
  <si>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</si>
  <si>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</si>
  <si>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</si>
  <si>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</si>
  <si>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</si>
  <si>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</si>
  <si>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</si>
  <si>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</si>
  <si>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</si>
  <si>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</si>
  <si>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</si>
  <si>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</si>
  <si>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</si>
  <si>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</si>
  <si>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</si>
  <si>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Tartozások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</si>
  <si>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</si>
  <si>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</si>
  <si>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</si>
  <si>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</si>
  <si>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</si>
  <si>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</si>
  <si>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</si>
  <si>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</si>
  <si>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</si>
  <si>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</si>
  <si>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</si>
  <si>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</si>
  <si>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</si>
  <si>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</si>
  <si>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</si>
  <si>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Rövid lejáratú kereskedelmi hitelek</t>
  </si>
  <si>
    <t>Egyéb követelések, váltókövetelések és egyéb vagyoni részesedések</t>
  </si>
  <si>
    <t>Adatok: egész devizában</t>
  </si>
  <si>
    <t>Nem rezidens partner ISO országkódja</t>
  </si>
  <si>
    <t xml:space="preserve">Nem rezidens partner </t>
  </si>
  <si>
    <t>Egyéb befektetések havi adatszolgáltatása – egyéb monetáris intézmények</t>
  </si>
  <si>
    <t xml:space="preserve">  </t>
  </si>
  <si>
    <t>BEFK1_C tábla</t>
  </si>
  <si>
    <t>Eredeti devizanem ISO kódja</t>
  </si>
  <si>
    <t>BEFK2_C tábla</t>
  </si>
  <si>
    <t>Időszak végi záró állomány (névértéken)</t>
  </si>
  <si>
    <t xml:space="preserve">k </t>
  </si>
  <si>
    <t>BEFK3_C tábla</t>
  </si>
  <si>
    <t>BEFK4_C tábla</t>
  </si>
  <si>
    <t>BEFK5_C tábla</t>
  </si>
  <si>
    <t>BEFT1_C tábla</t>
  </si>
  <si>
    <t>Hitelazonosító</t>
  </si>
  <si>
    <t>BEFT2_C tábla</t>
  </si>
  <si>
    <t xml:space="preserve">Folyószámlák, lekötött bankbetétek </t>
  </si>
  <si>
    <t xml:space="preserve">Időszak végi záró állomány </t>
  </si>
  <si>
    <t>BEFT3_C tábla</t>
  </si>
  <si>
    <t>BEFT4_C tábla</t>
  </si>
  <si>
    <t>Váltó és egyéb tartozások</t>
  </si>
  <si>
    <t>BEFT5_C tábla</t>
  </si>
  <si>
    <t xml:space="preserve"> Hitelazonosító</t>
  </si>
  <si>
    <t>Folyószámlák, lekötöttbetétek és valutakészlet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</si>
  <si>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</si>
  <si>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</si>
  <si>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</si>
  <si>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</si>
  <si>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</si>
  <si>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</si>
  <si>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</si>
  <si>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</si>
  <si>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</si>
  <si>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</si>
  <si>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</si>
  <si>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</si>
  <si>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</si>
  <si>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</si>
  <si>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</si>
  <si>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</si>
  <si>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</si>
  <si>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</si>
  <si>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</si>
  <si>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</si>
  <si>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</si>
  <si>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</si>
  <si>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</si>
  <si>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</si>
  <si>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</si>
  <si>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</si>
  <si>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</si>
  <si>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</si>
  <si>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</si>
  <si>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</si>
  <si>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</si>
  <si>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</si>
  <si>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</si>
  <si>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</si>
  <si>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</si>
  <si>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EHITK</t>
  </si>
  <si>
    <t>H</t>
  </si>
  <si>
    <t>PL</t>
  </si>
  <si>
    <t>HUF</t>
  </si>
  <si>
    <t>R</t>
  </si>
  <si>
    <t>KHITK</t>
  </si>
  <si>
    <t>DE</t>
  </si>
  <si>
    <t>EUR</t>
  </si>
  <si>
    <t>US</t>
  </si>
  <si>
    <t>USD</t>
  </si>
  <si>
    <t>KERHITK</t>
  </si>
  <si>
    <t>PLIZK</t>
  </si>
  <si>
    <t>REPOK</t>
  </si>
  <si>
    <t>KOVEL</t>
  </si>
  <si>
    <t>ARVA</t>
  </si>
  <si>
    <t>BFSZLAK</t>
  </si>
  <si>
    <t>NBFSZLAK</t>
  </si>
  <si>
    <t>LBETK</t>
  </si>
  <si>
    <t>HIBA</t>
  </si>
  <si>
    <t>SVAL</t>
  </si>
  <si>
    <t>UVAL</t>
  </si>
  <si>
    <t>KLE</t>
  </si>
  <si>
    <t>VELT</t>
  </si>
  <si>
    <t>EK</t>
  </si>
  <si>
    <t>VALTK</t>
  </si>
  <si>
    <t>ATSO</t>
  </si>
  <si>
    <t>KHITT</t>
  </si>
  <si>
    <t>AHITT</t>
  </si>
  <si>
    <t>KFIZ</t>
  </si>
  <si>
    <t>HITEL33</t>
  </si>
  <si>
    <t>HITEL34</t>
  </si>
  <si>
    <t>EHITT</t>
  </si>
  <si>
    <t>REPOT</t>
  </si>
  <si>
    <t>PLIZT</t>
  </si>
  <si>
    <t>KERHITT</t>
  </si>
  <si>
    <t>BFSZLAT</t>
  </si>
  <si>
    <t>LBETT</t>
  </si>
  <si>
    <t>ET</t>
  </si>
  <si>
    <t>VALTT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</si>
  <si>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</si>
  <si>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</si>
  <si>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</si>
  <si>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</si>
  <si>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</si>
  <si>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</si>
  <si>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</si>
  <si>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</si>
  <si>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</si>
  <si>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BEFK1C</t>
  </si>
  <si>
    <t>BEFK2C</t>
  </si>
  <si>
    <t>BEFK3C</t>
  </si>
  <si>
    <t>BEFK4C</t>
  </si>
  <si>
    <t>BEFK5C</t>
  </si>
  <si>
    <t>BEFT1C</t>
  </si>
  <si>
    <t>BEFT2C</t>
  </si>
  <si>
    <t>BEFT3C</t>
  </si>
  <si>
    <t>BEFT4C</t>
  </si>
  <si>
    <t>BEFT5C</t>
  </si>
  <si>
    <t>Jóadatok Katalin</t>
  </si>
  <si>
    <t>joa@hamati.hu</t>
  </si>
  <si>
    <t>00000000</t>
  </si>
  <si>
    <t>OTP</t>
  </si>
  <si>
    <t>R16</t>
  </si>
  <si>
    <t>Szabványos fájlnév:</t>
  </si>
  <si>
    <t xml:space="preserve"> Fájlnév összetétele: </t>
  </si>
  <si>
    <t>3) adatszolgáltató 8 jegyű törzsszáma</t>
  </si>
  <si>
    <t>1) adatgyűjtés jele: R16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</si>
  <si>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</si>
  <si>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20110410</t>
  </si>
  <si>
    <t>2011N1</t>
  </si>
  <si>
    <t>2) vonatkozási időszak 2011. év utolsó számjegye: 1 és a negyedév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</si>
</sst>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_ ;\-#,##0\ "/>
    <numFmt numFmtId="169" formatCode="[$-40E]yyyy\.\ mmmm\ d\."/>
    <numFmt numFmtId="170" formatCode="yyyy\ mm\ dd;@"/>
  </numFmts>
  <fonts count="55">
    <font>
      <sz val="10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Garamond"/>
      <family val="1"/>
    </font>
    <font>
      <sz val="10"/>
      <color indexed="5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0"/>
      <color indexed="10"/>
      <name val="Arial"/>
      <family val="2"/>
    </font>
    <font>
      <sz val="10"/>
      <color indexed="10"/>
      <name val="Garamond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0" fillId="0" borderId="10" xfId="55" applyFont="1" applyBorder="1">
      <alignment/>
      <protection/>
    </xf>
    <xf numFmtId="0" fontId="0" fillId="0" borderId="12" xfId="55" applyFont="1" applyBorder="1">
      <alignment/>
      <protection/>
    </xf>
    <xf numFmtId="0" fontId="0" fillId="0" borderId="13" xfId="55" applyFont="1" applyBorder="1">
      <alignment/>
      <protection/>
    </xf>
    <xf numFmtId="0" fontId="2" fillId="0" borderId="0" xfId="55" applyFont="1" applyFill="1" applyBorder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>
      <alignment/>
      <protection/>
    </xf>
    <xf numFmtId="0" fontId="1" fillId="0" borderId="0" xfId="55" applyFont="1">
      <alignment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>
      <alignment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1" fillId="0" borderId="10" xfId="55" applyFont="1" applyFill="1" applyBorder="1" applyAlignment="1">
      <alignment vertical="center" wrapText="1"/>
      <protection/>
    </xf>
    <xf numFmtId="0" fontId="2" fillId="0" borderId="17" xfId="55" applyFont="1" applyFill="1" applyBorder="1">
      <alignment/>
      <protection/>
    </xf>
    <xf numFmtId="0" fontId="0" fillId="0" borderId="0" xfId="55" applyFont="1" applyFill="1">
      <alignment/>
      <protection/>
    </xf>
    <xf numFmtId="0" fontId="2" fillId="0" borderId="18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15" xfId="55" applyFont="1" applyBorder="1" applyAlignment="1">
      <alignment horizontal="center"/>
      <protection/>
    </xf>
    <xf numFmtId="0" fontId="1" fillId="0" borderId="19" xfId="55" applyFont="1" applyFill="1" applyBorder="1" applyAlignment="1">
      <alignment/>
      <protection/>
    </xf>
    <xf numFmtId="0" fontId="0" fillId="0" borderId="20" xfId="55" applyFont="1" applyBorder="1">
      <alignment/>
      <protection/>
    </xf>
    <xf numFmtId="0" fontId="2" fillId="0" borderId="18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0" fontId="6" fillId="0" borderId="0" xfId="55" applyFont="1">
      <alignment/>
      <protection/>
    </xf>
    <xf numFmtId="0" fontId="6" fillId="0" borderId="0" xfId="55" applyFont="1" applyFill="1">
      <alignment/>
      <protection/>
    </xf>
    <xf numFmtId="0" fontId="2" fillId="0" borderId="0" xfId="55" applyFont="1" applyFill="1" applyBorder="1" applyAlignment="1">
      <alignment/>
      <protection/>
    </xf>
    <xf numFmtId="0" fontId="2" fillId="0" borderId="17" xfId="55" applyFont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1" fillId="0" borderId="21" xfId="55" applyFont="1" applyBorder="1" applyAlignment="1">
      <alignment vertical="center" wrapText="1"/>
      <protection/>
    </xf>
    <xf numFmtId="0" fontId="0" fillId="0" borderId="22" xfId="55" applyFont="1" applyBorder="1">
      <alignment/>
      <protection/>
    </xf>
    <xf numFmtId="0" fontId="7" fillId="0" borderId="0" xfId="55" applyFont="1" applyFill="1" applyBorder="1" applyAlignment="1">
      <alignment/>
      <protection/>
    </xf>
    <xf numFmtId="0" fontId="1" fillId="0" borderId="23" xfId="55" applyFont="1" applyFill="1" applyBorder="1" applyAlignment="1">
      <alignment horizontal="center" vertical="center" wrapText="1"/>
      <protection/>
    </xf>
    <xf numFmtId="0" fontId="2" fillId="0" borderId="24" xfId="55" applyFont="1" applyBorder="1" applyAlignment="1">
      <alignment horizontal="center"/>
      <protection/>
    </xf>
    <xf numFmtId="0" fontId="2" fillId="0" borderId="25" xfId="55" applyFont="1" applyBorder="1" applyAlignment="1">
      <alignment horizontal="center"/>
      <protection/>
    </xf>
    <xf numFmtId="0" fontId="2" fillId="0" borderId="25" xfId="55" applyFont="1" applyFill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" fillId="0" borderId="26" xfId="55" applyFont="1" applyBorder="1" applyAlignment="1">
      <alignment horizontal="center" vertical="center"/>
      <protection/>
    </xf>
    <xf numFmtId="0" fontId="2" fillId="0" borderId="24" xfId="55" applyFont="1" applyFill="1" applyBorder="1" applyAlignment="1">
      <alignment horizontal="center" vertical="center" wrapText="1"/>
      <protection/>
    </xf>
    <xf numFmtId="0" fontId="0" fillId="0" borderId="27" xfId="55" applyFont="1" applyBorder="1">
      <alignment/>
      <protection/>
    </xf>
    <xf numFmtId="0" fontId="2" fillId="0" borderId="28" xfId="55" applyFont="1" applyFill="1" applyBorder="1" applyAlignment="1">
      <alignment horizontal="center"/>
      <protection/>
    </xf>
    <xf numFmtId="0" fontId="2" fillId="0" borderId="27" xfId="55" applyFont="1" applyFill="1" applyBorder="1" applyAlignment="1">
      <alignment horizontal="center"/>
      <protection/>
    </xf>
    <xf numFmtId="0" fontId="1" fillId="0" borderId="12" xfId="55" applyFont="1" applyFill="1" applyBorder="1" applyAlignment="1">
      <alignment vertical="center" wrapText="1"/>
      <protection/>
    </xf>
    <xf numFmtId="0" fontId="2" fillId="0" borderId="12" xfId="55" applyFont="1" applyFill="1" applyBorder="1">
      <alignment/>
      <protection/>
    </xf>
    <xf numFmtId="0" fontId="2" fillId="0" borderId="13" xfId="55" applyFont="1" applyFill="1" applyBorder="1">
      <alignment/>
      <protection/>
    </xf>
    <xf numFmtId="0" fontId="2" fillId="0" borderId="12" xfId="55" applyFont="1" applyFill="1" applyBorder="1" applyAlignment="1">
      <alignment horizontal="center"/>
      <protection/>
    </xf>
    <xf numFmtId="0" fontId="1" fillId="0" borderId="26" xfId="55" applyFont="1" applyFill="1" applyBorder="1" applyAlignment="1">
      <alignment vertical="center" wrapText="1"/>
      <protection/>
    </xf>
    <xf numFmtId="0" fontId="2" fillId="0" borderId="27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0" fontId="2" fillId="0" borderId="13" xfId="55" applyFont="1" applyBorder="1" applyAlignment="1">
      <alignment horizontal="center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vertical="center" wrapText="1"/>
      <protection/>
    </xf>
    <xf numFmtId="0" fontId="0" fillId="0" borderId="0" xfId="55" applyFont="1" applyFill="1" applyBorder="1">
      <alignment/>
      <protection/>
    </xf>
    <xf numFmtId="0" fontId="2" fillId="0" borderId="29" xfId="55" applyFont="1" applyBorder="1" applyAlignment="1">
      <alignment horizontal="center" vertical="center" wrapText="1"/>
      <protection/>
    </xf>
    <xf numFmtId="0" fontId="2" fillId="0" borderId="30" xfId="55" applyFont="1" applyBorder="1" applyAlignment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1" fillId="0" borderId="26" xfId="55" applyFont="1" applyBorder="1" applyAlignment="1">
      <alignment horizontal="center" vertical="center"/>
      <protection/>
    </xf>
    <xf numFmtId="0" fontId="2" fillId="0" borderId="24" xfId="55" applyFont="1" applyFill="1" applyBorder="1" applyAlignment="1">
      <alignment horizontal="center"/>
      <protection/>
    </xf>
    <xf numFmtId="0" fontId="2" fillId="0" borderId="31" xfId="55" applyFont="1" applyBorder="1" applyAlignment="1">
      <alignment horizontal="center"/>
      <protection/>
    </xf>
    <xf numFmtId="0" fontId="0" fillId="0" borderId="31" xfId="55" applyFont="1" applyBorder="1">
      <alignment/>
      <protection/>
    </xf>
    <xf numFmtId="0" fontId="0" fillId="0" borderId="32" xfId="55" applyFont="1" applyBorder="1">
      <alignment/>
      <protection/>
    </xf>
    <xf numFmtId="0" fontId="8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8" fillId="0" borderId="0" xfId="55" applyFont="1" applyAlignment="1">
      <alignment/>
      <protection/>
    </xf>
    <xf numFmtId="0" fontId="9" fillId="0" borderId="0" xfId="55" applyFont="1">
      <alignment/>
      <protection/>
    </xf>
    <xf numFmtId="0" fontId="2" fillId="0" borderId="33" xfId="55" applyFont="1" applyFill="1" applyBorder="1" applyAlignment="1">
      <alignment horizontal="center" vertical="center" wrapText="1"/>
      <protection/>
    </xf>
    <xf numFmtId="0" fontId="2" fillId="0" borderId="34" xfId="55" applyFont="1" applyFill="1" applyBorder="1" applyAlignment="1">
      <alignment horizontal="center" vertical="center" wrapText="1"/>
      <protection/>
    </xf>
    <xf numFmtId="0" fontId="2" fillId="0" borderId="35" xfId="55" applyFont="1" applyFill="1" applyBorder="1" applyAlignment="1">
      <alignment horizontal="center" vertical="center" wrapText="1"/>
      <protection/>
    </xf>
    <xf numFmtId="0" fontId="2" fillId="0" borderId="36" xfId="55" applyFont="1" applyBorder="1" applyAlignment="1">
      <alignment horizontal="center"/>
      <protection/>
    </xf>
    <xf numFmtId="0" fontId="2" fillId="33" borderId="20" xfId="55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horizontal="center"/>
      <protection/>
    </xf>
    <xf numFmtId="0" fontId="0" fillId="33" borderId="10" xfId="55" applyFont="1" applyFill="1" applyBorder="1">
      <alignment/>
      <protection/>
    </xf>
    <xf numFmtId="0" fontId="0" fillId="33" borderId="17" xfId="55" applyFont="1" applyFill="1" applyBorder="1">
      <alignment/>
      <protection/>
    </xf>
    <xf numFmtId="0" fontId="2" fillId="33" borderId="20" xfId="55" applyFont="1" applyFill="1" applyBorder="1">
      <alignment/>
      <protection/>
    </xf>
    <xf numFmtId="0" fontId="2" fillId="33" borderId="10" xfId="55" applyFont="1" applyFill="1" applyBorder="1">
      <alignment/>
      <protection/>
    </xf>
    <xf numFmtId="0" fontId="2" fillId="33" borderId="27" xfId="55" applyFont="1" applyFill="1" applyBorder="1">
      <alignment/>
      <protection/>
    </xf>
    <xf numFmtId="0" fontId="2" fillId="33" borderId="12" xfId="55" applyFont="1" applyFill="1" applyBorder="1">
      <alignment/>
      <protection/>
    </xf>
    <xf numFmtId="0" fontId="0" fillId="33" borderId="12" xfId="55" applyFont="1" applyFill="1" applyBorder="1">
      <alignment/>
      <protection/>
    </xf>
    <xf numFmtId="0" fontId="0" fillId="33" borderId="13" xfId="55" applyFont="1" applyFill="1" applyBorder="1">
      <alignment/>
      <protection/>
    </xf>
    <xf numFmtId="0" fontId="2" fillId="33" borderId="20" xfId="55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2" fillId="33" borderId="37" xfId="55" applyFont="1" applyFill="1" applyBorder="1" applyAlignment="1">
      <alignment horizontal="center"/>
      <protection/>
    </xf>
    <xf numFmtId="0" fontId="2" fillId="33" borderId="11" xfId="55" applyFont="1" applyFill="1" applyBorder="1" applyAlignment="1">
      <alignment horizontal="center"/>
      <protection/>
    </xf>
    <xf numFmtId="0" fontId="0" fillId="33" borderId="11" xfId="55" applyFont="1" applyFill="1" applyBorder="1">
      <alignment/>
      <protection/>
    </xf>
    <xf numFmtId="0" fontId="0" fillId="33" borderId="38" xfId="55" applyFont="1" applyFill="1" applyBorder="1">
      <alignment/>
      <protection/>
    </xf>
    <xf numFmtId="0" fontId="0" fillId="33" borderId="27" xfId="55" applyFont="1" applyFill="1" applyBorder="1" applyAlignment="1">
      <alignment horizontal="center"/>
      <protection/>
    </xf>
    <xf numFmtId="0" fontId="0" fillId="33" borderId="12" xfId="55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vertical="center" wrapText="1"/>
      <protection/>
    </xf>
    <xf numFmtId="0" fontId="2" fillId="33" borderId="17" xfId="55" applyFont="1" applyFill="1" applyBorder="1">
      <alignment/>
      <protection/>
    </xf>
    <xf numFmtId="0" fontId="0" fillId="33" borderId="27" xfId="55" applyFont="1" applyFill="1" applyBorder="1">
      <alignment/>
      <protection/>
    </xf>
    <xf numFmtId="0" fontId="2" fillId="33" borderId="12" xfId="55" applyFont="1" applyFill="1" applyBorder="1" applyAlignment="1">
      <alignment horizontal="center" vertical="center" wrapText="1"/>
      <protection/>
    </xf>
    <xf numFmtId="0" fontId="2" fillId="33" borderId="12" xfId="55" applyFont="1" applyFill="1" applyBorder="1" applyAlignment="1">
      <alignment vertical="center" wrapText="1"/>
      <protection/>
    </xf>
    <xf numFmtId="0" fontId="2" fillId="33" borderId="13" xfId="55" applyFont="1" applyFill="1" applyBorder="1">
      <alignment/>
      <protection/>
    </xf>
    <xf numFmtId="0" fontId="1" fillId="33" borderId="10" xfId="55" applyFont="1" applyFill="1" applyBorder="1" applyAlignment="1">
      <alignment vertical="center" wrapText="1"/>
      <protection/>
    </xf>
    <xf numFmtId="0" fontId="2" fillId="33" borderId="27" xfId="55" applyFont="1" applyFill="1" applyBorder="1" applyAlignment="1">
      <alignment horizontal="center"/>
      <protection/>
    </xf>
    <xf numFmtId="0" fontId="2" fillId="33" borderId="12" xfId="55" applyFont="1" applyFill="1" applyBorder="1" applyAlignment="1">
      <alignment horizontal="center"/>
      <protection/>
    </xf>
    <xf numFmtId="0" fontId="1" fillId="33" borderId="12" xfId="55" applyFont="1" applyFill="1" applyBorder="1" applyAlignment="1">
      <alignment vertical="center" wrapText="1"/>
      <protection/>
    </xf>
    <xf numFmtId="0" fontId="2" fillId="33" borderId="39" xfId="55" applyFont="1" applyFill="1" applyBorder="1" applyAlignment="1">
      <alignment horizontal="center"/>
      <protection/>
    </xf>
    <xf numFmtId="0" fontId="1" fillId="0" borderId="23" xfId="55" applyFont="1" applyBorder="1" applyAlignment="1">
      <alignment horizontal="center" vertical="center" wrapText="1"/>
      <protection/>
    </xf>
    <xf numFmtId="0" fontId="1" fillId="0" borderId="40" xfId="55" applyFont="1" applyBorder="1" applyAlignment="1">
      <alignment horizontal="center" vertical="center" wrapText="1"/>
      <protection/>
    </xf>
    <xf numFmtId="0" fontId="1" fillId="0" borderId="41" xfId="55" applyFont="1" applyBorder="1" applyAlignment="1">
      <alignment horizontal="center" vertical="center" wrapText="1"/>
      <protection/>
    </xf>
    <xf numFmtId="0" fontId="1" fillId="33" borderId="23" xfId="55" applyFont="1" applyFill="1" applyBorder="1" applyAlignment="1">
      <alignment horizontal="center" vertical="center" wrapText="1"/>
      <protection/>
    </xf>
    <xf numFmtId="0" fontId="2" fillId="33" borderId="15" xfId="55" applyFont="1" applyFill="1" applyBorder="1" applyAlignment="1">
      <alignment horizontal="center" vertical="center" wrapText="1"/>
      <protection/>
    </xf>
    <xf numFmtId="0" fontId="2" fillId="0" borderId="20" xfId="55" applyFont="1" applyFill="1" applyBorder="1" applyAlignment="1">
      <alignment horizontal="center" vertical="center" wrapText="1"/>
      <protection/>
    </xf>
    <xf numFmtId="0" fontId="12" fillId="34" borderId="0" xfId="55" applyNumberFormat="1" applyFont="1" applyFill="1" applyBorder="1" applyAlignment="1">
      <alignment horizontal="left" vertical="center" wrapText="1"/>
      <protection/>
    </xf>
    <xf numFmtId="0" fontId="13" fillId="0" borderId="42" xfId="55" applyNumberFormat="1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wrapText="1"/>
      <protection/>
    </xf>
    <xf numFmtId="0" fontId="2" fillId="0" borderId="0" xfId="55" applyFont="1" applyAlignment="1">
      <alignment horizontal="center"/>
      <protection/>
    </xf>
    <xf numFmtId="0" fontId="14" fillId="0" borderId="43" xfId="55" applyNumberFormat="1" applyFont="1" applyFill="1" applyBorder="1" applyAlignment="1">
      <alignment horizontal="left" vertical="center" wrapText="1"/>
      <protection/>
    </xf>
    <xf numFmtId="0" fontId="15" fillId="0" borderId="44" xfId="55" applyNumberFormat="1" applyFont="1" applyFill="1" applyBorder="1" applyAlignment="1">
      <alignment horizontal="left" vertical="center" wrapText="1"/>
      <protection/>
    </xf>
    <xf numFmtId="0" fontId="15" fillId="0" borderId="45" xfId="55" applyNumberFormat="1" applyFont="1" applyFill="1" applyBorder="1" applyAlignment="1">
      <alignment horizontal="left" vertical="center" wrapText="1"/>
      <protection/>
    </xf>
    <xf numFmtId="0" fontId="4" fillId="0" borderId="45" xfId="43" applyNumberFormat="1" applyFill="1" applyBorder="1" applyAlignment="1" applyProtection="1">
      <alignment horizontal="left" vertical="center" wrapText="1"/>
      <protection/>
    </xf>
    <xf numFmtId="0" fontId="14" fillId="0" borderId="46" xfId="55" applyNumberFormat="1" applyFont="1" applyFill="1" applyBorder="1" applyAlignment="1">
      <alignment horizontal="left" vertical="center" wrapText="1"/>
      <protection/>
    </xf>
    <xf numFmtId="0" fontId="15" fillId="0" borderId="47" xfId="55" applyNumberFormat="1" applyFont="1" applyFill="1" applyBorder="1" applyAlignment="1">
      <alignment horizontal="left" vertical="center" wrapText="1"/>
      <protection/>
    </xf>
    <xf numFmtId="0" fontId="15" fillId="0" borderId="48" xfId="55" applyNumberFormat="1" applyFont="1" applyFill="1" applyBorder="1" applyAlignment="1">
      <alignment horizontal="left" vertical="center" wrapText="1"/>
      <protection/>
    </xf>
    <xf numFmtId="3" fontId="2" fillId="0" borderId="10" xfId="55" applyNumberFormat="1" applyFont="1" applyBorder="1" applyAlignment="1">
      <alignment horizontal="center" vertical="center" wrapText="1"/>
      <protection/>
    </xf>
    <xf numFmtId="3" fontId="2" fillId="0" borderId="10" xfId="55" applyNumberFormat="1" applyFont="1" applyBorder="1">
      <alignment/>
      <protection/>
    </xf>
    <xf numFmtId="3" fontId="2" fillId="0" borderId="10" xfId="55" applyNumberFormat="1" applyFont="1" applyBorder="1" applyAlignment="1">
      <alignment horizontal="center"/>
      <protection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3" fontId="2" fillId="0" borderId="10" xfId="55" applyNumberFormat="1" applyFont="1" applyFill="1" applyBorder="1" applyAlignment="1">
      <alignment horizontal="center"/>
      <protection/>
    </xf>
    <xf numFmtId="0" fontId="2" fillId="0" borderId="31" xfId="55" applyFont="1" applyFill="1" applyBorder="1" applyAlignment="1">
      <alignment horizontal="center" vertical="center" wrapText="1"/>
      <protection/>
    </xf>
    <xf numFmtId="168" fontId="2" fillId="0" borderId="10" xfId="55" applyNumberFormat="1" applyFont="1" applyBorder="1" applyAlignment="1">
      <alignment horizontal="center" vertical="center" wrapText="1"/>
      <protection/>
    </xf>
    <xf numFmtId="0" fontId="2" fillId="0" borderId="49" xfId="55" applyFont="1" applyFill="1" applyBorder="1" applyAlignment="1">
      <alignment horizontal="center" vertical="center" wrapText="1"/>
      <protection/>
    </xf>
    <xf numFmtId="0" fontId="2" fillId="33" borderId="37" xfId="55" applyFont="1" applyFill="1" applyBorder="1" applyAlignment="1">
      <alignment horizontal="center" vertical="center" wrapText="1"/>
      <protection/>
    </xf>
    <xf numFmtId="0" fontId="2" fillId="33" borderId="11" xfId="55" applyFont="1" applyFill="1" applyBorder="1" applyAlignment="1">
      <alignment horizontal="center" vertical="center" wrapText="1"/>
      <protection/>
    </xf>
    <xf numFmtId="0" fontId="2" fillId="33" borderId="11" xfId="55" applyFont="1" applyFill="1" applyBorder="1" applyAlignment="1">
      <alignment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3" fontId="2" fillId="0" borderId="11" xfId="55" applyNumberFormat="1" applyFont="1" applyBorder="1" applyAlignment="1">
      <alignment horizontal="center" vertical="center" wrapText="1"/>
      <protection/>
    </xf>
    <xf numFmtId="3" fontId="2" fillId="0" borderId="50" xfId="55" applyNumberFormat="1" applyFont="1" applyBorder="1" applyAlignment="1">
      <alignment horizontal="center" vertical="center" wrapText="1"/>
      <protection/>
    </xf>
    <xf numFmtId="0" fontId="2" fillId="33" borderId="51" xfId="55" applyFont="1" applyFill="1" applyBorder="1" applyAlignment="1">
      <alignment vertical="center" wrapText="1"/>
      <protection/>
    </xf>
    <xf numFmtId="3" fontId="2" fillId="33" borderId="51" xfId="55" applyNumberFormat="1" applyFont="1" applyFill="1" applyBorder="1" applyAlignment="1">
      <alignment vertical="center" wrapText="1"/>
      <protection/>
    </xf>
    <xf numFmtId="0" fontId="1" fillId="33" borderId="51" xfId="55" applyFont="1" applyFill="1" applyBorder="1" applyAlignment="1">
      <alignment vertical="center" wrapText="1"/>
      <protection/>
    </xf>
    <xf numFmtId="0" fontId="1" fillId="0" borderId="39" xfId="55" applyFont="1" applyFill="1" applyBorder="1" applyAlignment="1">
      <alignment vertical="center" wrapText="1"/>
      <protection/>
    </xf>
    <xf numFmtId="0" fontId="2" fillId="0" borderId="52" xfId="55" applyFont="1" applyBorder="1" applyAlignment="1">
      <alignment horizontal="center"/>
      <protection/>
    </xf>
    <xf numFmtId="0" fontId="2" fillId="0" borderId="38" xfId="55" applyFont="1" applyBorder="1" applyAlignment="1">
      <alignment horizontal="center"/>
      <protection/>
    </xf>
    <xf numFmtId="14" fontId="2" fillId="0" borderId="10" xfId="55" applyNumberFormat="1" applyFont="1" applyBorder="1">
      <alignment/>
      <protection/>
    </xf>
    <xf numFmtId="0" fontId="2" fillId="0" borderId="53" xfId="55" applyFont="1" applyBorder="1" applyAlignment="1">
      <alignment horizontal="center" vertical="center"/>
      <protection/>
    </xf>
    <xf numFmtId="0" fontId="2" fillId="0" borderId="54" xfId="55" applyFont="1" applyFill="1" applyBorder="1" applyAlignment="1">
      <alignment horizontal="center" vertical="center" wrapText="1"/>
      <protection/>
    </xf>
    <xf numFmtId="49" fontId="2" fillId="0" borderId="25" xfId="55" applyNumberFormat="1" applyFont="1" applyBorder="1" applyAlignment="1">
      <alignment horizontal="center"/>
      <protection/>
    </xf>
    <xf numFmtId="49" fontId="2" fillId="0" borderId="25" xfId="55" applyNumberFormat="1" applyFont="1" applyFill="1" applyBorder="1" applyAlignment="1">
      <alignment horizontal="center" vertical="center" wrapText="1"/>
      <protection/>
    </xf>
    <xf numFmtId="0" fontId="2" fillId="0" borderId="10" xfId="55" applyNumberFormat="1" applyFont="1" applyBorder="1">
      <alignment/>
      <protection/>
    </xf>
    <xf numFmtId="49" fontId="2" fillId="0" borderId="0" xfId="55" applyNumberFormat="1" applyFont="1">
      <alignment/>
      <protection/>
    </xf>
    <xf numFmtId="0" fontId="0" fillId="0" borderId="10" xfId="55" applyFont="1" applyBorder="1" applyAlignment="1">
      <alignment horizontal="center"/>
      <protection/>
    </xf>
    <xf numFmtId="0" fontId="0" fillId="0" borderId="10" xfId="55" applyFont="1" applyBorder="1" applyAlignment="1">
      <alignment horizontal="left"/>
      <protection/>
    </xf>
    <xf numFmtId="0" fontId="0" fillId="0" borderId="10" xfId="55" applyNumberFormat="1" applyFont="1" applyBorder="1">
      <alignment/>
      <protection/>
    </xf>
    <xf numFmtId="3" fontId="0" fillId="0" borderId="10" xfId="55" applyNumberFormat="1" applyFont="1" applyBorder="1" applyAlignment="1">
      <alignment horizontal="center"/>
      <protection/>
    </xf>
    <xf numFmtId="0" fontId="0" fillId="35" borderId="10" xfId="55" applyFont="1" applyFill="1" applyBorder="1">
      <alignment/>
      <protection/>
    </xf>
    <xf numFmtId="3" fontId="0" fillId="0" borderId="17" xfId="55" applyNumberFormat="1" applyFont="1" applyBorder="1" applyAlignment="1">
      <alignment horizontal="center"/>
      <protection/>
    </xf>
    <xf numFmtId="3" fontId="0" fillId="0" borderId="51" xfId="55" applyNumberFormat="1" applyFont="1" applyBorder="1" applyAlignment="1">
      <alignment horizontal="center"/>
      <protection/>
    </xf>
    <xf numFmtId="0" fontId="2" fillId="0" borderId="0" xfId="55" applyNumberFormat="1" applyFont="1">
      <alignment/>
      <protection/>
    </xf>
    <xf numFmtId="0" fontId="2" fillId="36" borderId="0" xfId="55" applyFont="1" applyFill="1">
      <alignment/>
      <protection/>
    </xf>
    <xf numFmtId="49" fontId="2" fillId="36" borderId="0" xfId="55" applyNumberFormat="1" applyFont="1" applyFill="1">
      <alignment/>
      <protection/>
    </xf>
    <xf numFmtId="3" fontId="17" fillId="0" borderId="0" xfId="55" applyNumberFormat="1" applyFont="1">
      <alignment/>
      <protection/>
    </xf>
    <xf numFmtId="0" fontId="17" fillId="0" borderId="0" xfId="55" applyFont="1">
      <alignment/>
      <protection/>
    </xf>
    <xf numFmtId="0" fontId="2" fillId="35" borderId="10" xfId="55" applyFont="1" applyFill="1" applyBorder="1">
      <alignment/>
      <protection/>
    </xf>
    <xf numFmtId="0" fontId="2" fillId="35" borderId="17" xfId="55" applyFont="1" applyFill="1" applyBorder="1">
      <alignment/>
      <protection/>
    </xf>
    <xf numFmtId="3" fontId="2" fillId="35" borderId="10" xfId="55" applyNumberFormat="1" applyFont="1" applyFill="1" applyBorder="1" applyAlignment="1">
      <alignment horizontal="center" vertical="center" wrapText="1"/>
      <protection/>
    </xf>
    <xf numFmtId="0" fontId="2" fillId="35" borderId="10" xfId="55" applyFont="1" applyFill="1" applyBorder="1" applyAlignment="1">
      <alignment horizontal="center" vertical="center" wrapText="1"/>
      <protection/>
    </xf>
    <xf numFmtId="0" fontId="2" fillId="35" borderId="10" xfId="55" applyFont="1" applyFill="1" applyBorder="1" applyAlignment="1">
      <alignment vertical="center" wrapText="1"/>
      <protection/>
    </xf>
    <xf numFmtId="0" fontId="2" fillId="35" borderId="29" xfId="55" applyFont="1" applyFill="1" applyBorder="1" applyAlignment="1">
      <alignment horizontal="center" vertical="center" wrapText="1"/>
      <protection/>
    </xf>
    <xf numFmtId="0" fontId="2" fillId="35" borderId="35" xfId="55" applyFont="1" applyFill="1" applyBorder="1" applyAlignment="1">
      <alignment horizontal="center" vertical="center" wrapText="1"/>
      <protection/>
    </xf>
    <xf numFmtId="3" fontId="18" fillId="0" borderId="0" xfId="55" applyNumberFormat="1" applyFont="1" applyBorder="1" applyAlignment="1">
      <alignment horizontal="center"/>
      <protection/>
    </xf>
    <xf numFmtId="0" fontId="1" fillId="35" borderId="10" xfId="55" applyFont="1" applyFill="1" applyBorder="1" applyAlignment="1">
      <alignment horizontal="center" vertical="center" wrapText="1"/>
      <protection/>
    </xf>
    <xf numFmtId="0" fontId="1" fillId="35" borderId="17" xfId="55" applyFont="1" applyFill="1" applyBorder="1" applyAlignment="1">
      <alignment horizontal="center" vertical="center" wrapText="1"/>
      <protection/>
    </xf>
    <xf numFmtId="0" fontId="19" fillId="0" borderId="0" xfId="55" applyFont="1">
      <alignment/>
      <protection/>
    </xf>
    <xf numFmtId="0" fontId="0" fillId="0" borderId="55" xfId="55" applyFont="1" applyFill="1" applyBorder="1">
      <alignment/>
      <protection/>
    </xf>
    <xf numFmtId="0" fontId="17" fillId="0" borderId="0" xfId="55" applyFont="1">
      <alignment/>
      <protection/>
    </xf>
    <xf numFmtId="49" fontId="15" fillId="36" borderId="48" xfId="55" applyNumberFormat="1" applyFont="1" applyFill="1" applyBorder="1" applyAlignment="1">
      <alignment horizontal="left" vertical="center" wrapText="1"/>
      <protection/>
    </xf>
    <xf numFmtId="0" fontId="10" fillId="0" borderId="56" xfId="55" applyNumberFormat="1" applyFont="1" applyFill="1" applyBorder="1" applyAlignment="1">
      <alignment horizontal="center" vertical="center" wrapText="1"/>
      <protection/>
    </xf>
    <xf numFmtId="0" fontId="10" fillId="0" borderId="57" xfId="55" applyNumberFormat="1" applyFont="1" applyFill="1" applyBorder="1" applyAlignment="1">
      <alignment horizontal="center" vertical="center" wrapText="1"/>
      <protection/>
    </xf>
    <xf numFmtId="0" fontId="10" fillId="0" borderId="58" xfId="55" applyNumberFormat="1" applyFont="1" applyFill="1" applyBorder="1" applyAlignment="1">
      <alignment horizontal="center" vertical="center" wrapText="1"/>
      <protection/>
    </xf>
    <xf numFmtId="0" fontId="11" fillId="0" borderId="59" xfId="55" applyNumberFormat="1" applyFont="1" applyFill="1" applyBorder="1" applyAlignment="1">
      <alignment horizontal="center" vertical="center" wrapText="1"/>
      <protection/>
    </xf>
    <xf numFmtId="0" fontId="11" fillId="0" borderId="60" xfId="55" applyNumberFormat="1" applyFont="1" applyFill="1" applyBorder="1" applyAlignment="1">
      <alignment horizontal="center" vertical="center" wrapText="1"/>
      <protection/>
    </xf>
    <xf numFmtId="0" fontId="11" fillId="0" borderId="61" xfId="55" applyNumberFormat="1" applyFont="1" applyFill="1" applyBorder="1" applyAlignment="1">
      <alignment horizontal="center" vertical="center" wrapText="1"/>
      <protection/>
    </xf>
    <xf numFmtId="0" fontId="13" fillId="0" borderId="62" xfId="55" applyNumberFormat="1" applyFont="1" applyFill="1" applyBorder="1" applyAlignment="1">
      <alignment horizontal="center" vertical="center" wrapText="1"/>
      <protection/>
    </xf>
    <xf numFmtId="0" fontId="13" fillId="0" borderId="63" xfId="55" applyNumberFormat="1" applyFont="1" applyFill="1" applyBorder="1" applyAlignment="1">
      <alignment horizontal="center" vertical="center" wrapText="1"/>
      <protection/>
    </xf>
    <xf numFmtId="0" fontId="13" fillId="0" borderId="64" xfId="55" applyNumberFormat="1" applyFont="1" applyFill="1" applyBorder="1" applyAlignment="1">
      <alignment horizontal="center" vertical="center" wrapText="1"/>
      <protection/>
    </xf>
    <xf numFmtId="0" fontId="1" fillId="0" borderId="23" xfId="55" applyFont="1" applyFill="1" applyBorder="1" applyAlignment="1">
      <alignment horizontal="center" vertical="center" wrapText="1"/>
      <protection/>
    </xf>
    <xf numFmtId="0" fontId="1" fillId="0" borderId="65" xfId="55" applyFont="1" applyFill="1" applyBorder="1" applyAlignment="1">
      <alignment horizontal="center" vertical="center" wrapText="1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1" fillId="0" borderId="34" xfId="55" applyFont="1" applyFill="1" applyBorder="1" applyAlignment="1">
      <alignment horizontal="center" vertical="center" wrapText="1"/>
      <protection/>
    </xf>
    <xf numFmtId="0" fontId="1" fillId="0" borderId="22" xfId="55" applyFont="1" applyFill="1" applyBorder="1" applyAlignment="1">
      <alignment horizontal="center"/>
      <protection/>
    </xf>
    <xf numFmtId="0" fontId="1" fillId="0" borderId="66" xfId="55" applyFont="1" applyFill="1" applyBorder="1" applyAlignment="1">
      <alignment horizontal="center"/>
      <protection/>
    </xf>
    <xf numFmtId="0" fontId="1" fillId="0" borderId="67" xfId="55" applyFont="1" applyFill="1" applyBorder="1" applyAlignment="1">
      <alignment horizontal="center"/>
      <protection/>
    </xf>
    <xf numFmtId="0" fontId="1" fillId="0" borderId="22" xfId="55" applyFont="1" applyFill="1" applyBorder="1" applyAlignment="1">
      <alignment horizontal="center" vertical="center" wrapText="1"/>
      <protection/>
    </xf>
    <xf numFmtId="0" fontId="1" fillId="0" borderId="66" xfId="55" applyFont="1" applyFill="1" applyBorder="1" applyAlignment="1">
      <alignment horizontal="center" vertical="center" wrapText="1"/>
      <protection/>
    </xf>
    <xf numFmtId="0" fontId="1" fillId="0" borderId="67" xfId="55" applyFont="1" applyFill="1" applyBorder="1" applyAlignment="1">
      <alignment horizontal="center" vertical="center" wrapText="1"/>
      <protection/>
    </xf>
    <xf numFmtId="0" fontId="1" fillId="0" borderId="37" xfId="55" applyFont="1" applyFill="1" applyBorder="1" applyAlignment="1">
      <alignment horizontal="center" vertical="center" wrapText="1"/>
      <protection/>
    </xf>
    <xf numFmtId="0" fontId="1" fillId="0" borderId="68" xfId="55" applyFont="1" applyFill="1" applyBorder="1" applyAlignment="1">
      <alignment horizontal="center" vertical="center" wrapText="1"/>
      <protection/>
    </xf>
    <xf numFmtId="0" fontId="1" fillId="0" borderId="51" xfId="55" applyFont="1" applyFill="1" applyBorder="1" applyAlignment="1">
      <alignment horizontal="center" vertical="center" wrapText="1"/>
      <protection/>
    </xf>
    <xf numFmtId="0" fontId="1" fillId="0" borderId="69" xfId="55" applyFont="1" applyFill="1" applyBorder="1" applyAlignment="1">
      <alignment horizontal="center" vertical="center" wrapText="1"/>
      <protection/>
    </xf>
    <xf numFmtId="0" fontId="1" fillId="0" borderId="31" xfId="55" applyFont="1" applyFill="1" applyBorder="1" applyAlignment="1">
      <alignment horizontal="center" vertical="center" wrapText="1"/>
      <protection/>
    </xf>
    <xf numFmtId="0" fontId="1" fillId="0" borderId="38" xfId="55" applyFont="1" applyFill="1" applyBorder="1" applyAlignment="1">
      <alignment horizontal="center" vertical="center" wrapText="1"/>
      <protection/>
    </xf>
    <xf numFmtId="0" fontId="1" fillId="0" borderId="70" xfId="55" applyFont="1" applyFill="1" applyBorder="1" applyAlignment="1">
      <alignment horizontal="center" vertical="center" wrapText="1"/>
      <protection/>
    </xf>
    <xf numFmtId="0" fontId="1" fillId="0" borderId="71" xfId="55" applyFont="1" applyFill="1" applyBorder="1" applyAlignment="1">
      <alignment horizontal="center" vertical="center" wrapText="1"/>
      <protection/>
    </xf>
    <xf numFmtId="0" fontId="1" fillId="0" borderId="72" xfId="55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horizontal="center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52" xfId="55" applyFont="1" applyFill="1" applyBorder="1" applyAlignment="1">
      <alignment horizontal="center" vertical="center" wrapText="1"/>
      <protection/>
    </xf>
    <xf numFmtId="0" fontId="1" fillId="0" borderId="73" xfId="55" applyFont="1" applyFill="1" applyBorder="1" applyAlignment="1">
      <alignment horizontal="center" vertical="center" wrapText="1"/>
      <protection/>
    </xf>
    <xf numFmtId="0" fontId="1" fillId="35" borderId="21" xfId="55" applyFont="1" applyFill="1" applyBorder="1" applyAlignment="1">
      <alignment horizontal="left"/>
      <protection/>
    </xf>
    <xf numFmtId="0" fontId="1" fillId="35" borderId="74" xfId="55" applyFont="1" applyFill="1" applyBorder="1" applyAlignment="1">
      <alignment horizontal="left"/>
      <protection/>
    </xf>
    <xf numFmtId="0" fontId="1" fillId="35" borderId="75" xfId="55" applyFont="1" applyFill="1" applyBorder="1" applyAlignment="1">
      <alignment horizontal="left"/>
      <protection/>
    </xf>
    <xf numFmtId="0" fontId="1" fillId="0" borderId="23" xfId="55" applyFont="1" applyBorder="1" applyAlignment="1">
      <alignment horizontal="center" vertical="center"/>
      <protection/>
    </xf>
    <xf numFmtId="0" fontId="1" fillId="0" borderId="65" xfId="55" applyFont="1" applyBorder="1" applyAlignment="1">
      <alignment horizontal="center" vertical="center"/>
      <protection/>
    </xf>
    <xf numFmtId="0" fontId="1" fillId="0" borderId="23" xfId="55" applyFont="1" applyBorder="1" applyAlignment="1">
      <alignment horizontal="center" vertical="center" wrapText="1"/>
      <protection/>
    </xf>
    <xf numFmtId="0" fontId="1" fillId="0" borderId="65" xfId="55" applyFont="1" applyBorder="1" applyAlignment="1">
      <alignment horizontal="center" vertical="center" wrapText="1"/>
      <protection/>
    </xf>
    <xf numFmtId="0" fontId="0" fillId="0" borderId="65" xfId="55" applyFont="1" applyBorder="1">
      <alignment/>
      <protection/>
    </xf>
    <xf numFmtId="0" fontId="0" fillId="0" borderId="76" xfId="55" applyFont="1" applyBorder="1">
      <alignment/>
      <protection/>
    </xf>
    <xf numFmtId="0" fontId="0" fillId="0" borderId="66" xfId="55" applyFont="1" applyBorder="1">
      <alignment/>
      <protection/>
    </xf>
    <xf numFmtId="0" fontId="0" fillId="0" borderId="67" xfId="55" applyFont="1" applyBorder="1">
      <alignment/>
      <protection/>
    </xf>
    <xf numFmtId="0" fontId="1" fillId="0" borderId="77" xfId="55" applyFont="1" applyFill="1" applyBorder="1" applyAlignment="1">
      <alignment horizontal="center" vertical="center" wrapText="1"/>
      <protection/>
    </xf>
    <xf numFmtId="0" fontId="0" fillId="0" borderId="78" xfId="55" applyFont="1" applyBorder="1">
      <alignment/>
      <protection/>
    </xf>
    <xf numFmtId="0" fontId="0" fillId="0" borderId="68" xfId="55" applyFont="1" applyBorder="1">
      <alignment/>
      <protection/>
    </xf>
    <xf numFmtId="0" fontId="0" fillId="0" borderId="79" xfId="55" applyFont="1" applyBorder="1">
      <alignment/>
      <protection/>
    </xf>
    <xf numFmtId="0" fontId="0" fillId="0" borderId="31" xfId="55" applyFont="1" applyBorder="1">
      <alignment/>
      <protection/>
    </xf>
    <xf numFmtId="0" fontId="1" fillId="0" borderId="49" xfId="55" applyFont="1" applyFill="1" applyBorder="1" applyAlignment="1">
      <alignment horizontal="center" vertical="center" wrapText="1"/>
      <protection/>
    </xf>
    <xf numFmtId="0" fontId="1" fillId="0" borderId="79" xfId="55" applyFont="1" applyFill="1" applyBorder="1" applyAlignment="1">
      <alignment horizontal="center" vertical="center" wrapText="1"/>
      <protection/>
    </xf>
    <xf numFmtId="0" fontId="1" fillId="0" borderId="76" xfId="55" applyFont="1" applyFill="1" applyBorder="1" applyAlignment="1">
      <alignment horizontal="center" vertical="center" wrapText="1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0" borderId="17" xfId="55" applyFont="1" applyFill="1" applyBorder="1" applyAlignment="1">
      <alignment horizontal="center" vertical="center" wrapText="1"/>
      <protection/>
    </xf>
    <xf numFmtId="0" fontId="1" fillId="0" borderId="13" xfId="55" applyFont="1" applyFill="1" applyBorder="1" applyAlignment="1">
      <alignment horizontal="center" vertical="center" wrapText="1"/>
      <protection/>
    </xf>
    <xf numFmtId="0" fontId="1" fillId="0" borderId="40" xfId="55" applyFont="1" applyFill="1" applyBorder="1" applyAlignment="1">
      <alignment horizontal="center" vertical="center" wrapText="1"/>
      <protection/>
    </xf>
    <xf numFmtId="0" fontId="1" fillId="0" borderId="80" xfId="55" applyFont="1" applyFill="1" applyBorder="1" applyAlignment="1">
      <alignment horizontal="center" vertical="center" wrapText="1"/>
      <protection/>
    </xf>
    <xf numFmtId="0" fontId="1" fillId="0" borderId="14" xfId="55" applyFont="1" applyFill="1" applyBorder="1" applyAlignment="1">
      <alignment horizontal="center"/>
      <protection/>
    </xf>
    <xf numFmtId="0" fontId="1" fillId="0" borderId="15" xfId="55" applyFont="1" applyFill="1" applyBorder="1" applyAlignment="1">
      <alignment horizontal="center"/>
      <protection/>
    </xf>
    <xf numFmtId="0" fontId="1" fillId="0" borderId="18" xfId="55" applyFont="1" applyFill="1" applyBorder="1" applyAlignment="1">
      <alignment horizontal="center"/>
      <protection/>
    </xf>
    <xf numFmtId="0" fontId="1" fillId="0" borderId="20" xfId="55" applyFont="1" applyFill="1" applyBorder="1" applyAlignment="1">
      <alignment horizontal="center" vertical="center" wrapText="1"/>
      <protection/>
    </xf>
    <xf numFmtId="0" fontId="1" fillId="0" borderId="27" xfId="55" applyFont="1" applyFill="1" applyBorder="1" applyAlignment="1">
      <alignment horizontal="center" vertical="center" wrapText="1"/>
      <protection/>
    </xf>
    <xf numFmtId="0" fontId="1" fillId="0" borderId="14" xfId="55" applyFont="1" applyFill="1" applyBorder="1" applyAlignment="1">
      <alignment horizontal="center" vertical="center" wrapText="1"/>
      <protection/>
    </xf>
    <xf numFmtId="0" fontId="1" fillId="0" borderId="15" xfId="55" applyFont="1" applyFill="1" applyBorder="1" applyAlignment="1">
      <alignment horizontal="center" vertical="center" wrapText="1"/>
      <protection/>
    </xf>
    <xf numFmtId="0" fontId="1" fillId="0" borderId="18" xfId="55" applyFont="1" applyFill="1" applyBorder="1" applyAlignment="1">
      <alignment horizontal="center" vertical="center" wrapText="1"/>
      <protection/>
    </xf>
    <xf numFmtId="0" fontId="1" fillId="0" borderId="50" xfId="55" applyFont="1" applyFill="1" applyBorder="1" applyAlignment="1">
      <alignment horizontal="center" vertical="center" wrapText="1"/>
      <protection/>
    </xf>
    <xf numFmtId="0" fontId="1" fillId="0" borderId="81" xfId="55" applyFont="1" applyFill="1" applyBorder="1" applyAlignment="1">
      <alignment horizontal="center" vertical="center" wrapText="1"/>
      <protection/>
    </xf>
    <xf numFmtId="0" fontId="1" fillId="0" borderId="82" xfId="55" applyFont="1" applyFill="1" applyBorder="1" applyAlignment="1">
      <alignment horizontal="center" vertical="center" wrapText="1"/>
      <protection/>
    </xf>
    <xf numFmtId="0" fontId="1" fillId="0" borderId="83" xfId="55" applyFont="1" applyFill="1" applyBorder="1" applyAlignment="1">
      <alignment horizontal="center" vertical="center" wrapText="1"/>
      <protection/>
    </xf>
    <xf numFmtId="0" fontId="1" fillId="0" borderId="84" xfId="55" applyFont="1" applyFill="1" applyBorder="1" applyAlignment="1">
      <alignment horizontal="center" vertical="center" wrapText="1"/>
      <protection/>
    </xf>
    <xf numFmtId="0" fontId="1" fillId="0" borderId="41" xfId="55" applyFont="1" applyFill="1" applyBorder="1" applyAlignment="1">
      <alignment horizontal="center"/>
      <protection/>
    </xf>
    <xf numFmtId="0" fontId="1" fillId="0" borderId="76" xfId="55" applyFont="1" applyBorder="1" applyAlignment="1">
      <alignment horizontal="center" vertical="center"/>
      <protection/>
    </xf>
    <xf numFmtId="0" fontId="1" fillId="0" borderId="85" xfId="55" applyFont="1" applyFill="1" applyBorder="1" applyAlignment="1">
      <alignment horizontal="center" vertical="center" wrapText="1"/>
      <protection/>
    </xf>
    <xf numFmtId="0" fontId="1" fillId="0" borderId="78" xfId="55" applyFont="1" applyFill="1" applyBorder="1" applyAlignment="1">
      <alignment horizontal="center" vertical="center" wrapText="1"/>
      <protection/>
    </xf>
    <xf numFmtId="0" fontId="1" fillId="0" borderId="86" xfId="55" applyFont="1" applyFill="1" applyBorder="1" applyAlignment="1">
      <alignment horizontal="center" vertical="center" wrapText="1"/>
      <protection/>
    </xf>
    <xf numFmtId="0" fontId="0" fillId="0" borderId="80" xfId="55" applyFont="1" applyBorder="1">
      <alignment/>
      <protection/>
    </xf>
    <xf numFmtId="0" fontId="0" fillId="0" borderId="83" xfId="55" applyFont="1" applyBorder="1">
      <alignment/>
      <protection/>
    </xf>
    <xf numFmtId="0" fontId="1" fillId="0" borderId="40" xfId="55" applyFont="1" applyBorder="1" applyAlignment="1">
      <alignment horizontal="center" vertical="center"/>
      <protection/>
    </xf>
    <xf numFmtId="0" fontId="1" fillId="0" borderId="80" xfId="55" applyFont="1" applyBorder="1" applyAlignment="1">
      <alignment horizontal="center" vertical="center"/>
      <protection/>
    </xf>
    <xf numFmtId="0" fontId="1" fillId="0" borderId="83" xfId="55" applyFont="1" applyBorder="1" applyAlignment="1">
      <alignment horizontal="center" vertical="center"/>
      <protection/>
    </xf>
    <xf numFmtId="0" fontId="1" fillId="0" borderId="87" xfId="55" applyFont="1" applyFill="1" applyBorder="1" applyAlignment="1">
      <alignment horizontal="center" vertical="center" wrapText="1"/>
      <protection/>
    </xf>
    <xf numFmtId="0" fontId="1" fillId="33" borderId="23" xfId="55" applyFont="1" applyFill="1" applyBorder="1" applyAlignment="1">
      <alignment horizontal="center" vertical="center" wrapText="1"/>
      <protection/>
    </xf>
    <xf numFmtId="0" fontId="1" fillId="33" borderId="65" xfId="55" applyFont="1" applyFill="1" applyBorder="1" applyAlignment="1">
      <alignment horizontal="center" vertical="center" wrapText="1"/>
      <protection/>
    </xf>
    <xf numFmtId="0" fontId="1" fillId="0" borderId="21" xfId="55" applyFont="1" applyFill="1" applyBorder="1" applyAlignment="1">
      <alignment horizontal="center" vertical="center" wrapText="1"/>
      <protection/>
    </xf>
    <xf numFmtId="0" fontId="1" fillId="0" borderId="75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a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31">
      <selection activeCell="A1" sqref="A1"/>
    </sheetView>
  </sheetViews>
  <sheetFormatPr defaultColWidth="9.140625" defaultRowHeight="12.75"/>
  <sheetData>
    <row r="1" ht="12.75">
      <c r="A1" t="str">
        <f>ELOLAP!M7</f>
        <v>R16,2011N1,00000000,20110410,E,ELOLAP,@ELOLAP01,Jóadatok Katalin</v>
      </c>
    </row>
    <row r="2" ht="12.75">
      <c r="A2" t="str">
        <f>ELOLAP!M8</f>
        <v>R16,2011N1,00000000,20110410,E,ELOLAP,@ELOLAP02,325-8654</v>
      </c>
    </row>
    <row r="3" ht="12.75">
      <c r="A3" t="str">
        <f>ELOLAP!M9</f>
        <v>R16,2011N1,00000000,20110410,E,ELOLAP,@ELOLAP03,joa@hamati.hu</v>
      </c>
    </row>
    <row r="4" ht="12.75">
      <c r="A4" t="str">
        <f>ELOLAP!M10</f>
        <v>R16,2011N1,00000000,20110410,E,ELOLAP,@ELOLAP04,Sándor Béla</v>
      </c>
    </row>
    <row r="5" ht="12.75">
      <c r="A5" t="str">
        <f>ELOLAP!M11</f>
        <v>R16,2011N1,00000000,20110410,E,ELOLAP,@ELOLAP05,825-7490</v>
      </c>
    </row>
    <row r="6" ht="12.75">
      <c r="A6" t="str">
        <f>ELOLAP!M12</f>
        <v>R16,2011N1,00000000,20110410,E,ELOLAP,@ELOLAP06,sandor@hamati.hu</v>
      </c>
    </row>
    <row r="7" ht="12.75">
      <c r="A7" t="str">
        <f>ELOLAP!M13</f>
        <v>R16,2011N1,00000000,20110410,E,ELOLAP,@ELOLAP07,20110410</v>
      </c>
    </row>
    <row r="8" ht="12.75">
      <c r="A8" t="str">
        <f>BEFK1_C!X18</f>
        <v>R16,2011N1,00000000,20110410,E,BEFK1C,@BEFK1C0001,EHITK,H,PL,HUF,960000,40000,,-300,999700,999700,5140,2164,,2,7306</v>
      </c>
    </row>
    <row r="9" ht="12.75">
      <c r="A9" t="str">
        <f>BEFK1_C!X19</f>
        <v>R16,2011N1,00000000,20110410,E,BEFK1C,@BEFK1C0002,EHITK,R,US,USD,500000,,,,500000,500000,500,400,500,,400</v>
      </c>
    </row>
    <row r="10" ht="12.75">
      <c r="A10" t="str">
        <f>BEFK1_C!X20</f>
        <v>R16,2011N1,00000000,20110410,E,BEFK1C,@BEFK1C0003,KHITK,H,DE,HUF,4000000,1085000,,-85000,5000000,5085000,20000,9000,2000,,27000</v>
      </c>
    </row>
    <row r="11" ht="12.75">
      <c r="A11" t="str">
        <f>BEFK1_C!X21</f>
        <v>R16,2011N1,00000000,20110410,E,BEFK1C,@BEFK1C0004,KERHITK,H,DE,EUR,4000,,3000,,1000,1000,,,,,</v>
      </c>
    </row>
    <row r="12" ht="12.75">
      <c r="A12" t="str">
        <f>BEFK1_C!X22</f>
        <v>R16,2011N1,00000000,20110410,E,BEFK1C,@BEFK1C0005,PLIZK,H,US,USD,430000,,10000,,420000,420000,0,1000,1000,,0</v>
      </c>
    </row>
    <row r="13" ht="12.75">
      <c r="A13" t="str">
        <f>BEFK1_C!X23</f>
        <v>R16,2011N1,00000000,20110410,E,BEFK1C,@BEFK1C0006,REPOK,H,US,EUR,43000000,,1000000,,42000000,42000000,0,1000000,1000000,,0</v>
      </c>
    </row>
    <row r="14" ht="12.75">
      <c r="A14" t="str">
        <f>BEFK2_C!X19</f>
        <v>R16,2011N1,00000000,20110410,E,BEFK2C,@BEFK2C0001,BFSZLAK,,PL,EUR,3000000,-3000000,,0,0,,,5000,,,</v>
      </c>
    </row>
    <row r="15" ht="12.75">
      <c r="A15" t="str">
        <f>BEFK2_C!X20</f>
        <v>R16,2011N1,00000000,20110410,E,BEFK2C,@BEFK2C0002,BFSZLAK,,DE,EUR,4500000,3000000,,7500000,7500000,,,3000,,,</v>
      </c>
    </row>
    <row r="16" ht="12.75">
      <c r="A16" t="str">
        <f>BEFK2_C!X21</f>
        <v>R16,2011N1,00000000,20110410,E,BEFK2C,@BEFK2C0003,NBFSZLAK,,DE,HUF,2000000,1000000,,3000000,3000000,,,0,,,</v>
      </c>
    </row>
    <row r="17" ht="12.75">
      <c r="A17" t="str">
        <f>BEFK2_C!X22</f>
        <v>R16,2011N1,00000000,20110410,E,BEFK2C,@BEFK2C0004,LBETK,R,DE,USD,1000000,-200000,3000000,3800000,3800000,1000,3000,20000,,20000,4000</v>
      </c>
    </row>
    <row r="18" ht="12.75">
      <c r="A18" t="str">
        <f>BEFK2_C!X23</f>
        <v>R16,2011N1,00000000,20110410,E,BEFK2C,@BEFK2C0005,LBETK,R,PL,HUF,0,70000000,,70000000,70000000,0,10000,0,,0,10000</v>
      </c>
    </row>
    <row r="19" ht="12.75">
      <c r="A19" t="str">
        <f>BEFK2_C!X24</f>
        <v>R16,2011N1,00000000,20110410,E,BEFK2C,@BEFK2C0006,LBETK,H,US,USD,4000000,3000000,,7000000,7000000,2000,3000,4000,,,1000</v>
      </c>
    </row>
    <row r="20" ht="12.75">
      <c r="A20" t="str">
        <f>BEFK2_C!X25</f>
        <v>R16,2011N1,00000000,20110410,E,BEFK2C,@BEFK2C0007,LBETK,H,DE,HUF,11000000,3000000,-200000,13800000,13800000,100000,20000,30000,,0,90000</v>
      </c>
    </row>
    <row r="21" ht="12.75">
      <c r="A21" t="str">
        <f>BEFK2_C!X26</f>
        <v>R16,2011N1,00000000,20110410,E,BEFK2C,@BEFK2C0008,SVAL,,,USD,2000000,-200000,-300000,1500000,1500000,,,,,,</v>
      </c>
    </row>
    <row r="22" ht="12.75">
      <c r="A22" t="str">
        <f>BEFK2_C!X27</f>
        <v>R16,2011N1,00000000,20110410,E,BEFK2C,@BEFK2C0009,UVAL,,,USD,3000000,-1000000,,2000000,2000000,,,,,,</v>
      </c>
    </row>
    <row r="23" ht="12.75">
      <c r="A23" t="str">
        <f>BEFK3_C!R18</f>
        <v>R16,2011N1,00000000,20110410,E,BEFK3C,@BEFK3C0001,KERHITK,R,DE,EUR,0,35000,,35000,35000</v>
      </c>
    </row>
    <row r="24" ht="12.75">
      <c r="A24" t="str">
        <f>BEFK3_C!R19</f>
        <v>R16,2011N1,00000000,20110410,E,BEFK3C,@BEFK3C0002,KERHITK,R,PL,HUF,2000000,-2000000,,0,0</v>
      </c>
    </row>
    <row r="25" ht="12.75">
      <c r="A25" t="str">
        <f>BEFK4_C!W19</f>
        <v>R16,2011N1,00000000,20110410,E,BEFK4C,@BEFK4C0001,EK,R,PL,EUR,200,500,-50,650,650,,,,,</v>
      </c>
    </row>
    <row r="26" ht="12.75">
      <c r="A26" t="str">
        <f>BEFK4_C!W20</f>
        <v>R16,2011N1,00000000,20110410,E,BEFK4C,@BEFK4C0002,EK,R,US,EUR,450000,-450000,50,50,50,,,20000,,</v>
      </c>
    </row>
    <row r="27" ht="12.75">
      <c r="A27" t="str">
        <f>BEFK4_C!W21</f>
        <v>R16,2011N1,00000000,20110410,E,BEFK4C,@BEFK4C0003,EK,R,DE,HUF,5000000,-5000000,,0,0,,,2000,,</v>
      </c>
    </row>
    <row r="28" ht="12.75">
      <c r="A28" t="str">
        <f>BEFK4_C!W22</f>
        <v>R16,2011N1,00000000,20110410,E,BEFK4C,@BEFK4C0004,EK,H,PL,EUR,850000,200000,,1050000,1050000,,,,,</v>
      </c>
    </row>
    <row r="29" ht="12.75">
      <c r="A29" t="str">
        <f>BEFK4_C!W23</f>
        <v>R16,2011N1,00000000,20110410,E,BEFK4C,@BEFK4C0005,VALTK,R,PL,EUR,3000,2000,,5000,5000,100,50,,,150</v>
      </c>
    </row>
    <row r="30" ht="12.75">
      <c r="A30" t="str">
        <f>BEFK5_C!O15</f>
        <v>R16,2011N1,00000000,20110410,E,BEFK5C,@BEFK5C0001,EHITK,H,PL,HUF,KOVEL,-300</v>
      </c>
    </row>
    <row r="31" ht="12.75">
      <c r="A31" t="str">
        <f>BEFK5_C!O16</f>
        <v>R16,2011N1,00000000,20110410,E,BEFK5C,@BEFK5C0002,KHITK,H,DE,HUF,ARVA,-85000</v>
      </c>
    </row>
    <row r="32" ht="12.75">
      <c r="A32" t="str">
        <f>BEFK5_C!O17</f>
        <v>R16,2011N1,00000000,20110410,E,BEFK5C,@BEFK5C0003,LBETK,R,DE,USD,HIBA,3000000</v>
      </c>
    </row>
    <row r="33" ht="12.75">
      <c r="A33" t="str">
        <f>BEFK5_C!O18</f>
        <v>R16,2011N1,00000000,20110410,E,BEFK5C,@BEFK5C0004,LBETK,H,DE,HUF,KLE,-200000</v>
      </c>
    </row>
    <row r="34" ht="12.75">
      <c r="A34" t="str">
        <f>BEFK5_C!O19</f>
        <v>R16,2011N1,00000000,20110410,E,BEFK5C,@BEFK5C0005,SVAL,,,USD,VELT,-300000</v>
      </c>
    </row>
    <row r="35" ht="12.75">
      <c r="A35" t="str">
        <f>BEFK5_C!O20</f>
        <v>R16,2011N1,00000000,20110410,E,BEFK5C,@BEFK5C0006,EK,R,PL,EUR,ATSO,-50</v>
      </c>
    </row>
    <row r="36" ht="12.75">
      <c r="A36" t="str">
        <f>BEFK5_C!O21</f>
        <v>R16,2011N1,00000000,20110410,E,BEFK5C,@BEFK5C0007,EK,R,US,EUR,ATSO,50</v>
      </c>
    </row>
    <row r="37" ht="12.75">
      <c r="A37" t="str">
        <f>BEFT1_C!AC20</f>
        <v>R16,2011N1,00000000,20110410,E,BEFT1C,@BEFT1C0001,KHITT,R,DE,1,EUR,OTP,20070909,USD,1000000,,900000,,800000,,100000,7700,200,,,7900</v>
      </c>
    </row>
    <row r="38" ht="12.75">
      <c r="A38" t="str">
        <f>BEFT1_C!AC21</f>
        <v>R16,2011N1,00000000,20110410,E,BEFT1C,@BEFT1C0002,KHITT,H,PL,2,EUR,OTP,20081231,EUR,500000,,0,400000,,,400000,0,1200,,,1200</v>
      </c>
    </row>
    <row r="39" ht="12.75">
      <c r="A39" t="str">
        <f>BEFT1_C!AC22</f>
        <v>R16,2011N1,00000000,20110410,E,BEFT1C,@BEFT1C0003,AHITT,R,PL,3,HUF,,,,,,30000000,,10000000,-10000000,10000000,400000,100000,100000,-200000,200000</v>
      </c>
    </row>
    <row r="40" ht="12.75">
      <c r="A40" t="str">
        <f>BEFT1_C!AC23</f>
        <v>R16,2011N1,00000000,20110410,E,BEFT1C,@BEFT1C0004,AHITT,H,PL,2,HUF,,20100712,HUF,5000000,HITEL33,5000000,,1000000,,4000000,3000,3000,3000,,3000</v>
      </c>
    </row>
    <row r="41" ht="12.75">
      <c r="A41" t="str">
        <f>BEFT1_C!AC24</f>
        <v>R16,2011N1,00000000,20110410,E,BEFT1C,@BEFT1C0005,AHITT,H,US,2,USD,,20110115,USD,3000000,HITEL34,2000000,1000000,,,3000000,6000,5000,10000,,1000</v>
      </c>
    </row>
    <row r="42" ht="12.75">
      <c r="A42" t="str">
        <f>BEFT1_C!AC25</f>
        <v>R16,2011N1,00000000,20110410,E,BEFT1C,@BEFT1C0006,EHITT,R,DE,2,EUR,,,,,,0,600000,,,600000,0,2000,,,2000</v>
      </c>
    </row>
    <row r="43" ht="12.75">
      <c r="A43" t="str">
        <f>BEFT1_C!AC26</f>
        <v>R16,2011N1,00000000,20110410,E,BEFT1C,@BEFT1C0007,EHITT,H,PL,2,USD,,,,,,0,100000,,,100000,0,2000,,,2000</v>
      </c>
    </row>
    <row r="44" ht="12.75">
      <c r="A44" t="str">
        <f>BEFT1_C!AC27</f>
        <v>R16,2011N1,00000000,20110410,E,BEFT1C,@BEFT1C0008,REPOT,R,PL,3,HUF,,,,,,50000000,,40000000,,10000000,500000,100000,,,600000</v>
      </c>
    </row>
    <row r="45" ht="12.75">
      <c r="A45" t="str">
        <f>BEFT1_C!AC28</f>
        <v>R16,2011N1,00000000,20110410,E,BEFT1C,@BEFT1C0009,PLIZT,H,DE,2,USD,,,,,,0,3000000,,,3000000,0,3000,,,3000</v>
      </c>
    </row>
    <row r="46" ht="12.75">
      <c r="A46" t="str">
        <f>BEFT2_C!V19</f>
        <v>R16,2011N1,00000000,20110410,E,BEFT2C,@BEFT2C0001,BFSZLAT,,DE,HUF,40000000,,-10000000,30000000,,,0,,</v>
      </c>
    </row>
    <row r="47" ht="12.75">
      <c r="A47" t="str">
        <f>BEFT2_C!V20</f>
        <v>R16,2011N1,00000000,20110410,E,BEFT2C,@BEFT2C0002,LBETT,H,DE,USD,80000,,,80000,3000,30000,,,33000</v>
      </c>
    </row>
    <row r="48" ht="12.75">
      <c r="A48" t="str">
        <f>BEFT2_C!V21</f>
        <v>R16,2011N1,00000000,20110410,E,BEFT2C,@BEFT2C0003,LBETT,R,DE,HUF,,,10000000,10000000,,53000,,,53000</v>
      </c>
    </row>
    <row r="49" ht="12.75">
      <c r="A49" t="str">
        <f>BEFT3_C!Q18</f>
        <v>R16,2011N1,00000000,20110410,E,BEFT3C,@BEFT3C0001,KERHITT,R,PL,HUF,0,520000,,520000</v>
      </c>
    </row>
    <row r="50" ht="12.75">
      <c r="A50" t="str">
        <f>BEFT4_C!V17</f>
        <v>R16,2011N1,00000000,20110410,E,BEFT4C,@BEFT4C0001,ET,R,PL,EUR,0,65000,,65000,,,500,,</v>
      </c>
    </row>
    <row r="51" ht="12.75">
      <c r="A51" t="str">
        <f>BEFT4_C!V18</f>
        <v>R16,2011N1,00000000,20110410,E,BEFT4C,@BEFT4C0002,ET,H,DE,EUR,93000,,,93000,,,,,</v>
      </c>
    </row>
    <row r="52" ht="12.75">
      <c r="A52" t="str">
        <f>BEFT4_C!V19</f>
        <v>R16,2011N1,00000000,20110410,E,BEFT4C,@BEFT4C0003,VALTT,R,PL,HUF,900000,-200000,,700000,,250,,,250</v>
      </c>
    </row>
    <row r="53" ht="12.75">
      <c r="A53" t="str">
        <f>BEFT5_C!U16</f>
        <v>R16,2011N1,00000000,20110410,E,BEFT5C,@BEFT5C0001,AHITT,R,PL,3,HUF,,,,,,KFIZ,-10000000</v>
      </c>
    </row>
    <row r="54" ht="12.75">
      <c r="A54" t="str">
        <f>BEFT5_C!U17</f>
        <v>R16,2011N1,00000000,20110410,E,BEFT5C,@BEFT5C0002,BFSZLAT,,DE,,HUF,,,,,,ATSO,-10000000</v>
      </c>
    </row>
    <row r="55" ht="12.75">
      <c r="A55" t="str">
        <f>BEFT5_C!U18</f>
        <v>R16,2011N1,00000000,20110410,E,BEFT5C,@BEFT5C0003,LBETT,R,DE,,HUF,,,,,,ATSO,10000000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7:Q25"/>
  <sheetViews>
    <sheetView zoomScalePageLayoutView="0" workbookViewId="0" topLeftCell="G1">
      <selection activeCell="K18" sqref="K18:N18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10.57421875" style="0" customWidth="1"/>
    <col min="6" max="6" width="12.28125" style="0" customWidth="1"/>
    <col min="7" max="7" width="10.710937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1.140625" style="0" customWidth="1"/>
  </cols>
  <sheetData>
    <row r="7" spans="2:5" s="69" customFormat="1" ht="15.75">
      <c r="B7" s="66" t="s">
        <v>76</v>
      </c>
      <c r="E7" s="66"/>
    </row>
    <row r="8" ht="12.75">
      <c r="A8" s="35"/>
    </row>
    <row r="9" ht="12.75">
      <c r="A9" s="35"/>
    </row>
    <row r="10" ht="12.75">
      <c r="A10" s="28" t="s">
        <v>91</v>
      </c>
    </row>
    <row r="11" ht="13.5" thickBot="1">
      <c r="A11" s="9" t="s">
        <v>73</v>
      </c>
    </row>
    <row r="12" spans="1:8" ht="13.5" thickBot="1">
      <c r="A12" s="205" t="s">
        <v>71</v>
      </c>
      <c r="B12" s="206"/>
      <c r="C12" s="206"/>
      <c r="D12" s="206"/>
      <c r="E12" s="207"/>
      <c r="F12" s="21"/>
      <c r="H12" s="9"/>
    </row>
    <row r="13" spans="1:9" ht="12.75" customHeight="1">
      <c r="A13" s="249" t="s">
        <v>0</v>
      </c>
      <c r="B13" s="210" t="s">
        <v>46</v>
      </c>
      <c r="C13" s="210" t="s">
        <v>70</v>
      </c>
      <c r="D13" s="182" t="s">
        <v>74</v>
      </c>
      <c r="E13" s="182" t="s">
        <v>79</v>
      </c>
      <c r="F13" s="186" t="s">
        <v>4</v>
      </c>
      <c r="G13" s="187"/>
      <c r="H13" s="187"/>
      <c r="I13" s="188"/>
    </row>
    <row r="14" spans="1:9" ht="12.75" customHeight="1">
      <c r="A14" s="250"/>
      <c r="B14" s="211"/>
      <c r="C14" s="211"/>
      <c r="D14" s="183"/>
      <c r="E14" s="183"/>
      <c r="F14" s="192" t="s">
        <v>59</v>
      </c>
      <c r="G14" s="194" t="s">
        <v>7</v>
      </c>
      <c r="H14" s="196"/>
      <c r="I14" s="197" t="s">
        <v>8</v>
      </c>
    </row>
    <row r="15" spans="1:9" ht="12.75" customHeight="1">
      <c r="A15" s="250"/>
      <c r="B15" s="211"/>
      <c r="C15" s="211"/>
      <c r="D15" s="183"/>
      <c r="E15" s="183"/>
      <c r="F15" s="193"/>
      <c r="G15" s="184" t="s">
        <v>9</v>
      </c>
      <c r="H15" s="184" t="s">
        <v>10</v>
      </c>
      <c r="I15" s="198"/>
    </row>
    <row r="16" spans="1:17" ht="62.25" customHeight="1" thickBot="1">
      <c r="A16" s="251"/>
      <c r="B16" s="211"/>
      <c r="C16" s="211"/>
      <c r="D16" s="183"/>
      <c r="E16" s="183"/>
      <c r="F16" s="193"/>
      <c r="G16" s="185"/>
      <c r="H16" s="185"/>
      <c r="I16" s="198"/>
      <c r="K16" s="111" t="s">
        <v>103</v>
      </c>
      <c r="L16" s="111" t="s">
        <v>104</v>
      </c>
      <c r="M16" s="111" t="s">
        <v>105</v>
      </c>
      <c r="N16" s="111" t="s">
        <v>106</v>
      </c>
      <c r="O16" s="111" t="s">
        <v>107</v>
      </c>
      <c r="P16" s="8" t="s">
        <v>108</v>
      </c>
      <c r="Q16" s="8" t="s">
        <v>109</v>
      </c>
    </row>
    <row r="17" spans="1:17" ht="12.75">
      <c r="A17" s="61"/>
      <c r="B17" s="10" t="s">
        <v>16</v>
      </c>
      <c r="C17" s="11" t="s">
        <v>17</v>
      </c>
      <c r="D17" s="11" t="s">
        <v>18</v>
      </c>
      <c r="E17" s="11" t="s">
        <v>19</v>
      </c>
      <c r="F17" s="11" t="s">
        <v>20</v>
      </c>
      <c r="G17" s="12" t="s">
        <v>21</v>
      </c>
      <c r="H17" s="12" t="s">
        <v>22</v>
      </c>
      <c r="I17" s="20" t="s">
        <v>23</v>
      </c>
      <c r="K17" s="112"/>
      <c r="L17" s="8"/>
      <c r="M17" s="8"/>
      <c r="N17" s="8"/>
      <c r="O17" s="8"/>
      <c r="P17" s="112"/>
      <c r="Q17" s="112"/>
    </row>
    <row r="18" spans="1:17" ht="12.75">
      <c r="A18" s="143" t="s">
        <v>171</v>
      </c>
      <c r="B18" s="27" t="s">
        <v>166</v>
      </c>
      <c r="C18" s="15" t="s">
        <v>136</v>
      </c>
      <c r="D18" s="27" t="s">
        <v>134</v>
      </c>
      <c r="E18" s="27" t="s">
        <v>135</v>
      </c>
      <c r="F18" s="120">
        <v>0</v>
      </c>
      <c r="G18" s="120">
        <v>520000</v>
      </c>
      <c r="H18" s="120"/>
      <c r="I18" s="120">
        <v>520000</v>
      </c>
      <c r="J18" s="157">
        <f>F18+G18+H18-I18</f>
        <v>0</v>
      </c>
      <c r="K18" s="154" t="str">
        <f>ELOLAP!$G$7</f>
        <v>R16</v>
      </c>
      <c r="L18" s="154" t="str">
        <f>ELOLAP!$H$7</f>
        <v>2011N1</v>
      </c>
      <c r="M18" s="154" t="str">
        <f>ELOLAP!$I$7</f>
        <v>00000000</v>
      </c>
      <c r="N18" s="154" t="str">
        <f>ELOLAP!$J$7</f>
        <v>20110410</v>
      </c>
      <c r="O18" s="8" t="s">
        <v>112</v>
      </c>
      <c r="P18" s="8" t="s">
        <v>187</v>
      </c>
      <c r="Q18" s="8" t="str">
        <f>K18&amp;","&amp;L18&amp;","&amp;M18&amp;","&amp;N18&amp;","&amp;O18&amp;","&amp;P18&amp;","&amp;"@"&amp;P18&amp;"00"&amp;A18&amp;","&amp;B18&amp;","&amp;C18&amp;","&amp;D18&amp;","&amp;E18&amp;","&amp;F18&amp;","&amp;G18&amp;","&amp;H18&amp;","&amp;I18</f>
        <v>R16,2011N1,00000000,20110410,E,BEFT3C,@BEFT3C0001,KERHITT,R,PL,HUF,0,520000,,520000</v>
      </c>
    </row>
    <row r="19" spans="1:14" ht="12.75">
      <c r="A19" s="39" t="s">
        <v>35</v>
      </c>
      <c r="B19" s="25"/>
      <c r="C19" s="15"/>
      <c r="D19" s="16"/>
      <c r="E19" s="14"/>
      <c r="F19" s="14"/>
      <c r="G19" s="14"/>
      <c r="H19" s="14"/>
      <c r="I19" s="18"/>
      <c r="K19" s="8"/>
      <c r="L19" s="8"/>
      <c r="M19" s="146"/>
      <c r="N19" s="8"/>
    </row>
    <row r="20" spans="1:14" ht="13.5" thickBot="1">
      <c r="A20" s="62" t="s">
        <v>36</v>
      </c>
      <c r="B20" s="44"/>
      <c r="C20" s="50"/>
      <c r="D20" s="47"/>
      <c r="E20" s="48"/>
      <c r="F20" s="48"/>
      <c r="G20" s="48"/>
      <c r="H20" s="48"/>
      <c r="I20" s="49"/>
      <c r="K20" s="8"/>
      <c r="L20" s="8"/>
      <c r="M20" s="146"/>
      <c r="N20" s="8"/>
    </row>
    <row r="21" spans="1:13" ht="12.75">
      <c r="A21" s="35"/>
      <c r="M21" s="146"/>
    </row>
    <row r="22" spans="1:13" ht="12.75">
      <c r="A22" s="35"/>
      <c r="M22" s="146"/>
    </row>
    <row r="23" spans="1:13" ht="12.75">
      <c r="A23" s="35"/>
      <c r="M23" s="146"/>
    </row>
    <row r="24" spans="1:13" ht="12.75">
      <c r="A24" s="35"/>
      <c r="M24" s="146"/>
    </row>
    <row r="25" ht="12.75">
      <c r="A25" s="35"/>
    </row>
  </sheetData>
  <sheetProtection/>
  <mergeCells count="12">
    <mergeCell ref="A12:E12"/>
    <mergeCell ref="A13:A16"/>
    <mergeCell ref="B13:B16"/>
    <mergeCell ref="C13:C16"/>
    <mergeCell ref="D13:D16"/>
    <mergeCell ref="E13:E16"/>
    <mergeCell ref="F14:F16"/>
    <mergeCell ref="G14:H14"/>
    <mergeCell ref="I14:I16"/>
    <mergeCell ref="G15:G16"/>
    <mergeCell ref="H15:H16"/>
    <mergeCell ref="F13:I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7:V25"/>
  <sheetViews>
    <sheetView zoomScalePageLayoutView="0" workbookViewId="0" topLeftCell="J7">
      <selection activeCell="P16" sqref="P16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10.57421875" style="0" customWidth="1"/>
    <col min="6" max="6" width="12.28125" style="0" customWidth="1"/>
    <col min="7" max="7" width="10.710937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1.140625" style="0" customWidth="1"/>
  </cols>
  <sheetData>
    <row r="7" spans="2:5" s="69" customFormat="1" ht="15.75">
      <c r="B7" s="66" t="s">
        <v>76</v>
      </c>
      <c r="E7" s="66"/>
    </row>
    <row r="8" spans="1:17" ht="12.75">
      <c r="A8" s="35"/>
      <c r="P8" s="57"/>
      <c r="Q8" s="57"/>
    </row>
    <row r="9" spans="1:17" ht="12.75">
      <c r="A9" s="29" t="s">
        <v>92</v>
      </c>
      <c r="B9" s="29"/>
      <c r="O9" s="41"/>
      <c r="Q9" s="57"/>
    </row>
    <row r="10" spans="1:17" ht="13.5" thickBot="1">
      <c r="A10" s="9" t="s">
        <v>73</v>
      </c>
      <c r="B10" s="29"/>
      <c r="O10" s="41"/>
      <c r="Q10" s="57"/>
    </row>
    <row r="11" spans="1:17" ht="13.5" thickBot="1">
      <c r="A11" s="205" t="s">
        <v>93</v>
      </c>
      <c r="B11" s="206"/>
      <c r="C11" s="206"/>
      <c r="D11" s="206"/>
      <c r="E11" s="206"/>
      <c r="F11" s="207"/>
      <c r="G11" s="6"/>
      <c r="H11" s="6"/>
      <c r="I11" s="6"/>
      <c r="J11" s="6"/>
      <c r="K11" s="6"/>
      <c r="L11" s="8"/>
      <c r="N11" s="8"/>
      <c r="Q11" s="57"/>
    </row>
    <row r="12" spans="1:17" ht="12.75">
      <c r="A12" s="208" t="s">
        <v>0</v>
      </c>
      <c r="B12" s="210" t="s">
        <v>46</v>
      </c>
      <c r="C12" s="210" t="s">
        <v>47</v>
      </c>
      <c r="D12" s="182" t="s">
        <v>74</v>
      </c>
      <c r="E12" s="241" t="s">
        <v>79</v>
      </c>
      <c r="F12" s="186" t="s">
        <v>4</v>
      </c>
      <c r="G12" s="187"/>
      <c r="H12" s="187"/>
      <c r="I12" s="187"/>
      <c r="J12" s="234" t="s">
        <v>5</v>
      </c>
      <c r="K12" s="235"/>
      <c r="L12" s="235"/>
      <c r="M12" s="235"/>
      <c r="N12" s="236"/>
      <c r="Q12" s="57"/>
    </row>
    <row r="13" spans="1:14" ht="12.75">
      <c r="A13" s="209"/>
      <c r="B13" s="211"/>
      <c r="C13" s="211"/>
      <c r="D13" s="183"/>
      <c r="E13" s="198"/>
      <c r="F13" s="192" t="s">
        <v>6</v>
      </c>
      <c r="G13" s="194" t="s">
        <v>7</v>
      </c>
      <c r="H13" s="195"/>
      <c r="I13" s="237" t="s">
        <v>8</v>
      </c>
      <c r="J13" s="232" t="s">
        <v>64</v>
      </c>
      <c r="K13" s="202" t="s">
        <v>7</v>
      </c>
      <c r="L13" s="202"/>
      <c r="M13" s="202"/>
      <c r="N13" s="225" t="s">
        <v>65</v>
      </c>
    </row>
    <row r="14" spans="1:14" ht="25.5">
      <c r="A14" s="209"/>
      <c r="B14" s="211"/>
      <c r="C14" s="211"/>
      <c r="D14" s="183"/>
      <c r="E14" s="198"/>
      <c r="F14" s="193"/>
      <c r="G14" s="184" t="s">
        <v>9</v>
      </c>
      <c r="H14" s="184" t="s">
        <v>10</v>
      </c>
      <c r="I14" s="252"/>
      <c r="J14" s="232"/>
      <c r="K14" s="1" t="s">
        <v>9</v>
      </c>
      <c r="L14" s="1"/>
      <c r="M14" s="202" t="s">
        <v>10</v>
      </c>
      <c r="N14" s="225"/>
    </row>
    <row r="15" spans="1:22" ht="90" thickBot="1">
      <c r="A15" s="243"/>
      <c r="B15" s="211"/>
      <c r="C15" s="211"/>
      <c r="D15" s="183"/>
      <c r="E15" s="198"/>
      <c r="F15" s="222"/>
      <c r="G15" s="216"/>
      <c r="H15" s="216"/>
      <c r="I15" s="238"/>
      <c r="J15" s="233"/>
      <c r="K15" s="55" t="s">
        <v>63</v>
      </c>
      <c r="L15" s="55" t="s">
        <v>15</v>
      </c>
      <c r="M15" s="224"/>
      <c r="N15" s="226"/>
      <c r="P15" s="111" t="s">
        <v>103</v>
      </c>
      <c r="Q15" s="111" t="s">
        <v>104</v>
      </c>
      <c r="R15" s="111" t="s">
        <v>105</v>
      </c>
      <c r="S15" s="111" t="s">
        <v>106</v>
      </c>
      <c r="T15" s="111" t="s">
        <v>107</v>
      </c>
      <c r="U15" s="8" t="s">
        <v>108</v>
      </c>
      <c r="V15" s="8" t="s">
        <v>109</v>
      </c>
    </row>
    <row r="16" spans="1:22" ht="12.75">
      <c r="A16" s="61"/>
      <c r="B16" s="10" t="s">
        <v>16</v>
      </c>
      <c r="C16" s="11" t="s">
        <v>17</v>
      </c>
      <c r="D16" s="11" t="s">
        <v>18</v>
      </c>
      <c r="E16" s="11" t="s">
        <v>19</v>
      </c>
      <c r="F16" s="60" t="s">
        <v>20</v>
      </c>
      <c r="G16" s="59" t="s">
        <v>21</v>
      </c>
      <c r="H16" s="58" t="s">
        <v>22</v>
      </c>
      <c r="I16" s="58" t="s">
        <v>23</v>
      </c>
      <c r="J16" s="58" t="s">
        <v>24</v>
      </c>
      <c r="K16" s="58" t="s">
        <v>25</v>
      </c>
      <c r="L16" s="58" t="s">
        <v>26</v>
      </c>
      <c r="M16" s="58" t="s">
        <v>27</v>
      </c>
      <c r="N16" s="72" t="s">
        <v>28</v>
      </c>
      <c r="P16" s="112"/>
      <c r="Q16" s="8"/>
      <c r="R16" s="8"/>
      <c r="S16" s="8"/>
      <c r="T16" s="8"/>
      <c r="U16" s="112"/>
      <c r="V16" s="112"/>
    </row>
    <row r="17" spans="1:22" ht="12.75">
      <c r="A17" s="143" t="s">
        <v>171</v>
      </c>
      <c r="B17" s="84" t="s">
        <v>169</v>
      </c>
      <c r="C17" s="85" t="s">
        <v>136</v>
      </c>
      <c r="D17" s="84" t="s">
        <v>134</v>
      </c>
      <c r="E17" s="84" t="s">
        <v>139</v>
      </c>
      <c r="F17" s="120">
        <v>0</v>
      </c>
      <c r="G17" s="120">
        <v>65000</v>
      </c>
      <c r="H17" s="120"/>
      <c r="I17" s="120">
        <v>65000</v>
      </c>
      <c r="J17" s="159"/>
      <c r="K17" s="167"/>
      <c r="L17" s="120">
        <v>500</v>
      </c>
      <c r="M17" s="167"/>
      <c r="N17" s="168"/>
      <c r="O17" s="157">
        <f>F17+G17+H17-I17</f>
        <v>0</v>
      </c>
      <c r="P17" s="154" t="str">
        <f>ELOLAP!$G$7</f>
        <v>R16</v>
      </c>
      <c r="Q17" s="154" t="str">
        <f>ELOLAP!$H$7</f>
        <v>2011N1</v>
      </c>
      <c r="R17" s="146" t="str">
        <f>ELOLAP!$I$7</f>
        <v>00000000</v>
      </c>
      <c r="S17" s="146" t="str">
        <f>ELOLAP!$J$7</f>
        <v>20110410</v>
      </c>
      <c r="T17" s="8" t="s">
        <v>112</v>
      </c>
      <c r="U17" s="8" t="s">
        <v>188</v>
      </c>
      <c r="V17" s="8" t="str">
        <f>P17&amp;","&amp;Q17&amp;","&amp;R17&amp;","&amp;S17&amp;","&amp;T17&amp;","&amp;U17&amp;","&amp;"@"&amp;U17&amp;"00"&amp;A17&amp;","&amp;B17&amp;","&amp;C17&amp;","&amp;D17&amp;","&amp;E17&amp;","&amp;F17&amp;","&amp;G17&amp;","&amp;H17&amp;","&amp;I17&amp;","&amp;J17&amp;","&amp;K17&amp;","&amp;L17&amp;","&amp;M17&amp;","&amp;N17</f>
        <v>R16,2011N1,00000000,20110410,E,BEFT4C,@BEFT4C0001,ET,R,PL,EUR,0,65000,,65000,,,500,,</v>
      </c>
    </row>
    <row r="18" spans="1:22" ht="12.75">
      <c r="A18" s="143" t="s">
        <v>172</v>
      </c>
      <c r="B18" s="84" t="s">
        <v>169</v>
      </c>
      <c r="C18" s="84" t="s">
        <v>133</v>
      </c>
      <c r="D18" s="84" t="s">
        <v>138</v>
      </c>
      <c r="E18" s="84" t="s">
        <v>139</v>
      </c>
      <c r="F18" s="120">
        <v>93000</v>
      </c>
      <c r="G18" s="120"/>
      <c r="H18" s="120"/>
      <c r="I18" s="120">
        <v>93000</v>
      </c>
      <c r="J18" s="167"/>
      <c r="K18" s="167"/>
      <c r="L18" s="120"/>
      <c r="M18" s="167"/>
      <c r="N18" s="168"/>
      <c r="O18" s="157">
        <f>F18+G18+H18-I18</f>
        <v>0</v>
      </c>
      <c r="P18" s="154" t="str">
        <f>ELOLAP!$G$7</f>
        <v>R16</v>
      </c>
      <c r="Q18" s="154" t="str">
        <f>ELOLAP!$H$7</f>
        <v>2011N1</v>
      </c>
      <c r="R18" s="146" t="str">
        <f>ELOLAP!$I$7</f>
        <v>00000000</v>
      </c>
      <c r="S18" s="146" t="str">
        <f>ELOLAP!$J$7</f>
        <v>20110410</v>
      </c>
      <c r="T18" s="8" t="s">
        <v>112</v>
      </c>
      <c r="U18" s="8" t="s">
        <v>188</v>
      </c>
      <c r="V18" s="8" t="str">
        <f>P18&amp;","&amp;Q18&amp;","&amp;R18&amp;","&amp;S18&amp;","&amp;T18&amp;","&amp;U18&amp;","&amp;"@"&amp;U18&amp;"00"&amp;A18&amp;","&amp;B18&amp;","&amp;C18&amp;","&amp;D18&amp;","&amp;E18&amp;","&amp;F18&amp;","&amp;G18&amp;","&amp;H18&amp;","&amp;I18&amp;","&amp;J18&amp;","&amp;K18&amp;","&amp;L18&amp;","&amp;M18&amp;","&amp;N18</f>
        <v>R16,2011N1,00000000,20110410,E,BEFT4C,@BEFT4C0002,ET,H,DE,EUR,93000,,,93000,,,,,</v>
      </c>
    </row>
    <row r="19" spans="1:22" ht="12.75">
      <c r="A19" s="143" t="s">
        <v>173</v>
      </c>
      <c r="B19" s="84" t="s">
        <v>170</v>
      </c>
      <c r="C19" s="84" t="s">
        <v>136</v>
      </c>
      <c r="D19" s="84" t="s">
        <v>134</v>
      </c>
      <c r="E19" s="84" t="s">
        <v>135</v>
      </c>
      <c r="F19" s="120">
        <v>900000</v>
      </c>
      <c r="G19" s="120">
        <v>-200000</v>
      </c>
      <c r="H19" s="120"/>
      <c r="I19" s="120">
        <v>700000</v>
      </c>
      <c r="J19" s="120"/>
      <c r="K19" s="120">
        <v>250</v>
      </c>
      <c r="L19" s="120"/>
      <c r="M19" s="120"/>
      <c r="N19" s="120">
        <v>250</v>
      </c>
      <c r="O19" s="157">
        <f>F19+G19+H19-I19+J19+K19-L19+M19-N19</f>
        <v>0</v>
      </c>
      <c r="P19" s="154" t="str">
        <f>ELOLAP!$G$7</f>
        <v>R16</v>
      </c>
      <c r="Q19" s="154" t="str">
        <f>ELOLAP!$H$7</f>
        <v>2011N1</v>
      </c>
      <c r="R19" s="146" t="str">
        <f>ELOLAP!$I$7</f>
        <v>00000000</v>
      </c>
      <c r="S19" s="146" t="str">
        <f>ELOLAP!$J$7</f>
        <v>20110410</v>
      </c>
      <c r="T19" s="8" t="s">
        <v>112</v>
      </c>
      <c r="U19" s="8" t="s">
        <v>188</v>
      </c>
      <c r="V19" s="8" t="str">
        <f>P19&amp;","&amp;Q19&amp;","&amp;R19&amp;","&amp;S19&amp;","&amp;T19&amp;","&amp;U19&amp;","&amp;"@"&amp;U19&amp;"00"&amp;A19&amp;","&amp;B19&amp;","&amp;C19&amp;","&amp;D19&amp;","&amp;E19&amp;","&amp;F19&amp;","&amp;G19&amp;","&amp;H19&amp;","&amp;I19&amp;","&amp;J19&amp;","&amp;K19&amp;","&amp;L19&amp;","&amp;M19&amp;","&amp;N19</f>
        <v>R16,2011N1,00000000,20110410,E,BEFT4C,@BEFT4C0003,VALTT,R,PL,HUF,900000,-200000,,700000,,250,,,250</v>
      </c>
    </row>
    <row r="20" spans="1:19" ht="13.5" thickBot="1">
      <c r="A20" s="62" t="s">
        <v>36</v>
      </c>
      <c r="B20" s="99"/>
      <c r="C20" s="100"/>
      <c r="D20" s="101"/>
      <c r="E20" s="81"/>
      <c r="F20" s="81"/>
      <c r="G20" s="102"/>
      <c r="H20" s="81"/>
      <c r="I20" s="81"/>
      <c r="J20" s="81"/>
      <c r="K20" s="81"/>
      <c r="L20" s="81"/>
      <c r="M20" s="81"/>
      <c r="N20" s="97"/>
      <c r="P20" s="8"/>
      <c r="Q20" s="8"/>
      <c r="R20" s="146"/>
      <c r="S20" s="8"/>
    </row>
    <row r="21" spans="1:19" ht="12.75">
      <c r="A21" s="35"/>
      <c r="P21" s="8"/>
      <c r="Q21" s="8"/>
      <c r="R21" s="146"/>
      <c r="S21" s="8"/>
    </row>
    <row r="22" spans="16:19" ht="12.75">
      <c r="P22" s="8"/>
      <c r="Q22" s="8"/>
      <c r="R22" s="146"/>
      <c r="S22" s="8"/>
    </row>
    <row r="23" spans="16:19" ht="12.75">
      <c r="P23" s="8"/>
      <c r="Q23" s="8"/>
      <c r="R23" s="146"/>
      <c r="S23" s="8"/>
    </row>
    <row r="24" spans="16:19" ht="12.75">
      <c r="P24" s="8"/>
      <c r="Q24" s="8"/>
      <c r="R24" s="146"/>
      <c r="S24" s="8"/>
    </row>
    <row r="25" spans="16:19" ht="12.75">
      <c r="P25" s="8"/>
      <c r="Q25" s="8"/>
      <c r="R25" s="146"/>
      <c r="S25" s="8"/>
    </row>
  </sheetData>
  <sheetProtection/>
  <mergeCells count="17">
    <mergeCell ref="G14:G15"/>
    <mergeCell ref="H14:H15"/>
    <mergeCell ref="M14:M15"/>
    <mergeCell ref="G13:H13"/>
    <mergeCell ref="I13:I15"/>
    <mergeCell ref="J13:J15"/>
    <mergeCell ref="K13:M13"/>
    <mergeCell ref="J12:N12"/>
    <mergeCell ref="F13:F15"/>
    <mergeCell ref="A11:F11"/>
    <mergeCell ref="A12:A15"/>
    <mergeCell ref="B12:B15"/>
    <mergeCell ref="C12:C15"/>
    <mergeCell ref="D12:D15"/>
    <mergeCell ref="E12:E15"/>
    <mergeCell ref="F12:I12"/>
    <mergeCell ref="N13:N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7:U24"/>
  <sheetViews>
    <sheetView showGridLines="0" tabSelected="1" zoomScalePageLayoutView="0" workbookViewId="0" topLeftCell="A1">
      <selection activeCell="P16" sqref="P16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10.57421875" style="0" customWidth="1"/>
    <col min="6" max="6" width="12.28125" style="0" customWidth="1"/>
    <col min="7" max="7" width="22.28125" style="0" customWidth="1"/>
    <col min="8" max="8" width="11.00390625" style="0" customWidth="1"/>
    <col min="9" max="9" width="16.28125" style="0" customWidth="1"/>
    <col min="10" max="10" width="12.7109375" style="0" customWidth="1"/>
    <col min="11" max="11" width="12.57421875" style="0" customWidth="1"/>
    <col min="13" max="13" width="10.851562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1.140625" style="0" customWidth="1"/>
  </cols>
  <sheetData>
    <row r="7" spans="2:5" s="69" customFormat="1" ht="15.75">
      <c r="B7" s="66" t="s">
        <v>76</v>
      </c>
      <c r="E7" s="66"/>
    </row>
    <row r="10" ht="12.75">
      <c r="A10" s="28" t="s">
        <v>94</v>
      </c>
    </row>
    <row r="11" ht="13.5" thickBot="1">
      <c r="A11" s="9" t="s">
        <v>73</v>
      </c>
    </row>
    <row r="12" spans="1:4" ht="13.5" thickBot="1">
      <c r="A12" s="205" t="s">
        <v>55</v>
      </c>
      <c r="B12" s="206"/>
      <c r="C12" s="206"/>
      <c r="D12" s="207"/>
    </row>
    <row r="13" spans="1:13" ht="13.5" thickBot="1">
      <c r="A13" s="210" t="s">
        <v>0</v>
      </c>
      <c r="B13" s="210" t="s">
        <v>46</v>
      </c>
      <c r="C13" s="210" t="s">
        <v>48</v>
      </c>
      <c r="D13" s="255" t="s">
        <v>75</v>
      </c>
      <c r="E13" s="256"/>
      <c r="F13" s="182" t="s">
        <v>79</v>
      </c>
      <c r="G13" s="210" t="s">
        <v>1</v>
      </c>
      <c r="H13" s="182" t="s">
        <v>2</v>
      </c>
      <c r="I13" s="253" t="s">
        <v>61</v>
      </c>
      <c r="J13" s="182" t="s">
        <v>3</v>
      </c>
      <c r="K13" s="182" t="s">
        <v>95</v>
      </c>
      <c r="L13" s="210" t="s">
        <v>60</v>
      </c>
      <c r="M13" s="210" t="s">
        <v>52</v>
      </c>
    </row>
    <row r="14" spans="1:21" ht="39" thickBot="1">
      <c r="A14" s="211"/>
      <c r="B14" s="211"/>
      <c r="C14" s="211"/>
      <c r="D14" s="36" t="s">
        <v>11</v>
      </c>
      <c r="E14" s="106" t="s">
        <v>62</v>
      </c>
      <c r="F14" s="183"/>
      <c r="G14" s="211"/>
      <c r="H14" s="183"/>
      <c r="I14" s="254"/>
      <c r="J14" s="183"/>
      <c r="K14" s="183"/>
      <c r="L14" s="211"/>
      <c r="M14" s="211"/>
      <c r="O14" s="111" t="s">
        <v>103</v>
      </c>
      <c r="P14" s="111" t="s">
        <v>104</v>
      </c>
      <c r="Q14" s="111" t="s">
        <v>105</v>
      </c>
      <c r="R14" s="111" t="s">
        <v>106</v>
      </c>
      <c r="S14" s="111" t="s">
        <v>107</v>
      </c>
      <c r="T14" s="8" t="s">
        <v>108</v>
      </c>
      <c r="U14" s="8" t="s">
        <v>109</v>
      </c>
    </row>
    <row r="15" spans="1:21" ht="13.5" customHeight="1">
      <c r="A15" s="10"/>
      <c r="B15" s="12" t="s">
        <v>16</v>
      </c>
      <c r="C15" s="12" t="s">
        <v>17</v>
      </c>
      <c r="D15" s="11" t="s">
        <v>18</v>
      </c>
      <c r="E15" s="11" t="s">
        <v>19</v>
      </c>
      <c r="F15" s="11" t="s">
        <v>20</v>
      </c>
      <c r="G15" s="12" t="s">
        <v>21</v>
      </c>
      <c r="H15" s="11" t="s">
        <v>22</v>
      </c>
      <c r="I15" s="107" t="s">
        <v>23</v>
      </c>
      <c r="J15" s="11" t="s">
        <v>24</v>
      </c>
      <c r="K15" s="11" t="s">
        <v>25</v>
      </c>
      <c r="L15" s="23" t="s">
        <v>26</v>
      </c>
      <c r="M15" s="26" t="s">
        <v>27</v>
      </c>
      <c r="O15" s="112"/>
      <c r="P15" s="8"/>
      <c r="Q15" s="8"/>
      <c r="R15" s="8"/>
      <c r="S15" s="8"/>
      <c r="T15" s="112"/>
      <c r="U15" s="112"/>
    </row>
    <row r="16" spans="1:21" ht="12.75">
      <c r="A16" s="144" t="s">
        <v>171</v>
      </c>
      <c r="B16" s="125" t="s">
        <v>159</v>
      </c>
      <c r="C16" s="22" t="s">
        <v>136</v>
      </c>
      <c r="D16" s="15" t="s">
        <v>134</v>
      </c>
      <c r="E16" s="15">
        <v>3</v>
      </c>
      <c r="F16" s="120" t="s">
        <v>135</v>
      </c>
      <c r="G16" s="121"/>
      <c r="H16" s="140"/>
      <c r="I16" s="122"/>
      <c r="J16" s="123"/>
      <c r="K16" s="123"/>
      <c r="L16" s="22" t="s">
        <v>160</v>
      </c>
      <c r="M16" s="120">
        <v>-10000000</v>
      </c>
      <c r="O16" s="154" t="str">
        <f>ELOLAP!$G$7</f>
        <v>R16</v>
      </c>
      <c r="P16" s="154" t="str">
        <f>ELOLAP!$H$7</f>
        <v>2011N1</v>
      </c>
      <c r="Q16" s="146" t="str">
        <f>ELOLAP!$I$7</f>
        <v>00000000</v>
      </c>
      <c r="R16" s="146" t="str">
        <f>ELOLAP!$J$7</f>
        <v>20110410</v>
      </c>
      <c r="S16" s="8" t="s">
        <v>112</v>
      </c>
      <c r="T16" s="8" t="s">
        <v>189</v>
      </c>
      <c r="U16" s="8" t="str">
        <f>O16&amp;","&amp;P16&amp;","&amp;Q16&amp;","&amp;R16&amp;","&amp;S16&amp;","&amp;T16&amp;","&amp;"@"&amp;T16&amp;"00"&amp;A16&amp;","&amp;B16&amp;","&amp;C16&amp;","&amp;D16&amp;","&amp;E16&amp;","&amp;F16&amp;","&amp;G16&amp;","&amp;H16&amp;","&amp;I16&amp;","&amp;J16&amp;","&amp;K16&amp;","&amp;L16&amp;","&amp;M16</f>
        <v>R16,2011N1,00000000,20110410,E,BEFT5C,@BEFT5C0001,AHITT,R,PL,3,HUF,,,,,,KFIZ,-10000000</v>
      </c>
    </row>
    <row r="17" spans="1:21" ht="12.75">
      <c r="A17" s="144" t="s">
        <v>172</v>
      </c>
      <c r="B17" s="84" t="s">
        <v>167</v>
      </c>
      <c r="C17" s="85"/>
      <c r="D17" s="63" t="s">
        <v>138</v>
      </c>
      <c r="E17" s="3"/>
      <c r="F17" s="120" t="s">
        <v>135</v>
      </c>
      <c r="G17" s="3"/>
      <c r="H17" s="3"/>
      <c r="I17" s="98"/>
      <c r="J17" s="3"/>
      <c r="K17" s="3"/>
      <c r="L17" s="22" t="s">
        <v>157</v>
      </c>
      <c r="M17" s="120">
        <v>-10000000</v>
      </c>
      <c r="O17" s="154" t="str">
        <f>ELOLAP!$G$7</f>
        <v>R16</v>
      </c>
      <c r="P17" s="154" t="str">
        <f>ELOLAP!$H$7</f>
        <v>2011N1</v>
      </c>
      <c r="Q17" s="146" t="str">
        <f>ELOLAP!$I$7</f>
        <v>00000000</v>
      </c>
      <c r="R17" s="146" t="str">
        <f>ELOLAP!$J$7</f>
        <v>20110410</v>
      </c>
      <c r="S17" s="8" t="s">
        <v>112</v>
      </c>
      <c r="T17" s="8" t="s">
        <v>189</v>
      </c>
      <c r="U17" s="8" t="str">
        <f>O17&amp;","&amp;P17&amp;","&amp;Q17&amp;","&amp;R17&amp;","&amp;S17&amp;","&amp;T17&amp;","&amp;"@"&amp;T17&amp;"00"&amp;A17&amp;","&amp;B17&amp;","&amp;C17&amp;","&amp;D17&amp;","&amp;E17&amp;","&amp;F17&amp;","&amp;G17&amp;","&amp;H17&amp;","&amp;I17&amp;","&amp;J17&amp;","&amp;K17&amp;","&amp;L17&amp;","&amp;M17</f>
        <v>R16,2011N1,00000000,20110410,E,BEFT5C,@BEFT5C0002,BFSZLAT,,DE,,HUF,,,,,,ATSO,-10000000</v>
      </c>
    </row>
    <row r="18" spans="1:21" ht="12.75">
      <c r="A18" s="144" t="s">
        <v>173</v>
      </c>
      <c r="B18" s="84" t="s">
        <v>168</v>
      </c>
      <c r="C18" s="22" t="s">
        <v>136</v>
      </c>
      <c r="D18" s="63" t="s">
        <v>138</v>
      </c>
      <c r="E18" s="3"/>
      <c r="F18" s="120" t="s">
        <v>135</v>
      </c>
      <c r="G18" s="3"/>
      <c r="H18" s="3"/>
      <c r="I18" s="98"/>
      <c r="J18" s="3"/>
      <c r="K18" s="3"/>
      <c r="L18" s="22" t="s">
        <v>157</v>
      </c>
      <c r="M18" s="120">
        <v>10000000</v>
      </c>
      <c r="O18" s="154" t="str">
        <f>ELOLAP!$G$7</f>
        <v>R16</v>
      </c>
      <c r="P18" s="154" t="str">
        <f>ELOLAP!$H$7</f>
        <v>2011N1</v>
      </c>
      <c r="Q18" s="146" t="str">
        <f>ELOLAP!$I$7</f>
        <v>00000000</v>
      </c>
      <c r="R18" s="146" t="str">
        <f>ELOLAP!$J$7</f>
        <v>20110410</v>
      </c>
      <c r="S18" s="8" t="s">
        <v>112</v>
      </c>
      <c r="T18" s="8" t="s">
        <v>189</v>
      </c>
      <c r="U18" s="8" t="str">
        <f>O18&amp;","&amp;P18&amp;","&amp;Q18&amp;","&amp;R18&amp;","&amp;S18&amp;","&amp;T18&amp;","&amp;"@"&amp;T18&amp;"00"&amp;A18&amp;","&amp;B18&amp;","&amp;C18&amp;","&amp;D18&amp;","&amp;E18&amp;","&amp;F18&amp;","&amp;G18&amp;","&amp;H18&amp;","&amp;I18&amp;","&amp;J18&amp;","&amp;K18&amp;","&amp;L18&amp;","&amp;M18</f>
        <v>R16,2011N1,00000000,20110410,E,BEFT5C,@BEFT5C0003,LBETT,R,DE,,HUF,,,,,,ATSO,10000000</v>
      </c>
    </row>
    <row r="19" spans="1:19" ht="12.75">
      <c r="A19" s="144" t="s">
        <v>174</v>
      </c>
      <c r="B19" s="3"/>
      <c r="C19" s="3"/>
      <c r="D19" s="3"/>
      <c r="E19" s="3"/>
      <c r="F19" s="3"/>
      <c r="G19" s="3"/>
      <c r="H19" s="3"/>
      <c r="I19" s="98"/>
      <c r="J19" s="3"/>
      <c r="K19" s="3"/>
      <c r="L19" s="22"/>
      <c r="M19" s="31"/>
      <c r="O19" s="8"/>
      <c r="P19" s="8"/>
      <c r="Q19" s="146"/>
      <c r="R19" s="8"/>
      <c r="S19" s="8"/>
    </row>
    <row r="20" spans="1:18" ht="12.75">
      <c r="A20" s="108" t="s">
        <v>35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22"/>
      <c r="M20" s="31"/>
      <c r="O20" s="8"/>
      <c r="P20" s="8"/>
      <c r="Q20" s="146"/>
      <c r="R20" s="8"/>
    </row>
    <row r="21" spans="1:18" ht="13.5" thickBot="1">
      <c r="A21" s="46" t="s">
        <v>36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53"/>
      <c r="M21" s="54"/>
      <c r="O21" s="8"/>
      <c r="P21" s="8"/>
      <c r="Q21" s="146"/>
      <c r="R21" s="8"/>
    </row>
    <row r="22" spans="15:18" ht="12.75">
      <c r="O22" s="8"/>
      <c r="P22" s="8"/>
      <c r="Q22" s="146"/>
      <c r="R22" s="8"/>
    </row>
    <row r="23" spans="15:18" ht="12.75">
      <c r="O23" s="8"/>
      <c r="P23" s="8"/>
      <c r="Q23" s="146"/>
      <c r="R23" s="8"/>
    </row>
    <row r="24" spans="15:18" ht="12.75">
      <c r="O24" s="8"/>
      <c r="P24" s="8"/>
      <c r="Q24" s="146"/>
      <c r="R24" s="8"/>
    </row>
  </sheetData>
  <sheetProtection/>
  <mergeCells count="13">
    <mergeCell ref="A12:D12"/>
    <mergeCell ref="A13:A14"/>
    <mergeCell ref="B13:B14"/>
    <mergeCell ref="C13:C14"/>
    <mergeCell ref="D13:E13"/>
    <mergeCell ref="F13:F14"/>
    <mergeCell ref="M13:M14"/>
    <mergeCell ref="G13:G14"/>
    <mergeCell ref="H13:H14"/>
    <mergeCell ref="I13:I14"/>
    <mergeCell ref="J13:J14"/>
    <mergeCell ref="K13:K14"/>
    <mergeCell ref="L13:L14"/>
  </mergeCells>
  <printOptions/>
  <pageMargins left="0.7480314960629921" right="0.7480314960629921" top="0.6299212598425197" bottom="0.4724409448818898" header="0.1968503937007874" footer="0.2362204724409449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C1">
      <selection activeCell="H10" sqref="H10"/>
    </sheetView>
  </sheetViews>
  <sheetFormatPr defaultColWidth="9.140625" defaultRowHeight="12.75"/>
  <cols>
    <col min="1" max="1" width="17.421875" style="0" customWidth="1"/>
    <col min="2" max="2" width="18.8515625" style="0" customWidth="1"/>
    <col min="3" max="3" width="28.7109375" style="0" customWidth="1"/>
    <col min="4" max="4" width="31.57421875" style="0" customWidth="1"/>
    <col min="8" max="8" width="11.140625" style="0" customWidth="1"/>
    <col min="9" max="9" width="10.8515625" style="0" customWidth="1"/>
  </cols>
  <sheetData>
    <row r="1" spans="1:4" ht="21" thickTop="1">
      <c r="A1" s="173" t="s">
        <v>97</v>
      </c>
      <c r="B1" s="174"/>
      <c r="C1" s="174"/>
      <c r="D1" s="175"/>
    </row>
    <row r="2" spans="1:4" ht="16.5" thickBot="1">
      <c r="A2" s="176" t="s">
        <v>98</v>
      </c>
      <c r="B2" s="177"/>
      <c r="C2" s="177"/>
      <c r="D2" s="178"/>
    </row>
    <row r="3" spans="1:4" ht="14.25" thickBot="1" thickTop="1">
      <c r="A3" s="109"/>
      <c r="B3" s="109"/>
      <c r="C3" s="109"/>
      <c r="D3" s="109"/>
    </row>
    <row r="4" spans="1:4" ht="14.25" thickBot="1" thickTop="1">
      <c r="A4" s="179" t="s">
        <v>0</v>
      </c>
      <c r="B4" s="179" t="s">
        <v>99</v>
      </c>
      <c r="C4" s="179" t="s">
        <v>100</v>
      </c>
      <c r="D4" s="110" t="s">
        <v>101</v>
      </c>
    </row>
    <row r="5" spans="1:14" ht="39.75" thickBot="1" thickTop="1">
      <c r="A5" s="180"/>
      <c r="B5" s="180"/>
      <c r="C5" s="180"/>
      <c r="D5" s="110" t="s">
        <v>102</v>
      </c>
      <c r="G5" s="111" t="s">
        <v>103</v>
      </c>
      <c r="H5" s="111" t="s">
        <v>104</v>
      </c>
      <c r="I5" s="111" t="s">
        <v>105</v>
      </c>
      <c r="J5" s="111" t="s">
        <v>106</v>
      </c>
      <c r="K5" s="111" t="s">
        <v>107</v>
      </c>
      <c r="L5" s="8" t="s">
        <v>108</v>
      </c>
      <c r="M5" s="8" t="s">
        <v>109</v>
      </c>
      <c r="N5" s="8"/>
    </row>
    <row r="6" spans="1:14" ht="14.25" thickBot="1" thickTop="1">
      <c r="A6" s="181"/>
      <c r="B6" s="181"/>
      <c r="C6" s="181"/>
      <c r="D6" s="110" t="s">
        <v>16</v>
      </c>
      <c r="G6" s="112"/>
      <c r="H6" s="8"/>
      <c r="I6" s="8"/>
      <c r="J6" s="8"/>
      <c r="K6" s="8"/>
      <c r="L6" s="112"/>
      <c r="M6" s="112"/>
      <c r="N6" s="8"/>
    </row>
    <row r="7" spans="1:14" ht="26.25" thickTop="1">
      <c r="A7" s="113" t="s">
        <v>102</v>
      </c>
      <c r="B7" s="114" t="s">
        <v>110</v>
      </c>
      <c r="C7" s="115" t="s">
        <v>111</v>
      </c>
      <c r="D7" s="115" t="s">
        <v>190</v>
      </c>
      <c r="G7" s="8" t="s">
        <v>194</v>
      </c>
      <c r="H7" s="155" t="s">
        <v>201</v>
      </c>
      <c r="I7" s="156" t="s">
        <v>192</v>
      </c>
      <c r="J7" s="146" t="str">
        <f>D13</f>
        <v>20110410</v>
      </c>
      <c r="K7" s="8" t="s">
        <v>112</v>
      </c>
      <c r="L7" s="8" t="s">
        <v>97</v>
      </c>
      <c r="M7" s="8" t="str">
        <f>G7&amp;","&amp;H7&amp;","&amp;I7&amp;","&amp;J7&amp;","&amp;K7&amp;","&amp;L7&amp;","&amp;"@"&amp;L7&amp;"0"&amp;A7&amp;","&amp;D7</f>
        <v>R16,2011N1,00000000,20110410,E,ELOLAP,@ELOLAP01,Jóadatok Katalin</v>
      </c>
      <c r="N7" s="8"/>
    </row>
    <row r="8" spans="1:14" ht="12.75">
      <c r="A8" s="113" t="s">
        <v>113</v>
      </c>
      <c r="B8" s="114" t="s">
        <v>114</v>
      </c>
      <c r="C8" s="115" t="s">
        <v>115</v>
      </c>
      <c r="D8" s="115" t="s">
        <v>116</v>
      </c>
      <c r="G8" s="8" t="s">
        <v>194</v>
      </c>
      <c r="H8" s="8" t="str">
        <f aca="true" t="shared" si="0" ref="H8:J13">H7</f>
        <v>2011N1</v>
      </c>
      <c r="I8" s="146" t="str">
        <f t="shared" si="0"/>
        <v>00000000</v>
      </c>
      <c r="J8" s="146" t="str">
        <f t="shared" si="0"/>
        <v>20110410</v>
      </c>
      <c r="K8" s="8" t="s">
        <v>112</v>
      </c>
      <c r="L8" s="8" t="s">
        <v>97</v>
      </c>
      <c r="M8" s="8" t="str">
        <f aca="true" t="shared" si="1" ref="M8:M13">G8&amp;","&amp;H8&amp;","&amp;I8&amp;","&amp;J8&amp;","&amp;K8&amp;","&amp;L8&amp;","&amp;"@"&amp;L8&amp;"0"&amp;A8&amp;","&amp;D8</f>
        <v>R16,2011N1,00000000,20110410,E,ELOLAP,@ELOLAP02,325-8654</v>
      </c>
      <c r="N8" s="8"/>
    </row>
    <row r="9" spans="1:14" ht="12.75">
      <c r="A9" s="113" t="s">
        <v>117</v>
      </c>
      <c r="B9" s="114" t="s">
        <v>118</v>
      </c>
      <c r="C9" s="115" t="s">
        <v>119</v>
      </c>
      <c r="D9" s="116" t="s">
        <v>191</v>
      </c>
      <c r="G9" s="8" t="s">
        <v>194</v>
      </c>
      <c r="H9" s="8" t="str">
        <f t="shared" si="0"/>
        <v>2011N1</v>
      </c>
      <c r="I9" s="146" t="str">
        <f t="shared" si="0"/>
        <v>00000000</v>
      </c>
      <c r="J9" s="146" t="str">
        <f t="shared" si="0"/>
        <v>20110410</v>
      </c>
      <c r="K9" s="8" t="s">
        <v>112</v>
      </c>
      <c r="L9" s="8" t="s">
        <v>97</v>
      </c>
      <c r="M9" s="8" t="str">
        <f t="shared" si="1"/>
        <v>R16,2011N1,00000000,20110410,E,ELOLAP,@ELOLAP03,joa@hamati.hu</v>
      </c>
      <c r="N9" s="8"/>
    </row>
    <row r="10" spans="1:14" ht="104.25" customHeight="1">
      <c r="A10" s="113" t="s">
        <v>120</v>
      </c>
      <c r="B10" s="114" t="s">
        <v>121</v>
      </c>
      <c r="C10" s="115" t="s">
        <v>199</v>
      </c>
      <c r="D10" s="115" t="s">
        <v>122</v>
      </c>
      <c r="G10" s="8" t="s">
        <v>194</v>
      </c>
      <c r="H10" s="8" t="str">
        <f t="shared" si="0"/>
        <v>2011N1</v>
      </c>
      <c r="I10" s="146" t="str">
        <f t="shared" si="0"/>
        <v>00000000</v>
      </c>
      <c r="J10" s="146" t="str">
        <f t="shared" si="0"/>
        <v>20110410</v>
      </c>
      <c r="K10" s="8" t="s">
        <v>112</v>
      </c>
      <c r="L10" s="8" t="s">
        <v>97</v>
      </c>
      <c r="M10" s="8" t="str">
        <f t="shared" si="1"/>
        <v>R16,2011N1,00000000,20110410,E,ELOLAP,@ELOLAP04,Sándor Béla</v>
      </c>
      <c r="N10" s="8"/>
    </row>
    <row r="11" spans="1:14" ht="12.75">
      <c r="A11" s="113" t="s">
        <v>123</v>
      </c>
      <c r="B11" s="114" t="s">
        <v>124</v>
      </c>
      <c r="C11" s="115" t="s">
        <v>115</v>
      </c>
      <c r="D11" s="115" t="s">
        <v>125</v>
      </c>
      <c r="G11" s="8" t="s">
        <v>194</v>
      </c>
      <c r="H11" s="8" t="str">
        <f t="shared" si="0"/>
        <v>2011N1</v>
      </c>
      <c r="I11" s="146" t="str">
        <f t="shared" si="0"/>
        <v>00000000</v>
      </c>
      <c r="J11" s="146" t="str">
        <f t="shared" si="0"/>
        <v>20110410</v>
      </c>
      <c r="K11" s="8" t="s">
        <v>112</v>
      </c>
      <c r="L11" s="8" t="s">
        <v>97</v>
      </c>
      <c r="M11" s="8" t="str">
        <f t="shared" si="1"/>
        <v>R16,2011N1,00000000,20110410,E,ELOLAP,@ELOLAP05,825-7490</v>
      </c>
      <c r="N11" s="8"/>
    </row>
    <row r="12" spans="1:14" ht="12.75">
      <c r="A12" s="113" t="s">
        <v>126</v>
      </c>
      <c r="B12" s="114" t="s">
        <v>127</v>
      </c>
      <c r="C12" s="115" t="s">
        <v>119</v>
      </c>
      <c r="D12" s="116" t="s">
        <v>128</v>
      </c>
      <c r="G12" s="8" t="s">
        <v>194</v>
      </c>
      <c r="H12" s="8" t="str">
        <f t="shared" si="0"/>
        <v>2011N1</v>
      </c>
      <c r="I12" s="146" t="str">
        <f t="shared" si="0"/>
        <v>00000000</v>
      </c>
      <c r="J12" s="146" t="str">
        <f t="shared" si="0"/>
        <v>20110410</v>
      </c>
      <c r="K12" s="8" t="s">
        <v>112</v>
      </c>
      <c r="L12" s="8" t="s">
        <v>97</v>
      </c>
      <c r="M12" s="8" t="str">
        <f t="shared" si="1"/>
        <v>R16,2011N1,00000000,20110410,E,ELOLAP,@ELOLAP06,sandor@hamati.hu</v>
      </c>
      <c r="N12" s="8"/>
    </row>
    <row r="13" spans="1:13" ht="26.25" thickBot="1">
      <c r="A13" s="117" t="s">
        <v>129</v>
      </c>
      <c r="B13" s="118" t="s">
        <v>130</v>
      </c>
      <c r="C13" s="119" t="s">
        <v>131</v>
      </c>
      <c r="D13" s="172" t="s">
        <v>200</v>
      </c>
      <c r="G13" s="8" t="s">
        <v>194</v>
      </c>
      <c r="H13" s="8" t="str">
        <f t="shared" si="0"/>
        <v>2011N1</v>
      </c>
      <c r="I13" s="146" t="str">
        <f t="shared" si="0"/>
        <v>00000000</v>
      </c>
      <c r="J13" s="146" t="str">
        <f t="shared" si="0"/>
        <v>20110410</v>
      </c>
      <c r="K13" s="8" t="s">
        <v>112</v>
      </c>
      <c r="L13" s="8" t="s">
        <v>97</v>
      </c>
      <c r="M13" s="8" t="str">
        <f t="shared" si="1"/>
        <v>R16,2011N1,00000000,20110410,E,ELOLAP,@ELOLAP07,20110410</v>
      </c>
    </row>
    <row r="14" ht="13.5" thickTop="1"/>
    <row r="15" ht="13.5" thickBot="1"/>
    <row r="16" spans="3:5" ht="14.25" thickBot="1" thickTop="1">
      <c r="C16" s="169" t="s">
        <v>195</v>
      </c>
      <c r="D16" s="170" t="str">
        <f>+"R161N1"&amp;I7</f>
        <v>R161N100000000</v>
      </c>
      <c r="E16" s="171" t="s">
        <v>196</v>
      </c>
    </row>
    <row r="17" ht="13.5" thickTop="1">
      <c r="E17" s="158" t="s">
        <v>198</v>
      </c>
    </row>
    <row r="18" ht="12.75">
      <c r="E18" s="158" t="s">
        <v>202</v>
      </c>
    </row>
    <row r="19" ht="12.75">
      <c r="E19" s="158" t="s">
        <v>197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a@hamati.hu"/>
    <hyperlink ref="D12" r:id="rId2" display="sandor@hamati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7:X27"/>
  <sheetViews>
    <sheetView showGridLines="0" zoomScalePageLayoutView="0" workbookViewId="0" topLeftCell="A10">
      <selection activeCell="C37" sqref="C37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7109375" style="0" customWidth="1"/>
    <col min="9" max="9" width="9.00390625" style="0" customWidth="1"/>
    <col min="10" max="10" width="10.8515625" style="0" customWidth="1"/>
    <col min="11" max="11" width="10.7109375" style="0" customWidth="1"/>
    <col min="12" max="12" width="11.421875" style="0" customWidth="1"/>
    <col min="13" max="13" width="9.8515625" style="0" customWidth="1"/>
    <col min="14" max="14" width="9.7109375" style="0" customWidth="1"/>
    <col min="16" max="16" width="11.421875" style="0" customWidth="1"/>
    <col min="17" max="17" width="10.8515625" style="0" customWidth="1"/>
  </cols>
  <sheetData>
    <row r="7" spans="1:10" ht="15.75">
      <c r="A7" s="66"/>
      <c r="B7" s="201" t="s">
        <v>76</v>
      </c>
      <c r="C7" s="201"/>
      <c r="D7" s="201"/>
      <c r="E7" s="201"/>
      <c r="F7" s="201"/>
      <c r="G7" s="201"/>
      <c r="H7" s="201"/>
      <c r="I7" s="66"/>
      <c r="J7" s="66"/>
    </row>
    <row r="8" ht="15.75">
      <c r="C8" s="67" t="s">
        <v>77</v>
      </c>
    </row>
    <row r="10" ht="12.75">
      <c r="A10" s="28" t="s">
        <v>78</v>
      </c>
    </row>
    <row r="11" ht="13.5" thickBot="1">
      <c r="A11" s="9" t="s">
        <v>73</v>
      </c>
    </row>
    <row r="12" spans="1:18" ht="13.5" customHeight="1" thickBot="1">
      <c r="A12" s="205" t="s">
        <v>41</v>
      </c>
      <c r="B12" s="206"/>
      <c r="C12" s="206"/>
      <c r="D12" s="207"/>
      <c r="E12" s="21"/>
      <c r="F12" s="6"/>
      <c r="G12" s="6"/>
      <c r="H12" s="6"/>
      <c r="I12" s="6"/>
      <c r="J12" s="6"/>
      <c r="K12" s="6"/>
      <c r="L12" s="7"/>
      <c r="M12" s="7"/>
      <c r="N12" s="7"/>
      <c r="R12" s="7"/>
    </row>
    <row r="13" spans="1:19" ht="12.75" customHeight="1">
      <c r="A13" s="208" t="s">
        <v>0</v>
      </c>
      <c r="B13" s="210" t="s">
        <v>46</v>
      </c>
      <c r="C13" s="210" t="s">
        <v>49</v>
      </c>
      <c r="D13" s="182" t="s">
        <v>74</v>
      </c>
      <c r="E13" s="199" t="s">
        <v>79</v>
      </c>
      <c r="F13" s="186" t="s">
        <v>42</v>
      </c>
      <c r="G13" s="187"/>
      <c r="H13" s="187"/>
      <c r="I13" s="187"/>
      <c r="J13" s="187"/>
      <c r="K13" s="188"/>
      <c r="L13" s="189" t="s">
        <v>5</v>
      </c>
      <c r="M13" s="190"/>
      <c r="N13" s="190"/>
      <c r="O13" s="190"/>
      <c r="P13" s="191"/>
      <c r="R13" s="56"/>
      <c r="S13" s="41"/>
    </row>
    <row r="14" spans="1:19" ht="12.75" customHeight="1">
      <c r="A14" s="209"/>
      <c r="B14" s="211"/>
      <c r="C14" s="211"/>
      <c r="D14" s="183"/>
      <c r="E14" s="200"/>
      <c r="F14" s="192" t="s">
        <v>56</v>
      </c>
      <c r="G14" s="194" t="s">
        <v>7</v>
      </c>
      <c r="H14" s="195"/>
      <c r="I14" s="196"/>
      <c r="J14" s="197" t="s">
        <v>57</v>
      </c>
      <c r="K14" s="197" t="s">
        <v>58</v>
      </c>
      <c r="L14" s="192" t="s">
        <v>68</v>
      </c>
      <c r="M14" s="194" t="s">
        <v>7</v>
      </c>
      <c r="N14" s="195"/>
      <c r="O14" s="195"/>
      <c r="P14" s="197" t="s">
        <v>66</v>
      </c>
      <c r="R14" s="41"/>
      <c r="S14" s="41"/>
    </row>
    <row r="15" spans="1:19" ht="12.75" customHeight="1">
      <c r="A15" s="209"/>
      <c r="B15" s="211"/>
      <c r="C15" s="211"/>
      <c r="D15" s="183"/>
      <c r="E15" s="200"/>
      <c r="F15" s="193"/>
      <c r="G15" s="202" t="s">
        <v>9</v>
      </c>
      <c r="H15" s="202"/>
      <c r="I15" s="203" t="s">
        <v>10</v>
      </c>
      <c r="J15" s="198"/>
      <c r="K15" s="198"/>
      <c r="L15" s="193"/>
      <c r="M15" s="194" t="s">
        <v>9</v>
      </c>
      <c r="N15" s="195"/>
      <c r="O15" s="184" t="s">
        <v>10</v>
      </c>
      <c r="P15" s="198"/>
      <c r="R15" s="41"/>
      <c r="S15" s="41"/>
    </row>
    <row r="16" spans="1:24" ht="77.25" thickBot="1">
      <c r="A16" s="209"/>
      <c r="B16" s="211"/>
      <c r="C16" s="211"/>
      <c r="D16" s="183"/>
      <c r="E16" s="200"/>
      <c r="F16" s="193"/>
      <c r="G16" s="2" t="s">
        <v>43</v>
      </c>
      <c r="H16" s="2" t="s">
        <v>44</v>
      </c>
      <c r="I16" s="204"/>
      <c r="J16" s="198"/>
      <c r="K16" s="198"/>
      <c r="L16" s="193"/>
      <c r="M16" s="2" t="s">
        <v>67</v>
      </c>
      <c r="N16" s="2" t="s">
        <v>14</v>
      </c>
      <c r="O16" s="185"/>
      <c r="P16" s="198"/>
      <c r="R16" s="111" t="s">
        <v>103</v>
      </c>
      <c r="S16" s="111" t="s">
        <v>104</v>
      </c>
      <c r="T16" s="111" t="s">
        <v>105</v>
      </c>
      <c r="U16" s="111" t="s">
        <v>106</v>
      </c>
      <c r="V16" s="111" t="s">
        <v>107</v>
      </c>
      <c r="W16" s="8" t="s">
        <v>108</v>
      </c>
      <c r="X16" s="8" t="s">
        <v>109</v>
      </c>
    </row>
    <row r="17" spans="1:24" ht="12.75">
      <c r="A17" s="51"/>
      <c r="B17" s="10" t="s">
        <v>16</v>
      </c>
      <c r="C17" s="11" t="s">
        <v>17</v>
      </c>
      <c r="D17" s="11" t="s">
        <v>18</v>
      </c>
      <c r="E17" s="11" t="s">
        <v>19</v>
      </c>
      <c r="F17" s="12" t="s">
        <v>45</v>
      </c>
      <c r="G17" s="12" t="s">
        <v>21</v>
      </c>
      <c r="H17" s="70" t="s">
        <v>22</v>
      </c>
      <c r="I17" s="11" t="s">
        <v>23</v>
      </c>
      <c r="J17" s="12" t="s">
        <v>24</v>
      </c>
      <c r="K17" s="12" t="s">
        <v>25</v>
      </c>
      <c r="L17" s="12" t="s">
        <v>26</v>
      </c>
      <c r="M17" s="12" t="s">
        <v>27</v>
      </c>
      <c r="N17" s="12" t="s">
        <v>28</v>
      </c>
      <c r="O17" s="12" t="s">
        <v>29</v>
      </c>
      <c r="P17" s="20" t="s">
        <v>30</v>
      </c>
      <c r="R17" s="112"/>
      <c r="S17" s="8"/>
      <c r="T17" s="8"/>
      <c r="U17" s="8"/>
      <c r="V17" s="8"/>
      <c r="W17" s="112"/>
      <c r="X17" s="112"/>
    </row>
    <row r="18" spans="1:24" ht="12.75">
      <c r="A18" s="143" t="s">
        <v>171</v>
      </c>
      <c r="B18" s="63" t="s">
        <v>132</v>
      </c>
      <c r="C18" s="22" t="s">
        <v>133</v>
      </c>
      <c r="D18" s="15" t="s">
        <v>134</v>
      </c>
      <c r="E18" s="15" t="s">
        <v>135</v>
      </c>
      <c r="F18" s="120">
        <v>960000</v>
      </c>
      <c r="G18" s="121">
        <v>40000</v>
      </c>
      <c r="H18" s="121"/>
      <c r="I18" s="122">
        <v>-300</v>
      </c>
      <c r="J18" s="120">
        <v>999700</v>
      </c>
      <c r="K18" s="120">
        <v>999700</v>
      </c>
      <c r="L18" s="123">
        <v>5140</v>
      </c>
      <c r="M18" s="124">
        <v>2164</v>
      </c>
      <c r="N18" s="124"/>
      <c r="O18" s="22">
        <v>2</v>
      </c>
      <c r="P18" s="123">
        <v>7306</v>
      </c>
      <c r="Q18" s="157">
        <f aca="true" t="shared" si="0" ref="Q18:Q23">F18+G18-H18+I18-J18+L18+M18-N18+O18-P18</f>
        <v>0</v>
      </c>
      <c r="R18" s="154" t="str">
        <f>ELOLAP!$G$7</f>
        <v>R16</v>
      </c>
      <c r="S18" s="154" t="str">
        <f>ELOLAP!$H$7</f>
        <v>2011N1</v>
      </c>
      <c r="T18" s="146" t="str">
        <f>ELOLAP!$I$7</f>
        <v>00000000</v>
      </c>
      <c r="U18" s="146" t="str">
        <f>ELOLAP!$J$7</f>
        <v>20110410</v>
      </c>
      <c r="V18" s="8" t="s">
        <v>112</v>
      </c>
      <c r="W18" s="8" t="s">
        <v>180</v>
      </c>
      <c r="X18" s="8" t="str">
        <f aca="true" t="shared" si="1" ref="X18:X23"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R16,2011N1,00000000,20110410,E,BEFK1C,@BEFK1C0001,EHITK,H,PL,HUF,960000,40000,,-300,999700,999700,5140,2164,,2,7306</v>
      </c>
    </row>
    <row r="19" spans="1:24" ht="12.75">
      <c r="A19" s="143" t="s">
        <v>172</v>
      </c>
      <c r="B19" s="63" t="s">
        <v>132</v>
      </c>
      <c r="C19" s="22" t="s">
        <v>136</v>
      </c>
      <c r="D19" s="15" t="s">
        <v>140</v>
      </c>
      <c r="E19" s="15" t="s">
        <v>141</v>
      </c>
      <c r="F19" s="120">
        <v>500000</v>
      </c>
      <c r="G19" s="121"/>
      <c r="H19" s="121"/>
      <c r="I19" s="121"/>
      <c r="J19" s="120">
        <v>500000</v>
      </c>
      <c r="K19" s="120">
        <v>500000</v>
      </c>
      <c r="L19" s="122">
        <v>500</v>
      </c>
      <c r="M19" s="124">
        <v>400</v>
      </c>
      <c r="N19" s="124">
        <v>500</v>
      </c>
      <c r="O19" s="79"/>
      <c r="P19" s="123">
        <v>400</v>
      </c>
      <c r="Q19" s="157">
        <f t="shared" si="0"/>
        <v>0</v>
      </c>
      <c r="R19" s="154" t="str">
        <f>ELOLAP!$G$7</f>
        <v>R16</v>
      </c>
      <c r="S19" s="154" t="str">
        <f>ELOLAP!$H$7</f>
        <v>2011N1</v>
      </c>
      <c r="T19" s="146" t="str">
        <f>ELOLAP!$I$7</f>
        <v>00000000</v>
      </c>
      <c r="U19" s="146" t="str">
        <f>ELOLAP!$J$7</f>
        <v>20110410</v>
      </c>
      <c r="V19" s="8" t="s">
        <v>112</v>
      </c>
      <c r="W19" s="8" t="s">
        <v>180</v>
      </c>
      <c r="X19" s="8" t="str">
        <f t="shared" si="1"/>
        <v>R16,2011N1,00000000,20110410,E,BEFK1C,@BEFK1C0002,EHITK,R,US,USD,500000,,,,500000,500000,500,400,500,,400</v>
      </c>
    </row>
    <row r="20" spans="1:24" ht="12.75">
      <c r="A20" s="143" t="s">
        <v>173</v>
      </c>
      <c r="B20" s="125" t="s">
        <v>137</v>
      </c>
      <c r="C20" s="22" t="s">
        <v>133</v>
      </c>
      <c r="D20" s="15" t="s">
        <v>138</v>
      </c>
      <c r="E20" s="15" t="s">
        <v>135</v>
      </c>
      <c r="F20" s="120">
        <v>4000000</v>
      </c>
      <c r="G20" s="123">
        <v>1085000</v>
      </c>
      <c r="H20" s="123"/>
      <c r="I20" s="120">
        <v>-85000</v>
      </c>
      <c r="J20" s="123">
        <v>5000000</v>
      </c>
      <c r="K20" s="123">
        <v>5085000</v>
      </c>
      <c r="L20" s="120">
        <v>20000</v>
      </c>
      <c r="M20" s="123">
        <v>9000</v>
      </c>
      <c r="N20" s="123">
        <v>2000</v>
      </c>
      <c r="O20" s="15"/>
      <c r="P20" s="123">
        <v>27000</v>
      </c>
      <c r="Q20" s="157">
        <f t="shared" si="0"/>
        <v>0</v>
      </c>
      <c r="R20" s="154" t="str">
        <f>ELOLAP!$G$7</f>
        <v>R16</v>
      </c>
      <c r="S20" s="154" t="str">
        <f>ELOLAP!$H$7</f>
        <v>2011N1</v>
      </c>
      <c r="T20" s="146" t="str">
        <f>ELOLAP!$I$7</f>
        <v>00000000</v>
      </c>
      <c r="U20" s="146" t="str">
        <f>ELOLAP!$J$7</f>
        <v>20110410</v>
      </c>
      <c r="V20" s="8" t="s">
        <v>112</v>
      </c>
      <c r="W20" s="8" t="s">
        <v>180</v>
      </c>
      <c r="X20" s="8" t="str">
        <f t="shared" si="1"/>
        <v>R16,2011N1,00000000,20110410,E,BEFK1C,@BEFK1C0003,KHITK,H,DE,HUF,4000000,1085000,,-85000,5000000,5085000,20000,9000,2000,,27000</v>
      </c>
    </row>
    <row r="21" spans="1:24" ht="12.75">
      <c r="A21" s="143" t="s">
        <v>174</v>
      </c>
      <c r="B21" s="74" t="s">
        <v>142</v>
      </c>
      <c r="C21" s="75" t="s">
        <v>133</v>
      </c>
      <c r="D21" s="15" t="s">
        <v>138</v>
      </c>
      <c r="E21" s="15" t="s">
        <v>139</v>
      </c>
      <c r="F21" s="120">
        <v>4000</v>
      </c>
      <c r="G21" s="120"/>
      <c r="H21" s="123">
        <v>3000</v>
      </c>
      <c r="I21" s="120"/>
      <c r="J21" s="123">
        <v>1000</v>
      </c>
      <c r="K21" s="123">
        <v>1000</v>
      </c>
      <c r="L21" s="161"/>
      <c r="M21" s="161"/>
      <c r="N21" s="161"/>
      <c r="O21" s="162"/>
      <c r="P21" s="161"/>
      <c r="Q21" s="157">
        <f t="shared" si="0"/>
        <v>0</v>
      </c>
      <c r="R21" s="154" t="str">
        <f>ELOLAP!$G$7</f>
        <v>R16</v>
      </c>
      <c r="S21" s="154" t="str">
        <f>ELOLAP!$H$7</f>
        <v>2011N1</v>
      </c>
      <c r="T21" s="146" t="str">
        <f>ELOLAP!$I$7</f>
        <v>00000000</v>
      </c>
      <c r="U21" s="146" t="str">
        <f>ELOLAP!$J$7</f>
        <v>20110410</v>
      </c>
      <c r="V21" s="8" t="s">
        <v>112</v>
      </c>
      <c r="W21" s="8" t="s">
        <v>180</v>
      </c>
      <c r="X21" s="8" t="str">
        <f t="shared" si="1"/>
        <v>R16,2011N1,00000000,20110410,E,BEFK1C,@BEFK1C0004,KERHITK,H,DE,EUR,4000,,3000,,1000,1000,,,,,</v>
      </c>
    </row>
    <row r="22" spans="1:24" ht="12.75">
      <c r="A22" s="143" t="s">
        <v>175</v>
      </c>
      <c r="B22" s="86" t="s">
        <v>143</v>
      </c>
      <c r="C22" s="87" t="s">
        <v>133</v>
      </c>
      <c r="D22" s="15" t="s">
        <v>140</v>
      </c>
      <c r="E22" s="15" t="s">
        <v>141</v>
      </c>
      <c r="F22" s="120">
        <v>430000</v>
      </c>
      <c r="G22" s="121"/>
      <c r="H22" s="122">
        <v>10000</v>
      </c>
      <c r="I22" s="121"/>
      <c r="J22" s="120">
        <v>420000</v>
      </c>
      <c r="K22" s="120">
        <v>420000</v>
      </c>
      <c r="L22" s="122">
        <v>0</v>
      </c>
      <c r="M22" s="124">
        <v>1000</v>
      </c>
      <c r="N22" s="124">
        <v>1000</v>
      </c>
      <c r="O22" s="79"/>
      <c r="P22" s="123">
        <v>0</v>
      </c>
      <c r="Q22" s="157">
        <f t="shared" si="0"/>
        <v>0</v>
      </c>
      <c r="R22" s="154" t="str">
        <f>ELOLAP!$G$7</f>
        <v>R16</v>
      </c>
      <c r="S22" s="154" t="str">
        <f>ELOLAP!$H$7</f>
        <v>2011N1</v>
      </c>
      <c r="T22" s="146" t="str">
        <f>ELOLAP!$I$7</f>
        <v>00000000</v>
      </c>
      <c r="U22" s="146" t="str">
        <f>ELOLAP!$J$7</f>
        <v>20110410</v>
      </c>
      <c r="V22" s="8" t="s">
        <v>112</v>
      </c>
      <c r="W22" s="8" t="s">
        <v>180</v>
      </c>
      <c r="X22" s="8" t="str">
        <f t="shared" si="1"/>
        <v>R16,2011N1,00000000,20110410,E,BEFK1C,@BEFK1C0005,PLIZK,H,US,USD,430000,,10000,,420000,420000,0,1000,1000,,0</v>
      </c>
    </row>
    <row r="23" spans="1:24" ht="12.75">
      <c r="A23" s="143" t="s">
        <v>176</v>
      </c>
      <c r="B23" s="86" t="s">
        <v>144</v>
      </c>
      <c r="C23" s="87" t="s">
        <v>133</v>
      </c>
      <c r="D23" s="15" t="s">
        <v>140</v>
      </c>
      <c r="E23" s="15" t="s">
        <v>139</v>
      </c>
      <c r="F23" s="120">
        <v>43000000</v>
      </c>
      <c r="G23" s="121"/>
      <c r="H23" s="122">
        <v>1000000</v>
      </c>
      <c r="I23" s="121"/>
      <c r="J23" s="120">
        <v>42000000</v>
      </c>
      <c r="K23" s="120">
        <v>42000000</v>
      </c>
      <c r="L23" s="122">
        <v>0</v>
      </c>
      <c r="M23" s="124">
        <v>1000000</v>
      </c>
      <c r="N23" s="124">
        <v>1000000</v>
      </c>
      <c r="O23" s="79"/>
      <c r="P23" s="123">
        <v>0</v>
      </c>
      <c r="Q23" s="157">
        <f t="shared" si="0"/>
        <v>0</v>
      </c>
      <c r="R23" s="154" t="str">
        <f>ELOLAP!$G$7</f>
        <v>R16</v>
      </c>
      <c r="S23" s="154" t="str">
        <f>ELOLAP!$H$7</f>
        <v>2011N1</v>
      </c>
      <c r="T23" s="146" t="str">
        <f>ELOLAP!$I$7</f>
        <v>00000000</v>
      </c>
      <c r="U23" s="146" t="str">
        <f>ELOLAP!$J$7</f>
        <v>20110410</v>
      </c>
      <c r="V23" s="8" t="s">
        <v>112</v>
      </c>
      <c r="W23" s="8" t="s">
        <v>180</v>
      </c>
      <c r="X23" s="8" t="str">
        <f t="shared" si="1"/>
        <v>R16,2011N1,00000000,20110410,E,BEFK1C,@BEFK1C0006,REPOK,H,US,EUR,43000000,,1000000,,42000000,42000000,0,1000000,1000000,,0</v>
      </c>
    </row>
    <row r="24" spans="1:22" ht="12.75">
      <c r="A24" s="38"/>
      <c r="B24" s="86"/>
      <c r="C24" s="87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9"/>
      <c r="R24" s="8"/>
      <c r="S24" s="8"/>
      <c r="T24" s="146"/>
      <c r="U24" s="8"/>
      <c r="V24" s="8"/>
    </row>
    <row r="25" spans="1:16" ht="12.75">
      <c r="A25" s="38" t="s">
        <v>35</v>
      </c>
      <c r="B25" s="86"/>
      <c r="C25" s="87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</row>
    <row r="26" spans="1:16" ht="13.5" thickBot="1">
      <c r="A26" s="37" t="s">
        <v>36</v>
      </c>
      <c r="B26" s="90"/>
      <c r="C26" s="91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3"/>
    </row>
    <row r="27" spans="1:5" ht="12.75">
      <c r="A27" s="35"/>
      <c r="B27" s="30"/>
      <c r="C27" s="30"/>
      <c r="D27" s="30"/>
      <c r="E27" s="30"/>
    </row>
  </sheetData>
  <sheetProtection/>
  <mergeCells count="20">
    <mergeCell ref="E13:E16"/>
    <mergeCell ref="L14:L16"/>
    <mergeCell ref="K14:K16"/>
    <mergeCell ref="B7:H7"/>
    <mergeCell ref="G15:H15"/>
    <mergeCell ref="I15:I16"/>
    <mergeCell ref="A12:D12"/>
    <mergeCell ref="A13:A16"/>
    <mergeCell ref="B13:B16"/>
    <mergeCell ref="C13:C16"/>
    <mergeCell ref="D13:D16"/>
    <mergeCell ref="O15:O16"/>
    <mergeCell ref="F13:K13"/>
    <mergeCell ref="L13:P13"/>
    <mergeCell ref="F14:F16"/>
    <mergeCell ref="G14:I14"/>
    <mergeCell ref="J14:J16"/>
    <mergeCell ref="M14:O14"/>
    <mergeCell ref="P14:P16"/>
    <mergeCell ref="M15:N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7" r:id="rId3"/>
  <rowBreaks count="1" manualBreakCount="1">
    <brk id="4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7:X32"/>
  <sheetViews>
    <sheetView zoomScalePageLayoutView="0" workbookViewId="0" topLeftCell="I10">
      <selection activeCell="U19" sqref="U19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7109375" style="0" customWidth="1"/>
    <col min="9" max="9" width="11.140625" style="0" customWidth="1"/>
    <col min="10" max="10" width="10.8515625" style="0" customWidth="1"/>
    <col min="11" max="11" width="11.421875" style="0" customWidth="1"/>
    <col min="12" max="12" width="10.00390625" style="0" customWidth="1"/>
    <col min="13" max="13" width="9.8515625" style="0" customWidth="1"/>
    <col min="14" max="14" width="9.7109375" style="0" customWidth="1"/>
    <col min="16" max="16" width="11.7109375" style="0" customWidth="1"/>
    <col min="17" max="17" width="10.8515625" style="0" customWidth="1"/>
  </cols>
  <sheetData>
    <row r="7" spans="1:10" ht="15.75">
      <c r="A7" s="66"/>
      <c r="B7" s="201" t="s">
        <v>76</v>
      </c>
      <c r="C7" s="201"/>
      <c r="D7" s="201"/>
      <c r="E7" s="201"/>
      <c r="F7" s="201"/>
      <c r="G7" s="201"/>
      <c r="H7" s="201"/>
      <c r="I7" s="66"/>
      <c r="J7" s="66"/>
    </row>
    <row r="8" spans="1:5" ht="12.75">
      <c r="A8" s="35"/>
      <c r="B8" s="30"/>
      <c r="C8" s="30"/>
      <c r="D8" s="30"/>
      <c r="E8" s="30"/>
    </row>
    <row r="9" spans="1:5" ht="12.75" customHeight="1">
      <c r="A9" s="35"/>
      <c r="B9" s="30"/>
      <c r="C9" s="30"/>
      <c r="D9" s="30"/>
      <c r="E9" s="30"/>
    </row>
    <row r="10" spans="1:5" ht="12.75" customHeight="1">
      <c r="A10" s="35"/>
      <c r="B10" s="30"/>
      <c r="C10" s="30"/>
      <c r="D10" s="30"/>
      <c r="E10" s="30"/>
    </row>
    <row r="11" ht="12.75" customHeight="1">
      <c r="A11" s="28" t="s">
        <v>80</v>
      </c>
    </row>
    <row r="12" ht="13.5" thickBot="1">
      <c r="A12" s="9" t="s">
        <v>73</v>
      </c>
    </row>
    <row r="13" spans="1:16" ht="13.5" thickBot="1">
      <c r="A13" s="205" t="s">
        <v>96</v>
      </c>
      <c r="B13" s="206"/>
      <c r="C13" s="206"/>
      <c r="D13" s="206"/>
      <c r="E13" s="207"/>
      <c r="F13" s="24"/>
      <c r="G13" s="24"/>
      <c r="H13" s="24"/>
      <c r="I13" s="24"/>
      <c r="J13" s="24"/>
      <c r="K13" s="24"/>
      <c r="L13" s="6"/>
      <c r="M13" s="6"/>
      <c r="O13" s="6"/>
      <c r="P13" s="6"/>
    </row>
    <row r="14" spans="1:16" ht="12.75">
      <c r="A14" s="208" t="s">
        <v>0</v>
      </c>
      <c r="B14" s="210" t="s">
        <v>46</v>
      </c>
      <c r="C14" s="210" t="s">
        <v>34</v>
      </c>
      <c r="D14" s="182" t="s">
        <v>74</v>
      </c>
      <c r="E14" s="182" t="s">
        <v>79</v>
      </c>
      <c r="F14" s="186" t="s">
        <v>42</v>
      </c>
      <c r="G14" s="214"/>
      <c r="H14" s="214"/>
      <c r="I14" s="214"/>
      <c r="J14" s="215"/>
      <c r="K14" s="189" t="s">
        <v>5</v>
      </c>
      <c r="L14" s="214"/>
      <c r="M14" s="214"/>
      <c r="N14" s="214"/>
      <c r="O14" s="214"/>
      <c r="P14" s="215"/>
    </row>
    <row r="15" spans="1:16" ht="12.75">
      <c r="A15" s="212"/>
      <c r="B15" s="212"/>
      <c r="C15" s="212"/>
      <c r="D15" s="212"/>
      <c r="E15" s="212"/>
      <c r="F15" s="192" t="s">
        <v>56</v>
      </c>
      <c r="G15" s="194" t="s">
        <v>7</v>
      </c>
      <c r="H15" s="220"/>
      <c r="I15" s="192" t="s">
        <v>81</v>
      </c>
      <c r="J15" s="221" t="s">
        <v>58</v>
      </c>
      <c r="K15" s="192" t="s">
        <v>68</v>
      </c>
      <c r="L15" s="194" t="s">
        <v>7</v>
      </c>
      <c r="M15" s="195"/>
      <c r="N15" s="195"/>
      <c r="O15" s="196"/>
      <c r="P15" s="221" t="s">
        <v>66</v>
      </c>
    </row>
    <row r="16" spans="1:16" ht="12.75">
      <c r="A16" s="212"/>
      <c r="B16" s="212"/>
      <c r="C16" s="212"/>
      <c r="D16" s="212"/>
      <c r="E16" s="212"/>
      <c r="F16" s="218"/>
      <c r="G16" s="184" t="s">
        <v>9</v>
      </c>
      <c r="H16" s="203" t="s">
        <v>10</v>
      </c>
      <c r="I16" s="218"/>
      <c r="J16" s="212"/>
      <c r="K16" s="193"/>
      <c r="L16" s="194" t="s">
        <v>9</v>
      </c>
      <c r="M16" s="195"/>
      <c r="N16" s="196"/>
      <c r="O16" s="184" t="s">
        <v>10</v>
      </c>
      <c r="P16" s="183"/>
    </row>
    <row r="17" spans="1:24" ht="77.25" thickBot="1">
      <c r="A17" s="213"/>
      <c r="B17" s="213"/>
      <c r="C17" s="213"/>
      <c r="D17" s="213"/>
      <c r="E17" s="213"/>
      <c r="F17" s="219"/>
      <c r="G17" s="216"/>
      <c r="H17" s="217"/>
      <c r="I17" s="219"/>
      <c r="J17" s="213"/>
      <c r="K17" s="222"/>
      <c r="L17" s="55" t="s">
        <v>67</v>
      </c>
      <c r="M17" s="55" t="s">
        <v>14</v>
      </c>
      <c r="N17" s="55" t="s">
        <v>15</v>
      </c>
      <c r="O17" s="216"/>
      <c r="P17" s="223"/>
      <c r="R17" s="111" t="s">
        <v>103</v>
      </c>
      <c r="S17" s="111" t="s">
        <v>104</v>
      </c>
      <c r="T17" s="111" t="s">
        <v>105</v>
      </c>
      <c r="U17" s="111" t="s">
        <v>106</v>
      </c>
      <c r="V17" s="111" t="s">
        <v>107</v>
      </c>
      <c r="W17" s="8" t="s">
        <v>108</v>
      </c>
      <c r="X17" s="8" t="s">
        <v>109</v>
      </c>
    </row>
    <row r="18" spans="1:24" ht="12.75">
      <c r="A18" s="42"/>
      <c r="B18" s="10" t="s">
        <v>16</v>
      </c>
      <c r="C18" s="11" t="s">
        <v>17</v>
      </c>
      <c r="D18" s="11" t="s">
        <v>18</v>
      </c>
      <c r="E18" s="11" t="s">
        <v>19</v>
      </c>
      <c r="F18" s="11" t="s">
        <v>45</v>
      </c>
      <c r="G18" s="11" t="s">
        <v>21</v>
      </c>
      <c r="H18" s="71" t="s">
        <v>22</v>
      </c>
      <c r="I18" s="11" t="s">
        <v>23</v>
      </c>
      <c r="J18" s="11" t="s">
        <v>40</v>
      </c>
      <c r="K18" s="11" t="s">
        <v>25</v>
      </c>
      <c r="L18" s="11" t="s">
        <v>82</v>
      </c>
      <c r="M18" s="11" t="s">
        <v>27</v>
      </c>
      <c r="N18" s="11" t="s">
        <v>28</v>
      </c>
      <c r="O18" s="11" t="s">
        <v>29</v>
      </c>
      <c r="P18" s="26" t="s">
        <v>30</v>
      </c>
      <c r="R18" s="112"/>
      <c r="S18" s="8"/>
      <c r="T18" s="8"/>
      <c r="U18" s="8"/>
      <c r="V18" s="8"/>
      <c r="W18" s="112"/>
      <c r="X18" s="112"/>
    </row>
    <row r="19" spans="1:24" ht="12.75">
      <c r="A19" s="144" t="s">
        <v>171</v>
      </c>
      <c r="B19" s="108" t="s">
        <v>147</v>
      </c>
      <c r="C19" s="162"/>
      <c r="D19" s="15" t="s">
        <v>134</v>
      </c>
      <c r="E19" s="15" t="s">
        <v>139</v>
      </c>
      <c r="F19" s="120">
        <v>3000000</v>
      </c>
      <c r="G19" s="126">
        <v>-3000000</v>
      </c>
      <c r="H19" s="120"/>
      <c r="I19" s="120">
        <v>0</v>
      </c>
      <c r="J19" s="120">
        <v>0</v>
      </c>
      <c r="K19" s="159"/>
      <c r="L19" s="159"/>
      <c r="M19" s="120">
        <v>5000</v>
      </c>
      <c r="N19" s="159"/>
      <c r="O19" s="159"/>
      <c r="P19" s="160"/>
      <c r="Q19" s="157">
        <f>F19+G19+H19-I19</f>
        <v>0</v>
      </c>
      <c r="R19" s="154" t="str">
        <f>ELOLAP!$G$7</f>
        <v>R16</v>
      </c>
      <c r="S19" s="154" t="str">
        <f>ELOLAP!$H$7</f>
        <v>2011N1</v>
      </c>
      <c r="T19" s="146" t="str">
        <f>ELOLAP!$I$7</f>
        <v>00000000</v>
      </c>
      <c r="U19" s="146" t="str">
        <f>ELOLAP!$J$7</f>
        <v>20110410</v>
      </c>
      <c r="V19" s="8" t="s">
        <v>112</v>
      </c>
      <c r="W19" s="8" t="s">
        <v>181</v>
      </c>
      <c r="X19" s="8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R16,2011N1,00000000,20110410,E,BEFK2C,@BEFK2C0001,BFSZLAK,,PL,EUR,3000000,-3000000,,0,0,,,5000,,,</v>
      </c>
    </row>
    <row r="20" spans="1:24" ht="12.75">
      <c r="A20" s="144" t="s">
        <v>172</v>
      </c>
      <c r="B20" s="108" t="s">
        <v>147</v>
      </c>
      <c r="C20" s="162"/>
      <c r="D20" s="15" t="s">
        <v>138</v>
      </c>
      <c r="E20" s="15" t="s">
        <v>139</v>
      </c>
      <c r="F20" s="120">
        <v>4500000</v>
      </c>
      <c r="G20" s="120">
        <v>3000000</v>
      </c>
      <c r="H20" s="120"/>
      <c r="I20" s="120">
        <v>7500000</v>
      </c>
      <c r="J20" s="120">
        <v>7500000</v>
      </c>
      <c r="K20" s="159"/>
      <c r="L20" s="159"/>
      <c r="M20" s="120">
        <v>3000</v>
      </c>
      <c r="N20" s="159"/>
      <c r="O20" s="159"/>
      <c r="P20" s="160"/>
      <c r="Q20" s="157">
        <f aca="true" t="shared" si="0" ref="Q20:Q27">F20+G20+H20-I20</f>
        <v>0</v>
      </c>
      <c r="R20" s="154" t="str">
        <f>ELOLAP!$G$7</f>
        <v>R16</v>
      </c>
      <c r="S20" s="154" t="str">
        <f>ELOLAP!$H$7</f>
        <v>2011N1</v>
      </c>
      <c r="T20" s="146" t="str">
        <f>ELOLAP!$I$7</f>
        <v>00000000</v>
      </c>
      <c r="U20" s="146" t="str">
        <f>ELOLAP!$J$7</f>
        <v>20110410</v>
      </c>
      <c r="V20" s="8" t="s">
        <v>112</v>
      </c>
      <c r="W20" s="8" t="s">
        <v>181</v>
      </c>
      <c r="X20" s="8" t="str">
        <f aca="true" t="shared" si="1" ref="X20:X27"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R16,2011N1,00000000,20110410,E,BEFK2C,@BEFK2C0002,BFSZLAK,,DE,EUR,4500000,3000000,,7500000,7500000,,,3000,,,</v>
      </c>
    </row>
    <row r="21" spans="1:24" ht="12.75">
      <c r="A21" s="144" t="s">
        <v>173</v>
      </c>
      <c r="B21" s="108" t="s">
        <v>148</v>
      </c>
      <c r="C21" s="162"/>
      <c r="D21" s="15" t="s">
        <v>138</v>
      </c>
      <c r="E21" s="15" t="s">
        <v>135</v>
      </c>
      <c r="F21" s="120">
        <v>2000000</v>
      </c>
      <c r="G21" s="120">
        <v>1000000</v>
      </c>
      <c r="H21" s="120"/>
      <c r="I21" s="120">
        <v>3000000</v>
      </c>
      <c r="J21" s="120">
        <v>3000000</v>
      </c>
      <c r="K21" s="159"/>
      <c r="L21" s="159"/>
      <c r="M21" s="120">
        <v>0</v>
      </c>
      <c r="N21" s="159"/>
      <c r="O21" s="159"/>
      <c r="P21" s="160"/>
      <c r="Q21" s="157">
        <f t="shared" si="0"/>
        <v>0</v>
      </c>
      <c r="R21" s="154" t="str">
        <f>ELOLAP!$G$7</f>
        <v>R16</v>
      </c>
      <c r="S21" s="154" t="str">
        <f>ELOLAP!$H$7</f>
        <v>2011N1</v>
      </c>
      <c r="T21" s="146" t="str">
        <f>ELOLAP!$I$7</f>
        <v>00000000</v>
      </c>
      <c r="U21" s="146" t="str">
        <f>ELOLAP!$J$7</f>
        <v>20110410</v>
      </c>
      <c r="V21" s="8" t="s">
        <v>112</v>
      </c>
      <c r="W21" s="8" t="s">
        <v>181</v>
      </c>
      <c r="X21" s="8" t="str">
        <f t="shared" si="1"/>
        <v>R16,2011N1,00000000,20110410,E,BEFK2C,@BEFK2C0003,NBFSZLAK,,DE,HUF,2000000,1000000,,3000000,3000000,,,0,,,</v>
      </c>
    </row>
    <row r="22" spans="1:24" ht="12.75">
      <c r="A22" s="144" t="s">
        <v>174</v>
      </c>
      <c r="B22" s="84" t="s">
        <v>149</v>
      </c>
      <c r="C22" s="85" t="s">
        <v>136</v>
      </c>
      <c r="D22" s="15" t="s">
        <v>138</v>
      </c>
      <c r="E22" s="15" t="s">
        <v>141</v>
      </c>
      <c r="F22" s="120">
        <v>1000000</v>
      </c>
      <c r="G22" s="120">
        <v>-200000</v>
      </c>
      <c r="H22" s="120">
        <v>3000000</v>
      </c>
      <c r="I22" s="120">
        <v>3800000</v>
      </c>
      <c r="J22" s="120">
        <v>3800000</v>
      </c>
      <c r="K22" s="120">
        <v>1000</v>
      </c>
      <c r="L22" s="120">
        <v>3000</v>
      </c>
      <c r="M22" s="120">
        <v>20000</v>
      </c>
      <c r="N22" s="161"/>
      <c r="O22" s="120">
        <v>20000</v>
      </c>
      <c r="P22" s="120">
        <v>4000</v>
      </c>
      <c r="Q22" s="157">
        <f>F22+G22+H22-I22+K22+L22-M22+O22-P22</f>
        <v>0</v>
      </c>
      <c r="R22" s="154" t="str">
        <f>ELOLAP!$G$7</f>
        <v>R16</v>
      </c>
      <c r="S22" s="154" t="str">
        <f>ELOLAP!$H$7</f>
        <v>2011N1</v>
      </c>
      <c r="T22" s="146" t="str">
        <f>ELOLAP!$I$7</f>
        <v>00000000</v>
      </c>
      <c r="U22" s="146" t="str">
        <f>ELOLAP!$J$7</f>
        <v>20110410</v>
      </c>
      <c r="V22" s="8" t="s">
        <v>112</v>
      </c>
      <c r="W22" s="8" t="s">
        <v>181</v>
      </c>
      <c r="X22" s="8" t="str">
        <f t="shared" si="1"/>
        <v>R16,2011N1,00000000,20110410,E,BEFK2C,@BEFK2C0004,LBETK,R,DE,USD,1000000,-200000,3000000,3800000,3800000,1000,3000,20000,,20000,4000</v>
      </c>
    </row>
    <row r="23" spans="1:24" ht="12.75">
      <c r="A23" s="144" t="s">
        <v>175</v>
      </c>
      <c r="B23" s="84" t="s">
        <v>149</v>
      </c>
      <c r="C23" s="85" t="s">
        <v>136</v>
      </c>
      <c r="D23" s="15" t="s">
        <v>134</v>
      </c>
      <c r="E23" s="15" t="s">
        <v>135</v>
      </c>
      <c r="F23" s="120">
        <v>0</v>
      </c>
      <c r="G23" s="120">
        <v>70000000</v>
      </c>
      <c r="H23" s="120"/>
      <c r="I23" s="120">
        <v>70000000</v>
      </c>
      <c r="J23" s="120">
        <v>70000000</v>
      </c>
      <c r="K23" s="120">
        <v>0</v>
      </c>
      <c r="L23" s="120">
        <v>10000</v>
      </c>
      <c r="M23" s="120">
        <v>0</v>
      </c>
      <c r="N23" s="161"/>
      <c r="O23" s="120">
        <v>0</v>
      </c>
      <c r="P23" s="120">
        <v>10000</v>
      </c>
      <c r="Q23" s="157">
        <f>F23+G23+H23-I23+K23+L23-M23+O23-P23</f>
        <v>0</v>
      </c>
      <c r="R23" s="154" t="str">
        <f>ELOLAP!$G$7</f>
        <v>R16</v>
      </c>
      <c r="S23" s="154" t="str">
        <f>ELOLAP!$H$7</f>
        <v>2011N1</v>
      </c>
      <c r="T23" s="146" t="str">
        <f>ELOLAP!$I$7</f>
        <v>00000000</v>
      </c>
      <c r="U23" s="146" t="str">
        <f>ELOLAP!$J$7</f>
        <v>20110410</v>
      </c>
      <c r="V23" s="8" t="s">
        <v>112</v>
      </c>
      <c r="W23" s="8" t="s">
        <v>181</v>
      </c>
      <c r="X23" s="8" t="str">
        <f t="shared" si="1"/>
        <v>R16,2011N1,00000000,20110410,E,BEFK2C,@BEFK2C0005,LBETK,R,PL,HUF,0,70000000,,70000000,70000000,0,10000,0,,0,10000</v>
      </c>
    </row>
    <row r="24" spans="1:24" ht="12.75">
      <c r="A24" s="144" t="s">
        <v>176</v>
      </c>
      <c r="B24" s="84" t="s">
        <v>149</v>
      </c>
      <c r="C24" s="85" t="s">
        <v>133</v>
      </c>
      <c r="D24" s="15" t="s">
        <v>140</v>
      </c>
      <c r="E24" s="15" t="s">
        <v>141</v>
      </c>
      <c r="F24" s="120">
        <v>4000000</v>
      </c>
      <c r="G24" s="120">
        <v>3000000</v>
      </c>
      <c r="H24" s="120"/>
      <c r="I24" s="120">
        <v>7000000</v>
      </c>
      <c r="J24" s="120">
        <v>7000000</v>
      </c>
      <c r="K24" s="120">
        <v>2000</v>
      </c>
      <c r="L24" s="120">
        <v>3000</v>
      </c>
      <c r="M24" s="120">
        <v>4000</v>
      </c>
      <c r="N24" s="161"/>
      <c r="O24" s="120"/>
      <c r="P24" s="120">
        <v>1000</v>
      </c>
      <c r="Q24" s="157">
        <f>F24+G24+H24-I24+K24+L24-M24+O24-P24</f>
        <v>0</v>
      </c>
      <c r="R24" s="154" t="str">
        <f>ELOLAP!$G$7</f>
        <v>R16</v>
      </c>
      <c r="S24" s="154" t="str">
        <f>ELOLAP!$H$7</f>
        <v>2011N1</v>
      </c>
      <c r="T24" s="146" t="str">
        <f>ELOLAP!$I$7</f>
        <v>00000000</v>
      </c>
      <c r="U24" s="146" t="str">
        <f>ELOLAP!$J$7</f>
        <v>20110410</v>
      </c>
      <c r="V24" s="8" t="s">
        <v>112</v>
      </c>
      <c r="W24" s="8" t="s">
        <v>181</v>
      </c>
      <c r="X24" s="8" t="str">
        <f t="shared" si="1"/>
        <v>R16,2011N1,00000000,20110410,E,BEFK2C,@BEFK2C0006,LBETK,H,US,USD,4000000,3000000,,7000000,7000000,2000,3000,4000,,,1000</v>
      </c>
    </row>
    <row r="25" spans="1:24" ht="12.75">
      <c r="A25" s="144" t="s">
        <v>177</v>
      </c>
      <c r="B25" s="84" t="s">
        <v>149</v>
      </c>
      <c r="C25" s="85" t="s">
        <v>133</v>
      </c>
      <c r="D25" s="15" t="s">
        <v>138</v>
      </c>
      <c r="E25" s="15" t="s">
        <v>135</v>
      </c>
      <c r="F25" s="120">
        <v>11000000</v>
      </c>
      <c r="G25" s="120">
        <v>3000000</v>
      </c>
      <c r="H25" s="120">
        <v>-200000</v>
      </c>
      <c r="I25" s="120">
        <v>13800000</v>
      </c>
      <c r="J25" s="120">
        <v>13800000</v>
      </c>
      <c r="K25" s="120">
        <v>100000</v>
      </c>
      <c r="L25" s="120">
        <v>20000</v>
      </c>
      <c r="M25" s="120">
        <v>30000</v>
      </c>
      <c r="N25" s="161"/>
      <c r="O25" s="120">
        <v>0</v>
      </c>
      <c r="P25" s="120">
        <v>90000</v>
      </c>
      <c r="Q25" s="157">
        <f>F25+G25+H25-I25+K25+L25-M25+O25-P25</f>
        <v>0</v>
      </c>
      <c r="R25" s="154" t="str">
        <f>ELOLAP!$G$7</f>
        <v>R16</v>
      </c>
      <c r="S25" s="154" t="str">
        <f>ELOLAP!$H$7</f>
        <v>2011N1</v>
      </c>
      <c r="T25" s="146" t="str">
        <f>ELOLAP!$I$7</f>
        <v>00000000</v>
      </c>
      <c r="U25" s="146" t="str">
        <f>ELOLAP!$J$7</f>
        <v>20110410</v>
      </c>
      <c r="V25" s="8" t="s">
        <v>112</v>
      </c>
      <c r="W25" s="8" t="s">
        <v>181</v>
      </c>
      <c r="X25" s="8" t="str">
        <f t="shared" si="1"/>
        <v>R16,2011N1,00000000,20110410,E,BEFK2C,@BEFK2C0007,LBETK,H,DE,HUF,11000000,3000000,-200000,13800000,13800000,100000,20000,30000,,0,90000</v>
      </c>
    </row>
    <row r="26" spans="1:24" ht="12.75">
      <c r="A26" s="144" t="s">
        <v>178</v>
      </c>
      <c r="B26" s="84" t="s">
        <v>151</v>
      </c>
      <c r="C26" s="162"/>
      <c r="D26" s="163"/>
      <c r="E26" s="15" t="s">
        <v>141</v>
      </c>
      <c r="F26" s="120">
        <v>2000000</v>
      </c>
      <c r="G26" s="120">
        <v>-200000</v>
      </c>
      <c r="H26" s="120">
        <v>-300000</v>
      </c>
      <c r="I26" s="120">
        <v>1500000</v>
      </c>
      <c r="J26" s="120">
        <v>1500000</v>
      </c>
      <c r="K26" s="161"/>
      <c r="L26" s="161"/>
      <c r="M26" s="161"/>
      <c r="N26" s="161"/>
      <c r="O26" s="161"/>
      <c r="P26" s="161"/>
      <c r="Q26" s="157">
        <f t="shared" si="0"/>
        <v>0</v>
      </c>
      <c r="R26" s="154" t="str">
        <f>ELOLAP!$G$7</f>
        <v>R16</v>
      </c>
      <c r="S26" s="154" t="str">
        <f>ELOLAP!$H$7</f>
        <v>2011N1</v>
      </c>
      <c r="T26" s="146" t="str">
        <f>ELOLAP!$I$7</f>
        <v>00000000</v>
      </c>
      <c r="U26" s="146" t="str">
        <f>ELOLAP!$J$7</f>
        <v>20110410</v>
      </c>
      <c r="V26" s="8" t="s">
        <v>112</v>
      </c>
      <c r="W26" s="8" t="s">
        <v>181</v>
      </c>
      <c r="X26" s="8" t="str">
        <f t="shared" si="1"/>
        <v>R16,2011N1,00000000,20110410,E,BEFK2C,@BEFK2C0008,SVAL,,,USD,2000000,-200000,-300000,1500000,1500000,,,,,,</v>
      </c>
    </row>
    <row r="27" spans="1:24" ht="12.75">
      <c r="A27" s="144" t="s">
        <v>179</v>
      </c>
      <c r="B27" s="84" t="s">
        <v>152</v>
      </c>
      <c r="C27" s="162"/>
      <c r="D27" s="163"/>
      <c r="E27" s="15" t="s">
        <v>141</v>
      </c>
      <c r="F27" s="120">
        <v>3000000</v>
      </c>
      <c r="G27" s="120">
        <v>-1000000</v>
      </c>
      <c r="H27" s="120"/>
      <c r="I27" s="120">
        <v>2000000</v>
      </c>
      <c r="J27" s="120">
        <v>2000000</v>
      </c>
      <c r="K27" s="161"/>
      <c r="L27" s="161"/>
      <c r="M27" s="161"/>
      <c r="N27" s="161"/>
      <c r="O27" s="161"/>
      <c r="P27" s="161"/>
      <c r="Q27" s="157">
        <f t="shared" si="0"/>
        <v>0</v>
      </c>
      <c r="R27" s="154" t="str">
        <f>ELOLAP!$G$7</f>
        <v>R16</v>
      </c>
      <c r="S27" s="154" t="str">
        <f>ELOLAP!$H$7</f>
        <v>2011N1</v>
      </c>
      <c r="T27" s="146" t="str">
        <f>ELOLAP!$I$7</f>
        <v>00000000</v>
      </c>
      <c r="U27" s="146" t="str">
        <f>ELOLAP!$J$7</f>
        <v>20110410</v>
      </c>
      <c r="V27" s="8" t="s">
        <v>112</v>
      </c>
      <c r="W27" s="8" t="s">
        <v>181</v>
      </c>
      <c r="X27" s="8" t="str">
        <f t="shared" si="1"/>
        <v>R16,2011N1,00000000,20110410,E,BEFK2C,@BEFK2C0009,UVAL,,,USD,3000000,-1000000,,2000000,2000000,,,,,,</v>
      </c>
    </row>
    <row r="28" spans="1:24" ht="12.75">
      <c r="A28" s="127"/>
      <c r="B28" s="128"/>
      <c r="C28" s="129"/>
      <c r="D28" s="130"/>
      <c r="E28" s="131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3"/>
      <c r="R28" s="8"/>
      <c r="S28" s="8"/>
      <c r="T28" s="146"/>
      <c r="U28" s="8"/>
      <c r="W28" s="8"/>
      <c r="X28" s="8"/>
    </row>
    <row r="29" spans="1:24" ht="13.5" thickBot="1">
      <c r="A29" s="43" t="s">
        <v>36</v>
      </c>
      <c r="B29" s="94"/>
      <c r="C29" s="95"/>
      <c r="D29" s="96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97"/>
      <c r="R29" s="8"/>
      <c r="S29" s="8"/>
      <c r="T29" s="146"/>
      <c r="U29" s="8"/>
      <c r="W29" s="8"/>
      <c r="X29" s="8"/>
    </row>
    <row r="30" spans="1:24" ht="12.75">
      <c r="A30" s="35"/>
      <c r="R30" s="8"/>
      <c r="S30" s="8"/>
      <c r="T30" s="146"/>
      <c r="U30" s="8"/>
      <c r="W30" s="8"/>
      <c r="X30" s="8"/>
    </row>
    <row r="31" spans="1:24" ht="12.75">
      <c r="A31" s="35"/>
      <c r="W31" s="8"/>
      <c r="X31" s="8"/>
    </row>
    <row r="32" spans="1:24" ht="12.75">
      <c r="A32" s="35"/>
      <c r="W32" s="8"/>
      <c r="X32" s="8"/>
    </row>
  </sheetData>
  <sheetProtection/>
  <mergeCells count="20">
    <mergeCell ref="K14:P14"/>
    <mergeCell ref="F15:F17"/>
    <mergeCell ref="G15:H15"/>
    <mergeCell ref="I15:I17"/>
    <mergeCell ref="J15:J17"/>
    <mergeCell ref="K15:K17"/>
    <mergeCell ref="L15:O15"/>
    <mergeCell ref="P15:P17"/>
    <mergeCell ref="L16:N16"/>
    <mergeCell ref="O16:O17"/>
    <mergeCell ref="E14:E17"/>
    <mergeCell ref="F14:J14"/>
    <mergeCell ref="B7:H7"/>
    <mergeCell ref="A13:E13"/>
    <mergeCell ref="G16:G17"/>
    <mergeCell ref="H16:H17"/>
    <mergeCell ref="A14:A17"/>
    <mergeCell ref="B14:B17"/>
    <mergeCell ref="C14:C17"/>
    <mergeCell ref="D14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7:R25"/>
  <sheetViews>
    <sheetView zoomScalePageLayoutView="0" workbookViewId="0" topLeftCell="G1">
      <selection activeCell="M20" sqref="M20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7109375" style="0" customWidth="1"/>
    <col min="9" max="10" width="10.8515625" style="0" customWidth="1"/>
    <col min="11" max="11" width="10.7109375" style="0" customWidth="1"/>
    <col min="12" max="12" width="10.00390625" style="0" customWidth="1"/>
    <col min="13" max="13" width="9.8515625" style="0" customWidth="1"/>
    <col min="14" max="14" width="9.7109375" style="0" customWidth="1"/>
    <col min="17" max="17" width="10.8515625" style="0" customWidth="1"/>
  </cols>
  <sheetData>
    <row r="7" spans="1:10" ht="15.75">
      <c r="A7" s="66"/>
      <c r="B7" s="201" t="s">
        <v>76</v>
      </c>
      <c r="C7" s="201"/>
      <c r="D7" s="201"/>
      <c r="E7" s="201"/>
      <c r="F7" s="201"/>
      <c r="G7" s="201"/>
      <c r="H7" s="201"/>
      <c r="I7" s="66"/>
      <c r="J7" s="66"/>
    </row>
    <row r="8" spans="1:5" ht="12.75">
      <c r="A8" s="35"/>
      <c r="B8" s="30"/>
      <c r="C8" s="30"/>
      <c r="D8" s="30"/>
      <c r="E8" s="30"/>
    </row>
    <row r="9" spans="1:5" ht="12.75">
      <c r="A9" s="35"/>
      <c r="B9" s="30"/>
      <c r="C9" s="30"/>
      <c r="D9" s="30"/>
      <c r="E9" s="30"/>
    </row>
    <row r="10" ht="12.75">
      <c r="A10" s="28" t="s">
        <v>83</v>
      </c>
    </row>
    <row r="11" ht="13.5" thickBot="1">
      <c r="A11" s="9" t="s">
        <v>73</v>
      </c>
    </row>
    <row r="12" spans="1:9" ht="13.5" customHeight="1" thickBot="1">
      <c r="A12" s="205" t="s">
        <v>71</v>
      </c>
      <c r="B12" s="206"/>
      <c r="C12" s="206"/>
      <c r="D12" s="206"/>
      <c r="E12" s="207"/>
      <c r="F12" s="21"/>
      <c r="H12" s="9"/>
      <c r="I12" s="21"/>
    </row>
    <row r="13" spans="1:10" ht="12.75" customHeight="1">
      <c r="A13" s="208" t="s">
        <v>0</v>
      </c>
      <c r="B13" s="210" t="s">
        <v>46</v>
      </c>
      <c r="C13" s="210" t="s">
        <v>70</v>
      </c>
      <c r="D13" s="182" t="s">
        <v>74</v>
      </c>
      <c r="E13" s="227" t="s">
        <v>79</v>
      </c>
      <c r="F13" s="229" t="s">
        <v>42</v>
      </c>
      <c r="G13" s="230"/>
      <c r="H13" s="230"/>
      <c r="I13" s="230"/>
      <c r="J13" s="231"/>
    </row>
    <row r="14" spans="1:10" ht="12.75" customHeight="1">
      <c r="A14" s="209"/>
      <c r="B14" s="211"/>
      <c r="C14" s="211"/>
      <c r="D14" s="183"/>
      <c r="E14" s="228"/>
      <c r="F14" s="232" t="s">
        <v>56</v>
      </c>
      <c r="G14" s="202" t="s">
        <v>7</v>
      </c>
      <c r="H14" s="202"/>
      <c r="I14" s="202" t="s">
        <v>57</v>
      </c>
      <c r="J14" s="225" t="s">
        <v>58</v>
      </c>
    </row>
    <row r="15" spans="1:10" ht="72.75" customHeight="1">
      <c r="A15" s="209"/>
      <c r="B15" s="211"/>
      <c r="C15" s="211"/>
      <c r="D15" s="183"/>
      <c r="E15" s="228"/>
      <c r="F15" s="232"/>
      <c r="G15" s="202" t="s">
        <v>9</v>
      </c>
      <c r="H15" s="202" t="s">
        <v>10</v>
      </c>
      <c r="I15" s="202"/>
      <c r="J15" s="225"/>
    </row>
    <row r="16" spans="1:18" ht="39" thickBot="1">
      <c r="A16" s="209"/>
      <c r="B16" s="211"/>
      <c r="C16" s="211"/>
      <c r="D16" s="183"/>
      <c r="E16" s="228"/>
      <c r="F16" s="233"/>
      <c r="G16" s="224"/>
      <c r="H16" s="224"/>
      <c r="I16" s="224"/>
      <c r="J16" s="226"/>
      <c r="L16" s="111" t="s">
        <v>103</v>
      </c>
      <c r="M16" s="111" t="s">
        <v>104</v>
      </c>
      <c r="N16" s="111" t="s">
        <v>105</v>
      </c>
      <c r="O16" s="111" t="s">
        <v>106</v>
      </c>
      <c r="P16" s="111" t="s">
        <v>107</v>
      </c>
      <c r="Q16" s="8" t="s">
        <v>108</v>
      </c>
      <c r="R16" s="8" t="s">
        <v>109</v>
      </c>
    </row>
    <row r="17" spans="1:18" ht="12.75">
      <c r="A17" s="61"/>
      <c r="B17" s="73" t="s">
        <v>16</v>
      </c>
      <c r="C17" s="11" t="s">
        <v>17</v>
      </c>
      <c r="D17" s="11" t="s">
        <v>18</v>
      </c>
      <c r="E17" s="11" t="s">
        <v>19</v>
      </c>
      <c r="F17" s="60" t="s">
        <v>20</v>
      </c>
      <c r="G17" s="58" t="s">
        <v>21</v>
      </c>
      <c r="H17" s="58" t="s">
        <v>22</v>
      </c>
      <c r="I17" s="60" t="s">
        <v>23</v>
      </c>
      <c r="J17" s="72" t="s">
        <v>69</v>
      </c>
      <c r="L17" s="112"/>
      <c r="M17" s="8"/>
      <c r="N17" s="8"/>
      <c r="O17" s="8"/>
      <c r="P17" s="8"/>
      <c r="Q17" s="112"/>
      <c r="R17" s="112"/>
    </row>
    <row r="18" spans="1:18" ht="12.75">
      <c r="A18" s="144" t="s">
        <v>171</v>
      </c>
      <c r="B18" s="63" t="s">
        <v>142</v>
      </c>
      <c r="C18" s="15" t="s">
        <v>136</v>
      </c>
      <c r="D18" s="15" t="s">
        <v>138</v>
      </c>
      <c r="E18" s="15" t="s">
        <v>139</v>
      </c>
      <c r="F18" s="120">
        <v>0</v>
      </c>
      <c r="G18" s="120">
        <v>35000</v>
      </c>
      <c r="H18" s="120"/>
      <c r="I18" s="120">
        <v>35000</v>
      </c>
      <c r="J18" s="120">
        <v>35000</v>
      </c>
      <c r="K18" s="157">
        <f>F18+G18+H18-I18</f>
        <v>0</v>
      </c>
      <c r="L18" s="154" t="str">
        <f>ELOLAP!$G$7</f>
        <v>R16</v>
      </c>
      <c r="M18" s="154" t="str">
        <f>ELOLAP!$H$7</f>
        <v>2011N1</v>
      </c>
      <c r="N18" s="146" t="str">
        <f>ELOLAP!$I$7</f>
        <v>00000000</v>
      </c>
      <c r="O18" s="146" t="str">
        <f>ELOLAP!$J$7</f>
        <v>20110410</v>
      </c>
      <c r="P18" s="8" t="s">
        <v>112</v>
      </c>
      <c r="Q18" s="8" t="s">
        <v>182</v>
      </c>
      <c r="R18" s="8" t="str">
        <f>L18&amp;","&amp;M18&amp;","&amp;N18&amp;","&amp;O18&amp;","&amp;P18&amp;","&amp;Q18&amp;","&amp;"@"&amp;Q18&amp;"00"&amp;A18&amp;","&amp;B18&amp;","&amp;C18&amp;","&amp;D18&amp;","&amp;E18&amp;","&amp;F18&amp;","&amp;G18&amp;","&amp;H18&amp;","&amp;I18&amp;","&amp;J18</f>
        <v>R16,2011N1,00000000,20110410,E,BEFK3C,@BEFK3C0001,KERHITK,R,DE,EUR,0,35000,,35000,35000</v>
      </c>
    </row>
    <row r="19" spans="1:18" ht="12.75">
      <c r="A19" s="144" t="s">
        <v>172</v>
      </c>
      <c r="B19" s="63" t="s">
        <v>142</v>
      </c>
      <c r="C19" s="15" t="s">
        <v>136</v>
      </c>
      <c r="D19" s="15" t="s">
        <v>134</v>
      </c>
      <c r="E19" s="15" t="s">
        <v>135</v>
      </c>
      <c r="F19" s="120">
        <v>2000000</v>
      </c>
      <c r="G19" s="120">
        <v>-2000000</v>
      </c>
      <c r="H19" s="120"/>
      <c r="I19" s="120">
        <v>0</v>
      </c>
      <c r="J19" s="120">
        <v>0</v>
      </c>
      <c r="K19" s="157">
        <f>F19+G19+H19-I19</f>
        <v>0</v>
      </c>
      <c r="L19" s="154" t="str">
        <f>ELOLAP!$G$7</f>
        <v>R16</v>
      </c>
      <c r="M19" s="154" t="str">
        <f>ELOLAP!$H$7</f>
        <v>2011N1</v>
      </c>
      <c r="N19" s="146" t="str">
        <f>ELOLAP!$I$7</f>
        <v>00000000</v>
      </c>
      <c r="O19" s="146" t="str">
        <f>ELOLAP!$J$7</f>
        <v>20110410</v>
      </c>
      <c r="P19" s="8" t="s">
        <v>112</v>
      </c>
      <c r="Q19" s="8" t="s">
        <v>182</v>
      </c>
      <c r="R19" s="8" t="str">
        <f>L19&amp;","&amp;M19&amp;","&amp;N19&amp;","&amp;O19&amp;","&amp;P19&amp;","&amp;Q19&amp;","&amp;"@"&amp;Q19&amp;"00"&amp;A19&amp;","&amp;B19&amp;","&amp;C19&amp;","&amp;D19&amp;","&amp;E19&amp;","&amp;F19&amp;","&amp;G19&amp;","&amp;H19&amp;","&amp;I19&amp;","&amp;J19</f>
        <v>R16,2011N1,00000000,20110410,E,BEFK3C,@BEFK3C0002,KERHITK,R,PL,HUF,2000000,-2000000,,0,0</v>
      </c>
    </row>
    <row r="20" spans="1:10" ht="12.75">
      <c r="A20" s="39" t="s">
        <v>35</v>
      </c>
      <c r="B20" s="64"/>
      <c r="C20" s="15"/>
      <c r="D20" s="16"/>
      <c r="E20" s="14"/>
      <c r="F20" s="14"/>
      <c r="G20" s="14"/>
      <c r="H20" s="14"/>
      <c r="I20" s="14"/>
      <c r="J20" s="18"/>
    </row>
    <row r="21" spans="1:10" ht="13.5" thickBot="1">
      <c r="A21" s="62" t="s">
        <v>36</v>
      </c>
      <c r="B21" s="65"/>
      <c r="C21" s="50"/>
      <c r="D21" s="47"/>
      <c r="E21" s="48"/>
      <c r="F21" s="48"/>
      <c r="G21" s="48"/>
      <c r="H21" s="48"/>
      <c r="I21" s="48"/>
      <c r="J21" s="49"/>
    </row>
    <row r="22" ht="12.75">
      <c r="A22" s="35"/>
    </row>
    <row r="23" spans="1:5" ht="12.75">
      <c r="A23" s="35"/>
      <c r="B23" s="30"/>
      <c r="C23" s="30"/>
      <c r="D23" s="30"/>
      <c r="E23" s="30"/>
    </row>
    <row r="24" spans="1:5" ht="12.75">
      <c r="A24" s="35"/>
      <c r="B24" s="30"/>
      <c r="C24" s="30"/>
      <c r="D24" s="30"/>
      <c r="E24" s="30"/>
    </row>
    <row r="25" spans="1:5" ht="12.75">
      <c r="A25" s="35"/>
      <c r="B25" s="30"/>
      <c r="C25" s="30"/>
      <c r="D25" s="30"/>
      <c r="E25" s="30"/>
    </row>
  </sheetData>
  <sheetProtection/>
  <mergeCells count="14">
    <mergeCell ref="E13:E16"/>
    <mergeCell ref="F13:J13"/>
    <mergeCell ref="F14:F16"/>
    <mergeCell ref="G14:H14"/>
    <mergeCell ref="I14:I16"/>
    <mergeCell ref="J14:J16"/>
    <mergeCell ref="G15:G16"/>
    <mergeCell ref="H15:H16"/>
    <mergeCell ref="B7:H7"/>
    <mergeCell ref="A12:E12"/>
    <mergeCell ref="A13:A16"/>
    <mergeCell ref="B13:B16"/>
    <mergeCell ref="C13:C16"/>
    <mergeCell ref="D13:D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7:W30"/>
  <sheetViews>
    <sheetView zoomScalePageLayoutView="0" workbookViewId="0" topLeftCell="F10">
      <selection activeCell="Q23" sqref="Q23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00390625" style="0" customWidth="1"/>
    <col min="9" max="9" width="10.8515625" style="0" customWidth="1"/>
    <col min="10" max="10" width="10.7109375" style="0" customWidth="1"/>
    <col min="11" max="11" width="12.57421875" style="0" customWidth="1"/>
    <col min="12" max="12" width="9.8515625" style="0" customWidth="1"/>
    <col min="13" max="13" width="9.7109375" style="0" customWidth="1"/>
    <col min="15" max="15" width="12.421875" style="0" customWidth="1"/>
    <col min="16" max="16" width="10.8515625" style="0" customWidth="1"/>
  </cols>
  <sheetData>
    <row r="7" spans="1:9" ht="15.75">
      <c r="A7" s="66"/>
      <c r="B7" s="201" t="s">
        <v>76</v>
      </c>
      <c r="C7" s="201"/>
      <c r="D7" s="201"/>
      <c r="E7" s="201"/>
      <c r="F7" s="201"/>
      <c r="G7" s="201"/>
      <c r="H7" s="66"/>
      <c r="I7" s="66"/>
    </row>
    <row r="8" ht="12.75" customHeight="1">
      <c r="Q8" s="57"/>
    </row>
    <row r="9" ht="13.5" customHeight="1">
      <c r="Q9" s="57"/>
    </row>
    <row r="10" ht="12.75" customHeight="1">
      <c r="Q10" s="57"/>
    </row>
    <row r="11" spans="1:17" ht="12.75" customHeight="1">
      <c r="A11" s="28" t="s">
        <v>84</v>
      </c>
      <c r="Q11" s="57"/>
    </row>
    <row r="12" spans="1:17" ht="13.5" thickBot="1">
      <c r="A12" s="9" t="s">
        <v>73</v>
      </c>
      <c r="Q12" s="57"/>
    </row>
    <row r="13" spans="1:17" ht="13.5" thickBot="1">
      <c r="A13" s="205" t="s">
        <v>72</v>
      </c>
      <c r="B13" s="206"/>
      <c r="C13" s="206"/>
      <c r="D13" s="206"/>
      <c r="E13" s="206"/>
      <c r="F13" s="207"/>
      <c r="G13" s="6"/>
      <c r="H13" s="6"/>
      <c r="I13" s="6"/>
      <c r="J13" s="6"/>
      <c r="K13" s="6"/>
      <c r="L13" s="6"/>
      <c r="M13" s="8"/>
      <c r="O13" s="8"/>
      <c r="Q13" s="57"/>
    </row>
    <row r="14" spans="1:17" ht="13.5" thickBot="1">
      <c r="A14" s="208" t="s">
        <v>0</v>
      </c>
      <c r="B14" s="210" t="s">
        <v>46</v>
      </c>
      <c r="C14" s="210" t="s">
        <v>34</v>
      </c>
      <c r="D14" s="182" t="s">
        <v>74</v>
      </c>
      <c r="E14" s="241" t="s">
        <v>79</v>
      </c>
      <c r="F14" s="186" t="s">
        <v>42</v>
      </c>
      <c r="G14" s="187"/>
      <c r="H14" s="187"/>
      <c r="I14" s="187"/>
      <c r="J14" s="242"/>
      <c r="K14" s="234" t="s">
        <v>5</v>
      </c>
      <c r="L14" s="235"/>
      <c r="M14" s="235"/>
      <c r="N14" s="235"/>
      <c r="O14" s="236"/>
      <c r="Q14" s="57"/>
    </row>
    <row r="15" spans="1:17" ht="12.75">
      <c r="A15" s="209"/>
      <c r="B15" s="211"/>
      <c r="C15" s="211"/>
      <c r="D15" s="183"/>
      <c r="E15" s="198"/>
      <c r="F15" s="192" t="s">
        <v>56</v>
      </c>
      <c r="G15" s="202" t="s">
        <v>7</v>
      </c>
      <c r="H15" s="202"/>
      <c r="I15" s="197" t="s">
        <v>57</v>
      </c>
      <c r="J15" s="227" t="s">
        <v>58</v>
      </c>
      <c r="K15" s="232" t="s">
        <v>68</v>
      </c>
      <c r="L15" s="202" t="s">
        <v>7</v>
      </c>
      <c r="M15" s="202"/>
      <c r="N15" s="202"/>
      <c r="O15" s="225" t="s">
        <v>66</v>
      </c>
      <c r="Q15" s="57"/>
    </row>
    <row r="16" spans="1:17" ht="12.75">
      <c r="A16" s="209"/>
      <c r="B16" s="211"/>
      <c r="C16" s="211"/>
      <c r="D16" s="183"/>
      <c r="E16" s="198"/>
      <c r="F16" s="193"/>
      <c r="G16" s="237" t="s">
        <v>9</v>
      </c>
      <c r="H16" s="202" t="s">
        <v>10</v>
      </c>
      <c r="I16" s="198"/>
      <c r="J16" s="228"/>
      <c r="K16" s="232"/>
      <c r="L16" s="202" t="s">
        <v>9</v>
      </c>
      <c r="M16" s="202"/>
      <c r="N16" s="202" t="s">
        <v>10</v>
      </c>
      <c r="O16" s="225"/>
      <c r="Q16" s="57"/>
    </row>
    <row r="17" spans="1:23" ht="77.25" thickBot="1">
      <c r="A17" s="209"/>
      <c r="B17" s="211"/>
      <c r="C17" s="211"/>
      <c r="D17" s="183"/>
      <c r="E17" s="198"/>
      <c r="F17" s="222"/>
      <c r="G17" s="238"/>
      <c r="H17" s="224"/>
      <c r="I17" s="239"/>
      <c r="J17" s="240"/>
      <c r="K17" s="233"/>
      <c r="L17" s="55" t="s">
        <v>67</v>
      </c>
      <c r="M17" s="55" t="s">
        <v>14</v>
      </c>
      <c r="N17" s="224"/>
      <c r="O17" s="226"/>
      <c r="Q17" s="111" t="s">
        <v>103</v>
      </c>
      <c r="R17" s="111" t="s">
        <v>104</v>
      </c>
      <c r="S17" s="111" t="s">
        <v>105</v>
      </c>
      <c r="T17" s="111" t="s">
        <v>106</v>
      </c>
      <c r="U17" s="111" t="s">
        <v>107</v>
      </c>
      <c r="V17" s="8" t="s">
        <v>108</v>
      </c>
      <c r="W17" s="8" t="s">
        <v>109</v>
      </c>
    </row>
    <row r="18" spans="1:23" ht="12.75">
      <c r="A18" s="61"/>
      <c r="B18" s="10" t="s">
        <v>16</v>
      </c>
      <c r="C18" s="11" t="s">
        <v>17</v>
      </c>
      <c r="D18" s="11" t="s">
        <v>18</v>
      </c>
      <c r="E18" s="11" t="s">
        <v>19</v>
      </c>
      <c r="F18" s="60" t="s">
        <v>20</v>
      </c>
      <c r="G18" s="59" t="s">
        <v>21</v>
      </c>
      <c r="H18" s="58" t="s">
        <v>22</v>
      </c>
      <c r="I18" s="58" t="s">
        <v>23</v>
      </c>
      <c r="J18" s="58" t="s">
        <v>40</v>
      </c>
      <c r="K18" s="58" t="s">
        <v>25</v>
      </c>
      <c r="L18" s="58" t="s">
        <v>26</v>
      </c>
      <c r="M18" s="58" t="s">
        <v>27</v>
      </c>
      <c r="N18" s="58" t="s">
        <v>28</v>
      </c>
      <c r="O18" s="72" t="s">
        <v>29</v>
      </c>
      <c r="Q18" s="112"/>
      <c r="R18" s="8"/>
      <c r="S18" s="8"/>
      <c r="T18" s="8"/>
      <c r="U18" s="8"/>
      <c r="V18" s="112"/>
      <c r="W18" s="112"/>
    </row>
    <row r="19" spans="1:23" ht="12.75">
      <c r="A19" s="144" t="s">
        <v>171</v>
      </c>
      <c r="B19" s="63" t="s">
        <v>155</v>
      </c>
      <c r="C19" s="63" t="s">
        <v>136</v>
      </c>
      <c r="D19" s="63" t="s">
        <v>134</v>
      </c>
      <c r="E19" s="63" t="s">
        <v>139</v>
      </c>
      <c r="F19" s="120">
        <v>200</v>
      </c>
      <c r="G19" s="134">
        <v>500</v>
      </c>
      <c r="H19" s="120">
        <v>-50</v>
      </c>
      <c r="I19" s="120">
        <v>650</v>
      </c>
      <c r="J19" s="120">
        <v>650</v>
      </c>
      <c r="K19" s="161"/>
      <c r="L19" s="161"/>
      <c r="M19" s="120"/>
      <c r="N19" s="161"/>
      <c r="O19" s="161"/>
      <c r="P19" s="157">
        <f>F19+G19+H19-I19</f>
        <v>0</v>
      </c>
      <c r="Q19" s="154" t="str">
        <f>ELOLAP!$G$7</f>
        <v>R16</v>
      </c>
      <c r="R19" s="154" t="str">
        <f>ELOLAP!$H$7</f>
        <v>2011N1</v>
      </c>
      <c r="S19" s="146" t="str">
        <f>ELOLAP!$I$7</f>
        <v>00000000</v>
      </c>
      <c r="T19" s="146" t="str">
        <f>ELOLAP!$J$7</f>
        <v>20110410</v>
      </c>
      <c r="U19" s="8" t="s">
        <v>112</v>
      </c>
      <c r="V19" s="8" t="s">
        <v>183</v>
      </c>
      <c r="W19" s="8" t="str">
        <f>Q19&amp;","&amp;R19&amp;","&amp;S19&amp;","&amp;T19&amp;","&amp;U19&amp;","&amp;V19&amp;","&amp;"@"&amp;V19&amp;"00"&amp;A19&amp;","&amp;B19&amp;","&amp;C19&amp;","&amp;D19&amp;","&amp;E19&amp;","&amp;F19&amp;","&amp;G19&amp;","&amp;H19&amp;","&amp;I19&amp;","&amp;J19&amp;","&amp;K19&amp;","&amp;L19&amp;","&amp;M19&amp;","&amp;N19&amp;","&amp;O19</f>
        <v>R16,2011N1,00000000,20110410,E,BEFK4C,@BEFK4C0001,EK,R,PL,EUR,200,500,-50,650,650,,,,,</v>
      </c>
    </row>
    <row r="20" spans="1:23" ht="12.75">
      <c r="A20" s="144" t="s">
        <v>172</v>
      </c>
      <c r="B20" s="63" t="s">
        <v>155</v>
      </c>
      <c r="C20" s="63" t="s">
        <v>136</v>
      </c>
      <c r="D20" s="63" t="s">
        <v>140</v>
      </c>
      <c r="E20" s="63" t="s">
        <v>139</v>
      </c>
      <c r="F20" s="120">
        <v>450000</v>
      </c>
      <c r="G20" s="135">
        <v>-450000</v>
      </c>
      <c r="H20" s="120">
        <v>50</v>
      </c>
      <c r="I20" s="120">
        <v>50</v>
      </c>
      <c r="J20" s="120">
        <v>50</v>
      </c>
      <c r="K20" s="161"/>
      <c r="L20" s="161"/>
      <c r="M20" s="120">
        <v>20000</v>
      </c>
      <c r="N20" s="161"/>
      <c r="O20" s="161"/>
      <c r="P20" s="157">
        <f>F20+G20+H20-I20</f>
        <v>0</v>
      </c>
      <c r="Q20" s="154" t="str">
        <f>ELOLAP!$G$7</f>
        <v>R16</v>
      </c>
      <c r="R20" s="154" t="str">
        <f>ELOLAP!$H$7</f>
        <v>2011N1</v>
      </c>
      <c r="S20" s="146" t="str">
        <f>ELOLAP!$I$7</f>
        <v>00000000</v>
      </c>
      <c r="T20" s="146" t="str">
        <f>ELOLAP!$J$7</f>
        <v>20110410</v>
      </c>
      <c r="U20" s="8" t="s">
        <v>112</v>
      </c>
      <c r="V20" s="8" t="s">
        <v>183</v>
      </c>
      <c r="W20" s="8" t="str">
        <f>Q20&amp;","&amp;R20&amp;","&amp;S20&amp;","&amp;T20&amp;","&amp;U20&amp;","&amp;V20&amp;","&amp;"@"&amp;V20&amp;"00"&amp;A20&amp;","&amp;B20&amp;","&amp;C20&amp;","&amp;D20&amp;","&amp;E20&amp;","&amp;F20&amp;","&amp;G20&amp;","&amp;H20&amp;","&amp;I20&amp;","&amp;J20&amp;","&amp;K20&amp;","&amp;L20&amp;","&amp;M20&amp;","&amp;N20&amp;","&amp;O20</f>
        <v>R16,2011N1,00000000,20110410,E,BEFK4C,@BEFK4C0002,EK,R,US,EUR,450000,-450000,50,50,50,,,20000,,</v>
      </c>
    </row>
    <row r="21" spans="1:23" ht="12.75">
      <c r="A21" s="144" t="s">
        <v>173</v>
      </c>
      <c r="B21" s="63" t="s">
        <v>155</v>
      </c>
      <c r="C21" s="63" t="s">
        <v>136</v>
      </c>
      <c r="D21" s="63" t="s">
        <v>138</v>
      </c>
      <c r="E21" s="63" t="s">
        <v>135</v>
      </c>
      <c r="F21" s="120">
        <v>5000000</v>
      </c>
      <c r="G21" s="135">
        <v>-5000000</v>
      </c>
      <c r="H21" s="120"/>
      <c r="I21" s="120">
        <v>0</v>
      </c>
      <c r="J21" s="120">
        <v>0</v>
      </c>
      <c r="K21" s="161"/>
      <c r="L21" s="161"/>
      <c r="M21" s="120">
        <v>2000</v>
      </c>
      <c r="N21" s="161"/>
      <c r="O21" s="161"/>
      <c r="P21" s="157">
        <f>F21+G21+H21-I21</f>
        <v>0</v>
      </c>
      <c r="Q21" s="154" t="str">
        <f>ELOLAP!$G$7</f>
        <v>R16</v>
      </c>
      <c r="R21" s="154" t="str">
        <f>ELOLAP!$H$7</f>
        <v>2011N1</v>
      </c>
      <c r="S21" s="146" t="str">
        <f>ELOLAP!$I$7</f>
        <v>00000000</v>
      </c>
      <c r="T21" s="146" t="str">
        <f>ELOLAP!$J$7</f>
        <v>20110410</v>
      </c>
      <c r="U21" s="8" t="s">
        <v>112</v>
      </c>
      <c r="V21" s="8" t="s">
        <v>183</v>
      </c>
      <c r="W21" s="8" t="str">
        <f>Q21&amp;","&amp;R21&amp;","&amp;S21&amp;","&amp;T21&amp;","&amp;U21&amp;","&amp;V21&amp;","&amp;"@"&amp;V21&amp;"00"&amp;A21&amp;","&amp;B21&amp;","&amp;C21&amp;","&amp;D21&amp;","&amp;E21&amp;","&amp;F21&amp;","&amp;G21&amp;","&amp;H21&amp;","&amp;I21&amp;","&amp;J21&amp;","&amp;K21&amp;","&amp;L21&amp;","&amp;M21&amp;","&amp;N21&amp;","&amp;O21</f>
        <v>R16,2011N1,00000000,20110410,E,BEFK4C,@BEFK4C0003,EK,R,DE,HUF,5000000,-5000000,,0,0,,,2000,,</v>
      </c>
    </row>
    <row r="22" spans="1:23" ht="12.75">
      <c r="A22" s="144" t="s">
        <v>174</v>
      </c>
      <c r="B22" s="63" t="s">
        <v>155</v>
      </c>
      <c r="C22" s="63" t="s">
        <v>133</v>
      </c>
      <c r="D22" s="63" t="s">
        <v>134</v>
      </c>
      <c r="E22" s="63" t="s">
        <v>139</v>
      </c>
      <c r="F22" s="120">
        <v>850000</v>
      </c>
      <c r="G22" s="135">
        <v>200000</v>
      </c>
      <c r="H22" s="120"/>
      <c r="I22" s="120">
        <v>1050000</v>
      </c>
      <c r="J22" s="120">
        <v>1050000</v>
      </c>
      <c r="K22" s="161"/>
      <c r="L22" s="161"/>
      <c r="M22" s="161"/>
      <c r="N22" s="161"/>
      <c r="O22" s="161"/>
      <c r="P22" s="157">
        <f>F22+G22+H22-I22</f>
        <v>0</v>
      </c>
      <c r="Q22" s="154" t="str">
        <f>ELOLAP!$G$7</f>
        <v>R16</v>
      </c>
      <c r="R22" s="154" t="str">
        <f>ELOLAP!$H$7</f>
        <v>2011N1</v>
      </c>
      <c r="S22" s="146" t="str">
        <f>ELOLAP!$I$7</f>
        <v>00000000</v>
      </c>
      <c r="T22" s="146" t="str">
        <f>ELOLAP!$J$7</f>
        <v>20110410</v>
      </c>
      <c r="U22" s="8" t="s">
        <v>112</v>
      </c>
      <c r="V22" s="8" t="s">
        <v>183</v>
      </c>
      <c r="W22" s="8" t="str">
        <f>Q22&amp;","&amp;R22&amp;","&amp;S22&amp;","&amp;T22&amp;","&amp;U22&amp;","&amp;V22&amp;","&amp;"@"&amp;V22&amp;"00"&amp;A22&amp;","&amp;B22&amp;","&amp;C22&amp;","&amp;D22&amp;","&amp;E22&amp;","&amp;F22&amp;","&amp;G22&amp;","&amp;H22&amp;","&amp;I22&amp;","&amp;J22&amp;","&amp;K22&amp;","&amp;L22&amp;","&amp;M22&amp;","&amp;N22&amp;","&amp;O22</f>
        <v>R16,2011N1,00000000,20110410,E,BEFK4C,@BEFK4C0004,EK,H,PL,EUR,850000,200000,,1050000,1050000,,,,,</v>
      </c>
    </row>
    <row r="23" spans="1:23" ht="12.75">
      <c r="A23" s="144" t="s">
        <v>175</v>
      </c>
      <c r="B23" s="63" t="s">
        <v>156</v>
      </c>
      <c r="C23" s="63" t="s">
        <v>136</v>
      </c>
      <c r="D23" s="63" t="s">
        <v>134</v>
      </c>
      <c r="E23" s="63" t="s">
        <v>139</v>
      </c>
      <c r="F23" s="120">
        <v>3000</v>
      </c>
      <c r="G23" s="135">
        <v>2000</v>
      </c>
      <c r="H23" s="120"/>
      <c r="I23" s="120">
        <v>5000</v>
      </c>
      <c r="J23" s="120">
        <v>5000</v>
      </c>
      <c r="K23" s="120">
        <v>100</v>
      </c>
      <c r="L23" s="120">
        <v>50</v>
      </c>
      <c r="M23" s="120"/>
      <c r="N23" s="120"/>
      <c r="O23" s="120">
        <v>150</v>
      </c>
      <c r="P23" s="157">
        <f>F23+G23+H23-I23+K23+L23-M23+N23-O23</f>
        <v>0</v>
      </c>
      <c r="Q23" s="154" t="str">
        <f>ELOLAP!$G$7</f>
        <v>R16</v>
      </c>
      <c r="R23" s="154" t="str">
        <f>ELOLAP!$H$7</f>
        <v>2011N1</v>
      </c>
      <c r="S23" s="146" t="str">
        <f>ELOLAP!$I$7</f>
        <v>00000000</v>
      </c>
      <c r="T23" s="146" t="str">
        <f>ELOLAP!$J$7</f>
        <v>20110410</v>
      </c>
      <c r="U23" s="8" t="s">
        <v>112</v>
      </c>
      <c r="V23" s="8" t="s">
        <v>183</v>
      </c>
      <c r="W23" s="8" t="str">
        <f>Q23&amp;","&amp;R23&amp;","&amp;S23&amp;","&amp;T23&amp;","&amp;U23&amp;","&amp;V23&amp;","&amp;"@"&amp;V23&amp;"00"&amp;A23&amp;","&amp;B23&amp;","&amp;C23&amp;","&amp;D23&amp;","&amp;E23&amp;","&amp;F23&amp;","&amp;G23&amp;","&amp;H23&amp;","&amp;I23&amp;","&amp;J23&amp;","&amp;K23&amp;","&amp;L23&amp;","&amp;M23&amp;","&amp;N23&amp;","&amp;O23</f>
        <v>R16,2011N1,00000000,20110410,E,BEFK4C,@BEFK4C0005,VALTK,R,PL,EUR,3000,2000,,5000,5000,100,50,,,150</v>
      </c>
    </row>
    <row r="24" spans="1:23" ht="12.75">
      <c r="A24" s="144"/>
      <c r="B24" s="84"/>
      <c r="C24" s="85"/>
      <c r="D24" s="92"/>
      <c r="E24" s="79"/>
      <c r="F24" s="79"/>
      <c r="G24" s="136"/>
      <c r="H24" s="79"/>
      <c r="I24" s="79"/>
      <c r="J24" s="79"/>
      <c r="K24" s="79"/>
      <c r="L24" s="79"/>
      <c r="M24" s="79"/>
      <c r="N24" s="79"/>
      <c r="O24" s="93"/>
      <c r="Q24" s="8"/>
      <c r="R24" s="8"/>
      <c r="S24" s="146"/>
      <c r="T24" s="8"/>
      <c r="U24" s="8"/>
      <c r="V24" s="8"/>
      <c r="W24" s="8"/>
    </row>
    <row r="25" spans="1:23" ht="13.5" thickBot="1">
      <c r="A25" s="62" t="s">
        <v>36</v>
      </c>
      <c r="B25" s="46"/>
      <c r="C25" s="50"/>
      <c r="D25" s="47"/>
      <c r="E25" s="48"/>
      <c r="F25" s="48"/>
      <c r="G25" s="137"/>
      <c r="H25" s="48"/>
      <c r="I25" s="48"/>
      <c r="J25" s="48"/>
      <c r="K25" s="48"/>
      <c r="L25" s="48"/>
      <c r="M25" s="48"/>
      <c r="N25" s="48"/>
      <c r="O25" s="49"/>
      <c r="Q25" s="8"/>
      <c r="R25" s="8"/>
      <c r="S25" s="8"/>
      <c r="T25" s="8"/>
      <c r="U25" s="8"/>
      <c r="V25" s="8"/>
      <c r="W25" s="8"/>
    </row>
    <row r="26" spans="1:23" ht="12.75">
      <c r="A26" s="35"/>
      <c r="Q26" s="8"/>
      <c r="R26" s="8"/>
      <c r="S26" s="8"/>
      <c r="T26" s="8"/>
      <c r="U26" s="8"/>
      <c r="V26" s="8"/>
      <c r="W26" s="8"/>
    </row>
    <row r="27" spans="22:23" ht="12.75">
      <c r="V27" s="8"/>
      <c r="W27" s="8"/>
    </row>
    <row r="28" spans="22:23" ht="12.75">
      <c r="V28" s="8"/>
      <c r="W28" s="8"/>
    </row>
    <row r="29" spans="22:23" ht="12.75">
      <c r="V29" s="8"/>
      <c r="W29" s="8"/>
    </row>
    <row r="30" spans="22:23" ht="12.75">
      <c r="V30" s="8"/>
      <c r="W30" s="8"/>
    </row>
  </sheetData>
  <sheetProtection/>
  <mergeCells count="20">
    <mergeCell ref="B7:G7"/>
    <mergeCell ref="A13:F13"/>
    <mergeCell ref="A14:A17"/>
    <mergeCell ref="B14:B17"/>
    <mergeCell ref="C14:C17"/>
    <mergeCell ref="D14:D17"/>
    <mergeCell ref="E14:E17"/>
    <mergeCell ref="F14:J14"/>
    <mergeCell ref="F15:F17"/>
    <mergeCell ref="G15:H15"/>
    <mergeCell ref="K14:O14"/>
    <mergeCell ref="O15:O17"/>
    <mergeCell ref="G16:G17"/>
    <mergeCell ref="H16:H17"/>
    <mergeCell ref="L16:M16"/>
    <mergeCell ref="N16:N17"/>
    <mergeCell ref="I15:I17"/>
    <mergeCell ref="J15:J17"/>
    <mergeCell ref="K15:K17"/>
    <mergeCell ref="L15:N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7:O23"/>
  <sheetViews>
    <sheetView zoomScalePageLayoutView="0" workbookViewId="0" topLeftCell="C1">
      <selection activeCell="K17" sqref="K17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7109375" style="0" customWidth="1"/>
    <col min="9" max="9" width="9.00390625" style="0" customWidth="1"/>
    <col min="10" max="10" width="10.8515625" style="0" customWidth="1"/>
    <col min="11" max="11" width="10.7109375" style="0" customWidth="1"/>
    <col min="12" max="12" width="10.00390625" style="0" customWidth="1"/>
    <col min="13" max="13" width="9.8515625" style="0" customWidth="1"/>
    <col min="14" max="14" width="9.7109375" style="0" customWidth="1"/>
    <col min="17" max="17" width="10.8515625" style="0" customWidth="1"/>
  </cols>
  <sheetData>
    <row r="7" spans="1:10" ht="15.75">
      <c r="A7" s="66"/>
      <c r="B7" s="201" t="s">
        <v>76</v>
      </c>
      <c r="C7" s="201"/>
      <c r="D7" s="201"/>
      <c r="E7" s="201"/>
      <c r="F7" s="201"/>
      <c r="G7" s="201"/>
      <c r="H7" s="201"/>
      <c r="I7" s="66"/>
      <c r="J7" s="66"/>
    </row>
    <row r="10" ht="12.75">
      <c r="A10" s="28" t="s">
        <v>85</v>
      </c>
    </row>
    <row r="11" ht="13.5" thickBot="1">
      <c r="A11" s="9" t="s">
        <v>73</v>
      </c>
    </row>
    <row r="12" spans="1:4" ht="13.5" thickBot="1">
      <c r="A12" s="205" t="s">
        <v>54</v>
      </c>
      <c r="B12" s="206"/>
      <c r="C12" s="206"/>
      <c r="D12" s="207"/>
    </row>
    <row r="13" spans="1:15" ht="51.75" thickBot="1">
      <c r="A13" s="33" t="s">
        <v>0</v>
      </c>
      <c r="B13" s="104" t="s">
        <v>50</v>
      </c>
      <c r="C13" s="103" t="s">
        <v>49</v>
      </c>
      <c r="D13" s="36" t="s">
        <v>74</v>
      </c>
      <c r="E13" s="36" t="s">
        <v>79</v>
      </c>
      <c r="F13" s="105" t="s">
        <v>53</v>
      </c>
      <c r="G13" s="103" t="s">
        <v>51</v>
      </c>
      <c r="I13" s="111" t="s">
        <v>103</v>
      </c>
      <c r="J13" s="111" t="s">
        <v>104</v>
      </c>
      <c r="K13" s="111" t="s">
        <v>105</v>
      </c>
      <c r="L13" s="111" t="s">
        <v>106</v>
      </c>
      <c r="M13" s="111" t="s">
        <v>107</v>
      </c>
      <c r="N13" s="8" t="s">
        <v>108</v>
      </c>
      <c r="O13" s="8" t="s">
        <v>109</v>
      </c>
    </row>
    <row r="14" spans="1:14" ht="12.75">
      <c r="A14" s="34"/>
      <c r="B14" s="32" t="s">
        <v>16</v>
      </c>
      <c r="C14" s="12" t="s">
        <v>17</v>
      </c>
      <c r="D14" s="11" t="s">
        <v>18</v>
      </c>
      <c r="E14" s="11" t="s">
        <v>19</v>
      </c>
      <c r="F14" s="23" t="s">
        <v>20</v>
      </c>
      <c r="G14" s="26" t="s">
        <v>21</v>
      </c>
      <c r="I14" s="112"/>
      <c r="J14" s="8"/>
      <c r="K14" s="8"/>
      <c r="L14" s="8"/>
      <c r="M14" s="8"/>
      <c r="N14" s="112"/>
    </row>
    <row r="15" spans="1:15" ht="12.75">
      <c r="A15" s="144" t="s">
        <v>171</v>
      </c>
      <c r="B15" s="84" t="s">
        <v>132</v>
      </c>
      <c r="C15" s="22" t="s">
        <v>133</v>
      </c>
      <c r="D15" s="15" t="s">
        <v>134</v>
      </c>
      <c r="E15" s="15" t="s">
        <v>135</v>
      </c>
      <c r="F15" s="27" t="s">
        <v>145</v>
      </c>
      <c r="G15" s="122">
        <v>-300</v>
      </c>
      <c r="I15" s="154" t="str">
        <f>ELOLAP!$G$7</f>
        <v>R16</v>
      </c>
      <c r="J15" s="154" t="str">
        <f>ELOLAP!$H$7</f>
        <v>2011N1</v>
      </c>
      <c r="K15" s="146" t="str">
        <f>ELOLAP!$I$7</f>
        <v>00000000</v>
      </c>
      <c r="L15" s="146" t="str">
        <f>ELOLAP!$J$7</f>
        <v>20110410</v>
      </c>
      <c r="M15" s="8" t="s">
        <v>112</v>
      </c>
      <c r="N15" s="8" t="s">
        <v>184</v>
      </c>
      <c r="O15" s="8" t="str">
        <f>I15&amp;","&amp;J15&amp;","&amp;K15&amp;","&amp;L15&amp;","&amp;M15&amp;","&amp;N15&amp;","&amp;"@"&amp;N15&amp;"00"&amp;A15&amp;","&amp;B15&amp;","&amp;C15&amp;","&amp;D15&amp;","&amp;E15&amp;","&amp;F15&amp;","&amp;G15</f>
        <v>R16,2011N1,00000000,20110410,E,BEFK5C,@BEFK5C0001,EHITK,H,PL,HUF,KOVEL,-300</v>
      </c>
    </row>
    <row r="16" spans="1:15" ht="12.75">
      <c r="A16" s="144" t="s">
        <v>172</v>
      </c>
      <c r="B16" s="84" t="s">
        <v>137</v>
      </c>
      <c r="C16" s="22" t="s">
        <v>133</v>
      </c>
      <c r="D16" s="15" t="s">
        <v>138</v>
      </c>
      <c r="E16" s="15" t="s">
        <v>135</v>
      </c>
      <c r="F16" s="27" t="s">
        <v>146</v>
      </c>
      <c r="G16" s="120">
        <v>-85000</v>
      </c>
      <c r="I16" s="154" t="str">
        <f>ELOLAP!$G$7</f>
        <v>R16</v>
      </c>
      <c r="J16" s="154" t="str">
        <f>ELOLAP!$H$7</f>
        <v>2011N1</v>
      </c>
      <c r="K16" s="146" t="str">
        <f>ELOLAP!$I$7</f>
        <v>00000000</v>
      </c>
      <c r="L16" s="146" t="str">
        <f>ELOLAP!$J$7</f>
        <v>20110410</v>
      </c>
      <c r="M16" s="8" t="s">
        <v>112</v>
      </c>
      <c r="N16" s="8" t="s">
        <v>184</v>
      </c>
      <c r="O16" s="8" t="str">
        <f aca="true" t="shared" si="0" ref="O16:O21">I16&amp;","&amp;J16&amp;","&amp;K16&amp;","&amp;L16&amp;","&amp;M16&amp;","&amp;N16&amp;","&amp;"@"&amp;N16&amp;"00"&amp;A16&amp;","&amp;B16&amp;","&amp;C16&amp;","&amp;D16&amp;","&amp;E16&amp;","&amp;F16&amp;","&amp;G16</f>
        <v>R16,2011N1,00000000,20110410,E,BEFK5C,@BEFK5C0002,KHITK,H,DE,HUF,ARVA,-85000</v>
      </c>
    </row>
    <row r="17" spans="1:15" ht="12.75">
      <c r="A17" s="144" t="s">
        <v>173</v>
      </c>
      <c r="B17" s="84" t="s">
        <v>149</v>
      </c>
      <c r="C17" s="85" t="s">
        <v>136</v>
      </c>
      <c r="D17" s="15" t="s">
        <v>138</v>
      </c>
      <c r="E17" s="15" t="s">
        <v>141</v>
      </c>
      <c r="F17" s="63" t="s">
        <v>150</v>
      </c>
      <c r="G17" s="120">
        <v>3000000</v>
      </c>
      <c r="I17" s="154" t="str">
        <f>ELOLAP!$G$7</f>
        <v>R16</v>
      </c>
      <c r="J17" s="154" t="str">
        <f>ELOLAP!$H$7</f>
        <v>2011N1</v>
      </c>
      <c r="K17" s="146" t="str">
        <f>ELOLAP!$I$7</f>
        <v>00000000</v>
      </c>
      <c r="L17" s="146" t="str">
        <f>ELOLAP!$J$7</f>
        <v>20110410</v>
      </c>
      <c r="M17" s="8" t="s">
        <v>112</v>
      </c>
      <c r="N17" s="8" t="s">
        <v>184</v>
      </c>
      <c r="O17" s="8" t="str">
        <f t="shared" si="0"/>
        <v>R16,2011N1,00000000,20110410,E,BEFK5C,@BEFK5C0003,LBETK,R,DE,USD,HIBA,3000000</v>
      </c>
    </row>
    <row r="18" spans="1:15" ht="12.75">
      <c r="A18" s="144" t="s">
        <v>174</v>
      </c>
      <c r="B18" s="84" t="s">
        <v>149</v>
      </c>
      <c r="C18" s="85" t="s">
        <v>133</v>
      </c>
      <c r="D18" s="15" t="s">
        <v>138</v>
      </c>
      <c r="E18" s="15" t="s">
        <v>135</v>
      </c>
      <c r="F18" s="63" t="s">
        <v>153</v>
      </c>
      <c r="G18" s="120">
        <v>-200000</v>
      </c>
      <c r="I18" s="154" t="str">
        <f>ELOLAP!$G$7</f>
        <v>R16</v>
      </c>
      <c r="J18" s="154" t="str">
        <f>ELOLAP!$H$7</f>
        <v>2011N1</v>
      </c>
      <c r="K18" s="146" t="str">
        <f>ELOLAP!$I$7</f>
        <v>00000000</v>
      </c>
      <c r="L18" s="146" t="str">
        <f>ELOLAP!$J$7</f>
        <v>20110410</v>
      </c>
      <c r="M18" s="8" t="s">
        <v>112</v>
      </c>
      <c r="N18" s="8" t="s">
        <v>184</v>
      </c>
      <c r="O18" s="8" t="str">
        <f t="shared" si="0"/>
        <v>R16,2011N1,00000000,20110410,E,BEFK5C,@BEFK5C0004,LBETK,H,DE,HUF,KLE,-200000</v>
      </c>
    </row>
    <row r="19" spans="1:15" ht="12.75">
      <c r="A19" s="144" t="s">
        <v>175</v>
      </c>
      <c r="B19" s="84" t="s">
        <v>151</v>
      </c>
      <c r="C19" s="85"/>
      <c r="D19" s="92"/>
      <c r="E19" s="15" t="s">
        <v>141</v>
      </c>
      <c r="F19" s="63" t="s">
        <v>154</v>
      </c>
      <c r="G19" s="120">
        <v>-300000</v>
      </c>
      <c r="I19" s="154" t="str">
        <f>ELOLAP!$G$7</f>
        <v>R16</v>
      </c>
      <c r="J19" s="154" t="str">
        <f>ELOLAP!$H$7</f>
        <v>2011N1</v>
      </c>
      <c r="K19" s="146" t="str">
        <f>ELOLAP!$I$7</f>
        <v>00000000</v>
      </c>
      <c r="L19" s="146" t="str">
        <f>ELOLAP!$J$7</f>
        <v>20110410</v>
      </c>
      <c r="M19" s="8" t="s">
        <v>112</v>
      </c>
      <c r="N19" s="8" t="s">
        <v>184</v>
      </c>
      <c r="O19" s="8" t="str">
        <f t="shared" si="0"/>
        <v>R16,2011N1,00000000,20110410,E,BEFK5C,@BEFK5C0005,SVAL,,,USD,VELT,-300000</v>
      </c>
    </row>
    <row r="20" spans="1:15" ht="12.75">
      <c r="A20" s="144" t="s">
        <v>176</v>
      </c>
      <c r="B20" s="84" t="s">
        <v>155</v>
      </c>
      <c r="C20" s="63" t="s">
        <v>136</v>
      </c>
      <c r="D20" s="63" t="s">
        <v>134</v>
      </c>
      <c r="E20" s="63" t="s">
        <v>139</v>
      </c>
      <c r="F20" s="63" t="s">
        <v>157</v>
      </c>
      <c r="G20" s="120">
        <v>-50</v>
      </c>
      <c r="I20" s="154" t="str">
        <f>ELOLAP!$G$7</f>
        <v>R16</v>
      </c>
      <c r="J20" s="154" t="str">
        <f>ELOLAP!$H$7</f>
        <v>2011N1</v>
      </c>
      <c r="K20" s="146" t="str">
        <f>ELOLAP!$I$7</f>
        <v>00000000</v>
      </c>
      <c r="L20" s="146" t="str">
        <f>ELOLAP!$J$7</f>
        <v>20110410</v>
      </c>
      <c r="M20" s="8" t="s">
        <v>112</v>
      </c>
      <c r="N20" s="8" t="s">
        <v>184</v>
      </c>
      <c r="O20" s="8" t="str">
        <f t="shared" si="0"/>
        <v>R16,2011N1,00000000,20110410,E,BEFK5C,@BEFK5C0006,EK,R,PL,EUR,ATSO,-50</v>
      </c>
    </row>
    <row r="21" spans="1:15" ht="12.75">
      <c r="A21" s="144" t="s">
        <v>177</v>
      </c>
      <c r="B21" s="84" t="s">
        <v>155</v>
      </c>
      <c r="C21" s="63" t="s">
        <v>136</v>
      </c>
      <c r="D21" s="63" t="s">
        <v>140</v>
      </c>
      <c r="E21" s="63" t="s">
        <v>139</v>
      </c>
      <c r="F21" s="63" t="s">
        <v>157</v>
      </c>
      <c r="G21" s="120">
        <v>50</v>
      </c>
      <c r="I21" s="154" t="str">
        <f>ELOLAP!$G$7</f>
        <v>R16</v>
      </c>
      <c r="J21" s="154" t="str">
        <f>ELOLAP!$H$7</f>
        <v>2011N1</v>
      </c>
      <c r="K21" s="146" t="str">
        <f>ELOLAP!$I$7</f>
        <v>00000000</v>
      </c>
      <c r="L21" s="146" t="str">
        <f>ELOLAP!$J$7</f>
        <v>20110410</v>
      </c>
      <c r="M21" s="8" t="s">
        <v>112</v>
      </c>
      <c r="N21" s="8" t="s">
        <v>184</v>
      </c>
      <c r="O21" s="8" t="str">
        <f t="shared" si="0"/>
        <v>R16,2011N1,00000000,20110410,E,BEFK5C,@BEFK5C0007,EK,R,US,EUR,ATSO,50</v>
      </c>
    </row>
    <row r="22" spans="1:12" ht="12.75">
      <c r="A22" s="13" t="s">
        <v>35</v>
      </c>
      <c r="B22" s="84"/>
      <c r="C22" s="138"/>
      <c r="D22" s="138"/>
      <c r="E22" s="138"/>
      <c r="F22" s="138"/>
      <c r="G22" s="139"/>
      <c r="J22" s="8"/>
      <c r="L22" s="8"/>
    </row>
    <row r="23" spans="1:12" ht="13.5" thickBot="1">
      <c r="A23" s="45" t="s">
        <v>36</v>
      </c>
      <c r="B23" s="52"/>
      <c r="C23" s="53"/>
      <c r="D23" s="4"/>
      <c r="E23" s="4"/>
      <c r="F23" s="53"/>
      <c r="G23" s="54"/>
      <c r="J23" s="8"/>
      <c r="K23" s="8"/>
      <c r="L23" s="8"/>
    </row>
  </sheetData>
  <sheetProtection/>
  <mergeCells count="2">
    <mergeCell ref="B7:H7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AC34"/>
  <sheetViews>
    <sheetView zoomScalePageLayoutView="0" workbookViewId="0" topLeftCell="N7">
      <selection activeCell="Y23" sqref="Y23:Z23"/>
    </sheetView>
  </sheetViews>
  <sheetFormatPr defaultColWidth="9.140625" defaultRowHeight="12.75"/>
  <cols>
    <col min="2" max="2" width="13.421875" style="0" customWidth="1"/>
    <col min="3" max="3" width="9.8515625" style="0" customWidth="1"/>
    <col min="4" max="4" width="10.00390625" style="0" customWidth="1"/>
    <col min="5" max="5" width="8.57421875" style="0" customWidth="1"/>
    <col min="6" max="6" width="11.00390625" style="0" customWidth="1"/>
    <col min="7" max="7" width="14.710937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0.140625" style="0" customWidth="1"/>
    <col min="15" max="15" width="10.421875" style="0" customWidth="1"/>
    <col min="16" max="16" width="11.140625" style="0" customWidth="1"/>
    <col min="17" max="17" width="11.421875" style="0" customWidth="1"/>
    <col min="18" max="18" width="9.57421875" style="0" customWidth="1"/>
    <col min="21" max="21" width="11.7109375" style="0" customWidth="1"/>
  </cols>
  <sheetData>
    <row r="7" spans="1:10" ht="15.75">
      <c r="A7" s="66"/>
      <c r="B7" s="201" t="s">
        <v>76</v>
      </c>
      <c r="C7" s="201"/>
      <c r="D7" s="201"/>
      <c r="E7" s="201"/>
      <c r="F7" s="201"/>
      <c r="G7" s="201"/>
      <c r="H7" s="201"/>
      <c r="I7" s="66"/>
      <c r="J7" s="66"/>
    </row>
    <row r="12" spans="1:16" ht="12.75">
      <c r="A12" s="29" t="s">
        <v>86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3.5" thickBot="1">
      <c r="A13" s="9" t="s">
        <v>73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21" ht="13.5" thickBot="1">
      <c r="A14" s="205" t="s">
        <v>39</v>
      </c>
      <c r="B14" s="206"/>
      <c r="C14" s="206"/>
      <c r="D14" s="206"/>
      <c r="E14" s="207"/>
      <c r="F14" s="21"/>
      <c r="G14" s="21"/>
      <c r="H14" s="21"/>
      <c r="I14" s="21"/>
      <c r="J14" s="21"/>
      <c r="K14" s="21"/>
      <c r="L14" s="6"/>
      <c r="M14" s="6"/>
      <c r="N14" s="6"/>
      <c r="O14" s="6"/>
      <c r="P14" s="6"/>
      <c r="Q14" s="7"/>
      <c r="R14" s="7"/>
      <c r="U14" s="7"/>
    </row>
    <row r="15" spans="1:21" ht="15.75" customHeight="1">
      <c r="A15" s="208" t="s">
        <v>0</v>
      </c>
      <c r="B15" s="210" t="s">
        <v>46</v>
      </c>
      <c r="C15" s="210" t="s">
        <v>48</v>
      </c>
      <c r="D15" s="227" t="s">
        <v>75</v>
      </c>
      <c r="E15" s="199"/>
      <c r="F15" s="199" t="s">
        <v>79</v>
      </c>
      <c r="G15" s="210" t="s">
        <v>1</v>
      </c>
      <c r="H15" s="182" t="s">
        <v>2</v>
      </c>
      <c r="I15" s="182" t="s">
        <v>61</v>
      </c>
      <c r="J15" s="182" t="s">
        <v>3</v>
      </c>
      <c r="K15" s="182" t="s">
        <v>87</v>
      </c>
      <c r="L15" s="186" t="s">
        <v>4</v>
      </c>
      <c r="M15" s="187"/>
      <c r="N15" s="187"/>
      <c r="O15" s="187"/>
      <c r="P15" s="188"/>
      <c r="Q15" s="234" t="s">
        <v>5</v>
      </c>
      <c r="R15" s="235"/>
      <c r="S15" s="235"/>
      <c r="T15" s="235"/>
      <c r="U15" s="236"/>
    </row>
    <row r="16" spans="1:21" ht="15.75" customHeight="1">
      <c r="A16" s="209"/>
      <c r="B16" s="211"/>
      <c r="C16" s="211"/>
      <c r="D16" s="228"/>
      <c r="E16" s="200"/>
      <c r="F16" s="200"/>
      <c r="G16" s="211"/>
      <c r="H16" s="183"/>
      <c r="I16" s="183"/>
      <c r="J16" s="183"/>
      <c r="K16" s="183"/>
      <c r="L16" s="192" t="s">
        <v>6</v>
      </c>
      <c r="M16" s="194" t="s">
        <v>7</v>
      </c>
      <c r="N16" s="195"/>
      <c r="O16" s="196"/>
      <c r="P16" s="197" t="s">
        <v>8</v>
      </c>
      <c r="Q16" s="192" t="s">
        <v>64</v>
      </c>
      <c r="R16" s="194" t="s">
        <v>7</v>
      </c>
      <c r="S16" s="195"/>
      <c r="T16" s="196"/>
      <c r="U16" s="221" t="s">
        <v>65</v>
      </c>
    </row>
    <row r="17" spans="1:21" ht="13.5" customHeight="1" thickBot="1">
      <c r="A17" s="209"/>
      <c r="B17" s="211"/>
      <c r="C17" s="211"/>
      <c r="D17" s="240"/>
      <c r="E17" s="244"/>
      <c r="F17" s="200"/>
      <c r="G17" s="211"/>
      <c r="H17" s="183"/>
      <c r="I17" s="183"/>
      <c r="J17" s="183"/>
      <c r="K17" s="183"/>
      <c r="L17" s="193"/>
      <c r="M17" s="202" t="s">
        <v>9</v>
      </c>
      <c r="N17" s="202"/>
      <c r="O17" s="203" t="s">
        <v>10</v>
      </c>
      <c r="P17" s="198"/>
      <c r="Q17" s="193"/>
      <c r="R17" s="194" t="s">
        <v>9</v>
      </c>
      <c r="S17" s="196"/>
      <c r="T17" s="184" t="s">
        <v>10</v>
      </c>
      <c r="U17" s="183"/>
    </row>
    <row r="18" spans="1:29" ht="90" thickBot="1">
      <c r="A18" s="243"/>
      <c r="B18" s="211"/>
      <c r="C18" s="211"/>
      <c r="D18" s="36" t="s">
        <v>11</v>
      </c>
      <c r="E18" s="36" t="s">
        <v>62</v>
      </c>
      <c r="F18" s="200"/>
      <c r="G18" s="211"/>
      <c r="H18" s="183"/>
      <c r="I18" s="223"/>
      <c r="J18" s="183"/>
      <c r="K18" s="183"/>
      <c r="L18" s="193"/>
      <c r="M18" s="2" t="s">
        <v>12</v>
      </c>
      <c r="N18" s="2" t="s">
        <v>13</v>
      </c>
      <c r="O18" s="204"/>
      <c r="P18" s="198"/>
      <c r="Q18" s="222"/>
      <c r="R18" s="55" t="s">
        <v>63</v>
      </c>
      <c r="S18" s="55" t="s">
        <v>15</v>
      </c>
      <c r="T18" s="216"/>
      <c r="U18" s="223"/>
      <c r="W18" s="111" t="s">
        <v>103</v>
      </c>
      <c r="X18" s="111" t="s">
        <v>104</v>
      </c>
      <c r="Y18" s="111" t="s">
        <v>105</v>
      </c>
      <c r="Z18" s="111" t="s">
        <v>106</v>
      </c>
      <c r="AA18" s="111" t="s">
        <v>107</v>
      </c>
      <c r="AB18" s="8" t="s">
        <v>108</v>
      </c>
      <c r="AC18" s="8" t="s">
        <v>109</v>
      </c>
    </row>
    <row r="19" spans="1:29" ht="12.75">
      <c r="A19" s="51"/>
      <c r="B19" s="10" t="s">
        <v>16</v>
      </c>
      <c r="C19" s="11" t="s">
        <v>17</v>
      </c>
      <c r="D19" s="11" t="s">
        <v>18</v>
      </c>
      <c r="E19" s="11" t="s">
        <v>19</v>
      </c>
      <c r="F19" s="12" t="s">
        <v>20</v>
      </c>
      <c r="G19" s="12" t="s">
        <v>21</v>
      </c>
      <c r="H19" s="12" t="s">
        <v>22</v>
      </c>
      <c r="I19" s="12" t="s">
        <v>23</v>
      </c>
      <c r="J19" s="12" t="s">
        <v>24</v>
      </c>
      <c r="K19" s="12" t="s">
        <v>25</v>
      </c>
      <c r="L19" s="11" t="s">
        <v>26</v>
      </c>
      <c r="M19" s="12" t="s">
        <v>27</v>
      </c>
      <c r="N19" s="12" t="s">
        <v>28</v>
      </c>
      <c r="O19" s="12" t="s">
        <v>29</v>
      </c>
      <c r="P19" s="12" t="s">
        <v>30</v>
      </c>
      <c r="Q19" s="12" t="s">
        <v>31</v>
      </c>
      <c r="R19" s="12" t="s">
        <v>32</v>
      </c>
      <c r="S19" s="11" t="s">
        <v>33</v>
      </c>
      <c r="T19" s="11" t="s">
        <v>37</v>
      </c>
      <c r="U19" s="20" t="s">
        <v>38</v>
      </c>
      <c r="W19" s="112"/>
      <c r="X19" s="8"/>
      <c r="Y19" s="8"/>
      <c r="Z19" s="8"/>
      <c r="AA19" s="8"/>
      <c r="AB19" s="112"/>
      <c r="AC19" s="112"/>
    </row>
    <row r="20" spans="1:29" ht="11.25" customHeight="1">
      <c r="A20" s="143" t="s">
        <v>171</v>
      </c>
      <c r="B20" s="27" t="s">
        <v>158</v>
      </c>
      <c r="C20" s="22" t="s">
        <v>136</v>
      </c>
      <c r="D20" s="147" t="s">
        <v>138</v>
      </c>
      <c r="E20" s="147">
        <v>1</v>
      </c>
      <c r="F20" s="148" t="s">
        <v>139</v>
      </c>
      <c r="G20" s="147" t="s">
        <v>193</v>
      </c>
      <c r="H20" s="149">
        <v>20070909</v>
      </c>
      <c r="I20" s="3" t="s">
        <v>141</v>
      </c>
      <c r="J20" s="150">
        <v>1000000</v>
      </c>
      <c r="K20" s="151"/>
      <c r="L20" s="150">
        <v>900000</v>
      </c>
      <c r="M20" s="150"/>
      <c r="N20" s="150">
        <v>800000</v>
      </c>
      <c r="O20" s="150"/>
      <c r="P20" s="150">
        <v>100000</v>
      </c>
      <c r="Q20" s="150">
        <v>7700</v>
      </c>
      <c r="R20" s="150">
        <v>200</v>
      </c>
      <c r="S20" s="150"/>
      <c r="T20" s="150"/>
      <c r="U20" s="152">
        <v>7900</v>
      </c>
      <c r="V20" s="157">
        <f>L20+M20-N20+O20-P20+Q20+R20-S20+T20-U20</f>
        <v>0</v>
      </c>
      <c r="W20" s="154" t="str">
        <f>ELOLAP!$G$7</f>
        <v>R16</v>
      </c>
      <c r="X20" s="154" t="str">
        <f>ELOLAP!$H$7</f>
        <v>2011N1</v>
      </c>
      <c r="Y20" s="146" t="str">
        <f>ELOLAP!$I$7</f>
        <v>00000000</v>
      </c>
      <c r="Z20" s="146" t="str">
        <f>ELOLAP!$J$7</f>
        <v>20110410</v>
      </c>
      <c r="AA20" s="8" t="s">
        <v>112</v>
      </c>
      <c r="AB20" s="8" t="s">
        <v>185</v>
      </c>
      <c r="AC20" s="8" t="str">
        <f>W20&amp;","&amp;X20&amp;","&amp;Y20&amp;","&amp;Z20&amp;","&amp;AA20&amp;","&amp;AB20&amp;","&amp;"@"&amp;AB20&amp;"00"&amp;A20&amp;","&amp;B20&amp;","&amp;C20&amp;","&amp;D20&amp;","&amp;E20&amp;","&amp;F20&amp;","&amp;G20&amp;","&amp;H20&amp;","&amp;I20&amp;","&amp;J20&amp;","&amp;K20&amp;","&amp;L20&amp;","&amp;M20&amp;","&amp;N20&amp;","&amp;O20&amp;","&amp;P20&amp;","&amp;Q20&amp;","&amp;R20&amp;","&amp;S20&amp;","&amp;T20&amp;","&amp;U20</f>
        <v>R16,2011N1,00000000,20110410,E,BEFT1C,@BEFT1C0001,KHITT,R,DE,1,EUR,OTP,20070909,USD,1000000,,900000,,800000,,100000,7700,200,,,7900</v>
      </c>
    </row>
    <row r="21" spans="1:29" ht="12.75">
      <c r="A21" s="143" t="s">
        <v>172</v>
      </c>
      <c r="B21" s="27" t="s">
        <v>158</v>
      </c>
      <c r="C21" s="22" t="s">
        <v>133</v>
      </c>
      <c r="D21" s="147" t="s">
        <v>134</v>
      </c>
      <c r="E21" s="147">
        <v>2</v>
      </c>
      <c r="F21" s="148" t="s">
        <v>139</v>
      </c>
      <c r="G21" s="147" t="s">
        <v>193</v>
      </c>
      <c r="H21" s="149">
        <v>20081231</v>
      </c>
      <c r="I21" s="3" t="s">
        <v>139</v>
      </c>
      <c r="J21" s="150">
        <v>500000</v>
      </c>
      <c r="K21" s="151"/>
      <c r="L21" s="150">
        <v>0</v>
      </c>
      <c r="M21" s="150">
        <v>400000</v>
      </c>
      <c r="N21" s="150"/>
      <c r="O21" s="150"/>
      <c r="P21" s="150">
        <v>400000</v>
      </c>
      <c r="Q21" s="150">
        <v>0</v>
      </c>
      <c r="R21" s="150">
        <v>1200</v>
      </c>
      <c r="S21" s="150"/>
      <c r="T21" s="150"/>
      <c r="U21" s="153">
        <v>1200</v>
      </c>
      <c r="V21" s="157">
        <f aca="true" t="shared" si="0" ref="V21:V28">L21+M21-N21+O21-P21+Q21+R21-S21+T21-U21</f>
        <v>0</v>
      </c>
      <c r="W21" s="154" t="str">
        <f>ELOLAP!$G$7</f>
        <v>R16</v>
      </c>
      <c r="X21" s="154" t="str">
        <f>ELOLAP!$H$7</f>
        <v>2011N1</v>
      </c>
      <c r="Y21" s="146" t="str">
        <f>ELOLAP!$I$7</f>
        <v>00000000</v>
      </c>
      <c r="Z21" s="146" t="str">
        <f>ELOLAP!$J$7</f>
        <v>20110410</v>
      </c>
      <c r="AA21" s="8" t="s">
        <v>112</v>
      </c>
      <c r="AB21" s="8" t="s">
        <v>185</v>
      </c>
      <c r="AC21" s="8" t="str">
        <f aca="true" t="shared" si="1" ref="AC21:AC28">W21&amp;","&amp;X21&amp;","&amp;Y21&amp;","&amp;Z21&amp;","&amp;AA21&amp;","&amp;AB21&amp;","&amp;"@"&amp;AB21&amp;"00"&amp;A21&amp;","&amp;B21&amp;","&amp;C21&amp;","&amp;D21&amp;","&amp;E21&amp;","&amp;F21&amp;","&amp;G21&amp;","&amp;H21&amp;","&amp;I21&amp;","&amp;J21&amp;","&amp;K21&amp;","&amp;L21&amp;","&amp;M21&amp;","&amp;N21&amp;","&amp;O21&amp;","&amp;P21&amp;","&amp;Q21&amp;","&amp;R21&amp;","&amp;S21&amp;","&amp;T21&amp;","&amp;U21</f>
        <v>R16,2011N1,00000000,20110410,E,BEFT1C,@BEFT1C0002,KHITT,H,PL,2,EUR,OTP,20081231,EUR,500000,,0,400000,,,400000,0,1200,,,1200</v>
      </c>
    </row>
    <row r="22" spans="1:29" ht="12.75">
      <c r="A22" s="143" t="s">
        <v>173</v>
      </c>
      <c r="B22" s="125" t="s">
        <v>159</v>
      </c>
      <c r="C22" s="22" t="s">
        <v>136</v>
      </c>
      <c r="D22" s="15" t="s">
        <v>134</v>
      </c>
      <c r="E22" s="15">
        <v>3</v>
      </c>
      <c r="F22" s="120" t="s">
        <v>135</v>
      </c>
      <c r="G22" s="121"/>
      <c r="H22" s="145"/>
      <c r="I22" s="122"/>
      <c r="J22" s="123"/>
      <c r="K22" s="123"/>
      <c r="L22" s="120">
        <v>30000000</v>
      </c>
      <c r="M22" s="123"/>
      <c r="N22" s="123">
        <v>10000000</v>
      </c>
      <c r="O22" s="120">
        <v>-10000000</v>
      </c>
      <c r="P22" s="123">
        <v>10000000</v>
      </c>
      <c r="Q22" s="123">
        <v>400000</v>
      </c>
      <c r="R22" s="123">
        <v>100000</v>
      </c>
      <c r="S22" s="123">
        <v>100000</v>
      </c>
      <c r="T22" s="123">
        <v>-200000</v>
      </c>
      <c r="U22" s="123">
        <v>200000</v>
      </c>
      <c r="V22" s="157">
        <f t="shared" si="0"/>
        <v>0</v>
      </c>
      <c r="W22" s="154" t="str">
        <f>ELOLAP!$G$7</f>
        <v>R16</v>
      </c>
      <c r="X22" s="154" t="str">
        <f>ELOLAP!$H$7</f>
        <v>2011N1</v>
      </c>
      <c r="Y22" s="146" t="str">
        <f>ELOLAP!$I$7</f>
        <v>00000000</v>
      </c>
      <c r="Z22" s="146" t="str">
        <f>ELOLAP!$J$7</f>
        <v>20110410</v>
      </c>
      <c r="AA22" s="8" t="s">
        <v>112</v>
      </c>
      <c r="AB22" s="8" t="s">
        <v>185</v>
      </c>
      <c r="AC22" s="8" t="str">
        <f t="shared" si="1"/>
        <v>R16,2011N1,00000000,20110410,E,BEFT1C,@BEFT1C0003,AHITT,R,PL,3,HUF,,,,,,30000000,,10000000,-10000000,10000000,400000,100000,100000,-200000,200000</v>
      </c>
    </row>
    <row r="23" spans="1:29" ht="12.75">
      <c r="A23" s="143" t="s">
        <v>174</v>
      </c>
      <c r="B23" s="125" t="s">
        <v>159</v>
      </c>
      <c r="C23" s="22" t="s">
        <v>133</v>
      </c>
      <c r="D23" s="15" t="s">
        <v>134</v>
      </c>
      <c r="E23" s="15">
        <v>2</v>
      </c>
      <c r="F23" s="120" t="s">
        <v>135</v>
      </c>
      <c r="G23" s="121"/>
      <c r="H23" s="14">
        <v>20100712</v>
      </c>
      <c r="I23" s="120" t="s">
        <v>135</v>
      </c>
      <c r="J23" s="123">
        <v>5000000</v>
      </c>
      <c r="K23" s="123" t="s">
        <v>161</v>
      </c>
      <c r="L23" s="123">
        <v>5000000</v>
      </c>
      <c r="M23" s="124"/>
      <c r="N23" s="124">
        <v>1000000</v>
      </c>
      <c r="O23" s="22"/>
      <c r="P23" s="123">
        <v>4000000</v>
      </c>
      <c r="Q23" s="123">
        <v>3000</v>
      </c>
      <c r="R23" s="123">
        <v>3000</v>
      </c>
      <c r="S23" s="123">
        <v>3000</v>
      </c>
      <c r="T23" s="123"/>
      <c r="U23" s="123">
        <v>3000</v>
      </c>
      <c r="V23" s="157">
        <f t="shared" si="0"/>
        <v>0</v>
      </c>
      <c r="W23" s="154" t="str">
        <f>ELOLAP!$G$7</f>
        <v>R16</v>
      </c>
      <c r="X23" s="154" t="str">
        <f>ELOLAP!$H$7</f>
        <v>2011N1</v>
      </c>
      <c r="Y23" s="146" t="str">
        <f>ELOLAP!$I$7</f>
        <v>00000000</v>
      </c>
      <c r="Z23" s="146" t="str">
        <f>ELOLAP!$J$7</f>
        <v>20110410</v>
      </c>
      <c r="AA23" s="8" t="s">
        <v>112</v>
      </c>
      <c r="AB23" s="8" t="s">
        <v>185</v>
      </c>
      <c r="AC23" s="8" t="str">
        <f t="shared" si="1"/>
        <v>R16,2011N1,00000000,20110410,E,BEFT1C,@BEFT1C0004,AHITT,H,PL,2,HUF,,20100712,HUF,5000000,HITEL33,5000000,,1000000,,4000000,3000,3000,3000,,3000</v>
      </c>
    </row>
    <row r="24" spans="1:29" ht="12.75">
      <c r="A24" s="143" t="s">
        <v>175</v>
      </c>
      <c r="B24" s="125" t="s">
        <v>159</v>
      </c>
      <c r="C24" s="22" t="s">
        <v>133</v>
      </c>
      <c r="D24" s="15" t="s">
        <v>140</v>
      </c>
      <c r="E24" s="15">
        <v>2</v>
      </c>
      <c r="F24" s="120" t="s">
        <v>141</v>
      </c>
      <c r="G24" s="121"/>
      <c r="H24" s="145">
        <v>20110115</v>
      </c>
      <c r="I24" s="120" t="s">
        <v>141</v>
      </c>
      <c r="J24" s="120">
        <v>3000000</v>
      </c>
      <c r="K24" s="123" t="s">
        <v>162</v>
      </c>
      <c r="L24" s="122">
        <v>2000000</v>
      </c>
      <c r="M24" s="124">
        <v>1000000</v>
      </c>
      <c r="N24" s="124"/>
      <c r="O24" s="120"/>
      <c r="P24" s="123">
        <v>3000000</v>
      </c>
      <c r="Q24" s="123">
        <v>6000</v>
      </c>
      <c r="R24" s="123">
        <v>5000</v>
      </c>
      <c r="S24" s="123">
        <v>10000</v>
      </c>
      <c r="T24" s="123"/>
      <c r="U24" s="123">
        <v>1000</v>
      </c>
      <c r="V24" s="157">
        <f t="shared" si="0"/>
        <v>0</v>
      </c>
      <c r="W24" s="154" t="str">
        <f>ELOLAP!$G$7</f>
        <v>R16</v>
      </c>
      <c r="X24" s="154" t="str">
        <f>ELOLAP!$H$7</f>
        <v>2011N1</v>
      </c>
      <c r="Y24" s="146" t="str">
        <f>ELOLAP!$I$7</f>
        <v>00000000</v>
      </c>
      <c r="Z24" s="146" t="str">
        <f>ELOLAP!$J$7</f>
        <v>20110410</v>
      </c>
      <c r="AA24" s="8" t="s">
        <v>112</v>
      </c>
      <c r="AB24" s="8" t="s">
        <v>185</v>
      </c>
      <c r="AC24" s="8" t="str">
        <f t="shared" si="1"/>
        <v>R16,2011N1,00000000,20110410,E,BEFT1C,@BEFT1C0005,AHITT,H,US,2,USD,,20110115,USD,3000000,HITEL34,2000000,1000000,,,3000000,6000,5000,10000,,1000</v>
      </c>
    </row>
    <row r="25" spans="1:29" ht="12.75">
      <c r="A25" s="143" t="s">
        <v>176</v>
      </c>
      <c r="B25" s="86" t="s">
        <v>163</v>
      </c>
      <c r="C25" s="87" t="s">
        <v>136</v>
      </c>
      <c r="D25" s="15" t="s">
        <v>138</v>
      </c>
      <c r="E25" s="15">
        <v>2</v>
      </c>
      <c r="F25" s="120" t="s">
        <v>139</v>
      </c>
      <c r="G25" s="121"/>
      <c r="H25" s="145"/>
      <c r="I25" s="122"/>
      <c r="J25" s="123"/>
      <c r="K25" s="123"/>
      <c r="L25" s="120">
        <v>0</v>
      </c>
      <c r="M25" s="123">
        <v>600000</v>
      </c>
      <c r="N25" s="123"/>
      <c r="O25" s="120"/>
      <c r="P25" s="123">
        <v>600000</v>
      </c>
      <c r="Q25" s="123">
        <v>0</v>
      </c>
      <c r="R25" s="123">
        <v>2000</v>
      </c>
      <c r="S25" s="123"/>
      <c r="T25" s="123"/>
      <c r="U25" s="123">
        <v>2000</v>
      </c>
      <c r="V25" s="157">
        <f t="shared" si="0"/>
        <v>0</v>
      </c>
      <c r="W25" s="154" t="str">
        <f>ELOLAP!$G$7</f>
        <v>R16</v>
      </c>
      <c r="X25" s="154" t="str">
        <f>ELOLAP!$H$7</f>
        <v>2011N1</v>
      </c>
      <c r="Y25" s="146" t="str">
        <f>ELOLAP!$I$7</f>
        <v>00000000</v>
      </c>
      <c r="Z25" s="146" t="str">
        <f>ELOLAP!$J$7</f>
        <v>20110410</v>
      </c>
      <c r="AA25" s="8" t="s">
        <v>112</v>
      </c>
      <c r="AB25" s="8" t="s">
        <v>185</v>
      </c>
      <c r="AC25" s="8" t="str">
        <f t="shared" si="1"/>
        <v>R16,2011N1,00000000,20110410,E,BEFT1C,@BEFT1C0006,EHITT,R,DE,2,EUR,,,,,,0,600000,,,600000,0,2000,,,2000</v>
      </c>
    </row>
    <row r="26" spans="1:29" ht="12.75">
      <c r="A26" s="143" t="s">
        <v>177</v>
      </c>
      <c r="B26" s="86" t="s">
        <v>163</v>
      </c>
      <c r="C26" s="87" t="s">
        <v>133</v>
      </c>
      <c r="D26" s="15" t="s">
        <v>134</v>
      </c>
      <c r="E26" s="15">
        <v>2</v>
      </c>
      <c r="F26" s="120" t="s">
        <v>141</v>
      </c>
      <c r="G26" s="121"/>
      <c r="H26" s="145"/>
      <c r="I26" s="120"/>
      <c r="J26" s="120"/>
      <c r="K26" s="123"/>
      <c r="L26" s="122">
        <v>0</v>
      </c>
      <c r="M26" s="124">
        <v>100000</v>
      </c>
      <c r="N26" s="124"/>
      <c r="O26" s="120"/>
      <c r="P26" s="123">
        <v>100000</v>
      </c>
      <c r="Q26" s="123">
        <v>0</v>
      </c>
      <c r="R26" s="123">
        <v>2000</v>
      </c>
      <c r="S26" s="123"/>
      <c r="T26" s="123"/>
      <c r="U26" s="123">
        <v>2000</v>
      </c>
      <c r="V26" s="157">
        <f t="shared" si="0"/>
        <v>0</v>
      </c>
      <c r="W26" s="154" t="str">
        <f>ELOLAP!$G$7</f>
        <v>R16</v>
      </c>
      <c r="X26" s="154" t="str">
        <f>ELOLAP!$H$7</f>
        <v>2011N1</v>
      </c>
      <c r="Y26" s="146" t="str">
        <f>ELOLAP!$I$7</f>
        <v>00000000</v>
      </c>
      <c r="Z26" s="146" t="str">
        <f>ELOLAP!$J$7</f>
        <v>20110410</v>
      </c>
      <c r="AA26" s="8" t="s">
        <v>112</v>
      </c>
      <c r="AB26" s="8" t="s">
        <v>185</v>
      </c>
      <c r="AC26" s="8" t="str">
        <f t="shared" si="1"/>
        <v>R16,2011N1,00000000,20110410,E,BEFT1C,@BEFT1C0007,EHITT,H,PL,2,USD,,,,,,0,100000,,,100000,0,2000,,,2000</v>
      </c>
    </row>
    <row r="27" spans="1:29" ht="12.75">
      <c r="A27" s="143" t="s">
        <v>178</v>
      </c>
      <c r="B27" s="86" t="s">
        <v>164</v>
      </c>
      <c r="C27" s="87" t="s">
        <v>136</v>
      </c>
      <c r="D27" s="15" t="s">
        <v>134</v>
      </c>
      <c r="E27" s="15">
        <v>3</v>
      </c>
      <c r="F27" s="120" t="s">
        <v>135</v>
      </c>
      <c r="G27" s="121"/>
      <c r="H27" s="140"/>
      <c r="I27" s="121"/>
      <c r="J27" s="120"/>
      <c r="K27" s="120"/>
      <c r="L27" s="122">
        <v>50000000</v>
      </c>
      <c r="M27" s="124"/>
      <c r="N27" s="124">
        <v>40000000</v>
      </c>
      <c r="O27" s="79"/>
      <c r="P27" s="123">
        <v>10000000</v>
      </c>
      <c r="Q27" s="123">
        <v>500000</v>
      </c>
      <c r="R27" s="123">
        <v>100000</v>
      </c>
      <c r="S27" s="123"/>
      <c r="T27" s="123"/>
      <c r="U27" s="123">
        <v>600000</v>
      </c>
      <c r="V27" s="157">
        <f t="shared" si="0"/>
        <v>0</v>
      </c>
      <c r="W27" s="154" t="str">
        <f>ELOLAP!$G$7</f>
        <v>R16</v>
      </c>
      <c r="X27" s="154" t="str">
        <f>ELOLAP!$H$7</f>
        <v>2011N1</v>
      </c>
      <c r="Y27" s="146" t="str">
        <f>ELOLAP!$I$7</f>
        <v>00000000</v>
      </c>
      <c r="Z27" s="146" t="str">
        <f>ELOLAP!$J$7</f>
        <v>20110410</v>
      </c>
      <c r="AA27" s="8" t="s">
        <v>112</v>
      </c>
      <c r="AB27" s="8" t="s">
        <v>185</v>
      </c>
      <c r="AC27" s="8" t="str">
        <f t="shared" si="1"/>
        <v>R16,2011N1,00000000,20110410,E,BEFT1C,@BEFT1C0008,REPOT,R,PL,3,HUF,,,,,,50000000,,40000000,,10000000,500000,100000,,,600000</v>
      </c>
    </row>
    <row r="28" spans="1:29" ht="12.75">
      <c r="A28" s="143" t="s">
        <v>179</v>
      </c>
      <c r="B28" s="86" t="s">
        <v>165</v>
      </c>
      <c r="C28" s="87" t="s">
        <v>133</v>
      </c>
      <c r="D28" s="15" t="s">
        <v>138</v>
      </c>
      <c r="E28" s="15">
        <v>2</v>
      </c>
      <c r="F28" s="120" t="s">
        <v>141</v>
      </c>
      <c r="G28" s="121"/>
      <c r="H28" s="140"/>
      <c r="I28" s="121"/>
      <c r="J28" s="120"/>
      <c r="K28" s="120"/>
      <c r="L28" s="122">
        <v>0</v>
      </c>
      <c r="M28" s="124">
        <v>3000000</v>
      </c>
      <c r="N28" s="124"/>
      <c r="O28" s="79"/>
      <c r="P28" s="123">
        <v>3000000</v>
      </c>
      <c r="Q28" s="123">
        <v>0</v>
      </c>
      <c r="R28" s="123">
        <v>3000</v>
      </c>
      <c r="S28" s="123"/>
      <c r="T28" s="123"/>
      <c r="U28" s="123">
        <v>3000</v>
      </c>
      <c r="V28" s="157">
        <f t="shared" si="0"/>
        <v>0</v>
      </c>
      <c r="W28" s="154" t="str">
        <f>ELOLAP!$G$7</f>
        <v>R16</v>
      </c>
      <c r="X28" s="154" t="str">
        <f>ELOLAP!$H$7</f>
        <v>2011N1</v>
      </c>
      <c r="Y28" s="146" t="str">
        <f>ELOLAP!$I$7</f>
        <v>00000000</v>
      </c>
      <c r="Z28" s="146" t="str">
        <f>ELOLAP!$J$7</f>
        <v>20110410</v>
      </c>
      <c r="AA28" s="8" t="s">
        <v>112</v>
      </c>
      <c r="AB28" s="8" t="s">
        <v>185</v>
      </c>
      <c r="AC28" s="8" t="str">
        <f t="shared" si="1"/>
        <v>R16,2011N1,00000000,20110410,E,BEFT1C,@BEFT1C0009,PLIZT,H,DE,2,USD,,,,,,0,3000000,,,3000000,0,3000,,,3000</v>
      </c>
    </row>
    <row r="29" spans="1:27" ht="12.75">
      <c r="A29" s="143"/>
      <c r="B29" s="78"/>
      <c r="C29" s="79"/>
      <c r="D29" s="76"/>
      <c r="E29" s="76"/>
      <c r="F29" s="76"/>
      <c r="G29" s="76"/>
      <c r="H29" s="140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123"/>
      <c r="W29" s="8"/>
      <c r="X29" s="8"/>
      <c r="Y29" s="8"/>
      <c r="Z29" s="8"/>
      <c r="AA29" s="8"/>
    </row>
    <row r="30" spans="1:27" ht="12.75">
      <c r="A30" s="38" t="s">
        <v>35</v>
      </c>
      <c r="B30" s="78"/>
      <c r="C30" s="79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7"/>
      <c r="W30" s="8"/>
      <c r="X30" s="8"/>
      <c r="Y30" s="8"/>
      <c r="Z30" s="8"/>
      <c r="AA30" s="8"/>
    </row>
    <row r="31" spans="1:27" ht="13.5" thickBot="1">
      <c r="A31" s="37" t="s">
        <v>36</v>
      </c>
      <c r="B31" s="80"/>
      <c r="C31" s="81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3"/>
      <c r="W31" s="8"/>
      <c r="X31" s="8"/>
      <c r="Y31" s="8"/>
      <c r="Z31" s="8"/>
      <c r="AA31" s="8"/>
    </row>
    <row r="32" spans="1:27" ht="12.75">
      <c r="A32" s="35"/>
      <c r="W32" s="8"/>
      <c r="X32" s="8"/>
      <c r="Y32" s="8"/>
      <c r="Z32" s="8"/>
      <c r="AA32" s="8"/>
    </row>
    <row r="33" spans="1:27" ht="12.75">
      <c r="A33" s="35"/>
      <c r="W33" s="8"/>
      <c r="X33" s="8"/>
      <c r="Y33" s="8"/>
      <c r="Z33" s="8"/>
      <c r="AA33" s="8"/>
    </row>
    <row r="34" spans="23:27" ht="12.75">
      <c r="W34" s="8"/>
      <c r="X34" s="8"/>
      <c r="Y34" s="8"/>
      <c r="Z34" s="8"/>
      <c r="AA34" s="8"/>
    </row>
  </sheetData>
  <sheetProtection/>
  <mergeCells count="24">
    <mergeCell ref="D15:E17"/>
    <mergeCell ref="F15:F18"/>
    <mergeCell ref="G15:G18"/>
    <mergeCell ref="H15:H18"/>
    <mergeCell ref="Q15:U15"/>
    <mergeCell ref="L16:L18"/>
    <mergeCell ref="M16:O16"/>
    <mergeCell ref="P16:P18"/>
    <mergeCell ref="Q16:Q18"/>
    <mergeCell ref="B7:H7"/>
    <mergeCell ref="A14:E14"/>
    <mergeCell ref="A15:A18"/>
    <mergeCell ref="B15:B18"/>
    <mergeCell ref="C15:C18"/>
    <mergeCell ref="R16:T16"/>
    <mergeCell ref="U16:U18"/>
    <mergeCell ref="M17:N17"/>
    <mergeCell ref="O17:O18"/>
    <mergeCell ref="R17:S17"/>
    <mergeCell ref="I15:I18"/>
    <mergeCell ref="J15:J18"/>
    <mergeCell ref="K15:K18"/>
    <mergeCell ref="L15:P15"/>
    <mergeCell ref="T17:T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7:V26"/>
  <sheetViews>
    <sheetView zoomScalePageLayoutView="0" workbookViewId="0" topLeftCell="I7">
      <selection activeCell="R21" sqref="R21"/>
    </sheetView>
  </sheetViews>
  <sheetFormatPr defaultColWidth="9.140625" defaultRowHeight="12.75"/>
  <cols>
    <col min="2" max="2" width="13.7109375" style="0" customWidth="1"/>
    <col min="4" max="4" width="12.421875" style="0" customWidth="1"/>
    <col min="7" max="7" width="12.57421875" style="0" customWidth="1"/>
    <col min="10" max="10" width="13.57421875" style="0" customWidth="1"/>
    <col min="11" max="11" width="10.7109375" style="0" customWidth="1"/>
    <col min="14" max="14" width="12.00390625" style="0" customWidth="1"/>
  </cols>
  <sheetData>
    <row r="7" spans="1:10" ht="15.75">
      <c r="A7" s="66"/>
      <c r="B7" s="68" t="s">
        <v>76</v>
      </c>
      <c r="C7" s="68"/>
      <c r="D7" s="68"/>
      <c r="E7" s="68"/>
      <c r="F7" s="68"/>
      <c r="G7" s="68"/>
      <c r="H7" s="68"/>
      <c r="I7" s="66"/>
      <c r="J7" s="66"/>
    </row>
    <row r="9" ht="12.75">
      <c r="A9" s="35"/>
    </row>
    <row r="10" ht="12.75">
      <c r="A10" s="35"/>
    </row>
    <row r="11" ht="12.75">
      <c r="A11" s="28" t="s">
        <v>88</v>
      </c>
    </row>
    <row r="12" ht="13.5" thickBot="1">
      <c r="A12" s="9" t="s">
        <v>73</v>
      </c>
    </row>
    <row r="13" spans="1:15" ht="13.5" thickBot="1">
      <c r="A13" s="205" t="s">
        <v>89</v>
      </c>
      <c r="B13" s="206"/>
      <c r="C13" s="206"/>
      <c r="D13" s="206"/>
      <c r="E13" s="207"/>
      <c r="F13" s="24"/>
      <c r="G13" s="24"/>
      <c r="H13" s="24"/>
      <c r="I13" s="24"/>
      <c r="J13" s="21"/>
      <c r="K13" s="6"/>
      <c r="L13" s="6"/>
      <c r="N13" s="6"/>
      <c r="O13" s="6"/>
    </row>
    <row r="14" spans="1:15" ht="12.75">
      <c r="A14" s="208" t="s">
        <v>0</v>
      </c>
      <c r="B14" s="210" t="s">
        <v>46</v>
      </c>
      <c r="C14" s="210" t="s">
        <v>34</v>
      </c>
      <c r="D14" s="182" t="s">
        <v>74</v>
      </c>
      <c r="E14" s="241" t="s">
        <v>79</v>
      </c>
      <c r="F14" s="186" t="s">
        <v>4</v>
      </c>
      <c r="G14" s="187"/>
      <c r="H14" s="187"/>
      <c r="I14" s="187"/>
      <c r="J14" s="234" t="s">
        <v>5</v>
      </c>
      <c r="K14" s="235"/>
      <c r="L14" s="235"/>
      <c r="M14" s="235"/>
      <c r="N14" s="236"/>
      <c r="O14" s="56"/>
    </row>
    <row r="15" spans="1:15" ht="12.75">
      <c r="A15" s="209"/>
      <c r="B15" s="211"/>
      <c r="C15" s="211"/>
      <c r="D15" s="183"/>
      <c r="E15" s="198"/>
      <c r="F15" s="192" t="s">
        <v>6</v>
      </c>
      <c r="G15" s="194" t="s">
        <v>7</v>
      </c>
      <c r="H15" s="196"/>
      <c r="I15" s="246" t="s">
        <v>90</v>
      </c>
      <c r="J15" s="232" t="s">
        <v>64</v>
      </c>
      <c r="K15" s="202" t="s">
        <v>7</v>
      </c>
      <c r="L15" s="202"/>
      <c r="M15" s="17"/>
      <c r="N15" s="225" t="s">
        <v>65</v>
      </c>
      <c r="O15" s="57"/>
    </row>
    <row r="16" spans="1:15" ht="12.75">
      <c r="A16" s="209"/>
      <c r="B16" s="211"/>
      <c r="C16" s="211"/>
      <c r="D16" s="183"/>
      <c r="E16" s="198"/>
      <c r="F16" s="218"/>
      <c r="G16" s="184" t="s">
        <v>9</v>
      </c>
      <c r="H16" s="203" t="s">
        <v>10</v>
      </c>
      <c r="I16" s="247"/>
      <c r="J16" s="232"/>
      <c r="K16" s="202" t="s">
        <v>9</v>
      </c>
      <c r="L16" s="202"/>
      <c r="M16" s="202" t="s">
        <v>10</v>
      </c>
      <c r="N16" s="225"/>
      <c r="O16" s="57"/>
    </row>
    <row r="17" spans="1:22" ht="90" thickBot="1">
      <c r="A17" s="209"/>
      <c r="B17" s="211"/>
      <c r="C17" s="211"/>
      <c r="D17" s="183"/>
      <c r="E17" s="198"/>
      <c r="F17" s="219"/>
      <c r="G17" s="216"/>
      <c r="H17" s="245"/>
      <c r="I17" s="248"/>
      <c r="J17" s="233"/>
      <c r="K17" s="55" t="s">
        <v>63</v>
      </c>
      <c r="L17" s="55" t="s">
        <v>15</v>
      </c>
      <c r="M17" s="224"/>
      <c r="N17" s="226"/>
      <c r="O17" s="57"/>
      <c r="P17" s="111" t="s">
        <v>103</v>
      </c>
      <c r="Q17" s="111" t="s">
        <v>104</v>
      </c>
      <c r="R17" s="111" t="s">
        <v>105</v>
      </c>
      <c r="S17" s="111" t="s">
        <v>106</v>
      </c>
      <c r="T17" s="111" t="s">
        <v>107</v>
      </c>
      <c r="U17" s="8" t="s">
        <v>108</v>
      </c>
      <c r="V17" s="111" t="s">
        <v>109</v>
      </c>
    </row>
    <row r="18" spans="1:21" ht="12.75">
      <c r="A18" s="42"/>
      <c r="B18" s="10" t="s">
        <v>16</v>
      </c>
      <c r="C18" s="11" t="s">
        <v>17</v>
      </c>
      <c r="D18" s="11" t="s">
        <v>18</v>
      </c>
      <c r="E18" s="11" t="s">
        <v>19</v>
      </c>
      <c r="F18" s="11" t="s">
        <v>45</v>
      </c>
      <c r="G18" s="11" t="s">
        <v>21</v>
      </c>
      <c r="H18" s="70" t="s">
        <v>22</v>
      </c>
      <c r="I18" s="11" t="s">
        <v>23</v>
      </c>
      <c r="J18" s="11" t="s">
        <v>69</v>
      </c>
      <c r="K18" s="11" t="s">
        <v>25</v>
      </c>
      <c r="L18" s="11" t="s">
        <v>26</v>
      </c>
      <c r="M18" s="11" t="s">
        <v>27</v>
      </c>
      <c r="N18" s="20" t="s">
        <v>28</v>
      </c>
      <c r="O18" s="40"/>
      <c r="P18" s="112"/>
      <c r="Q18" s="8"/>
      <c r="R18" s="8"/>
      <c r="S18" s="8"/>
      <c r="T18" s="8"/>
      <c r="U18" s="112"/>
    </row>
    <row r="19" spans="1:22" ht="12.75">
      <c r="A19" s="143" t="s">
        <v>171</v>
      </c>
      <c r="B19" s="84" t="s">
        <v>167</v>
      </c>
      <c r="C19" s="85"/>
      <c r="D19" s="63" t="s">
        <v>138</v>
      </c>
      <c r="E19" s="63" t="s">
        <v>135</v>
      </c>
      <c r="F19" s="120">
        <v>40000000</v>
      </c>
      <c r="G19" s="120"/>
      <c r="H19" s="120">
        <v>-10000000</v>
      </c>
      <c r="I19" s="120">
        <v>30000000</v>
      </c>
      <c r="J19" s="161"/>
      <c r="K19" s="164"/>
      <c r="L19" s="120">
        <v>0</v>
      </c>
      <c r="M19" s="164"/>
      <c r="N19" s="165"/>
      <c r="O19" s="166">
        <f>F19+G19+H19-I19</f>
        <v>0</v>
      </c>
      <c r="P19" s="154" t="str">
        <f>ELOLAP!$G$7</f>
        <v>R16</v>
      </c>
      <c r="Q19" s="154" t="str">
        <f>ELOLAP!$H$7</f>
        <v>2011N1</v>
      </c>
      <c r="R19" s="146" t="str">
        <f>ELOLAP!$I$7</f>
        <v>00000000</v>
      </c>
      <c r="S19" s="146" t="str">
        <f>ELOLAP!$J$7</f>
        <v>20110410</v>
      </c>
      <c r="T19" s="8" t="s">
        <v>112</v>
      </c>
      <c r="U19" s="8" t="s">
        <v>186</v>
      </c>
      <c r="V19" s="8" t="str">
        <f>P19&amp;","&amp;Q19&amp;","&amp;R19&amp;","&amp;S19&amp;","&amp;T19&amp;","&amp;U19&amp;","&amp;"@"&amp;U19&amp;"00"&amp;A19&amp;","&amp;B19&amp;","&amp;C19&amp;","&amp;D19&amp;","&amp;E19&amp;","&amp;F19&amp;","&amp;G19&amp;","&amp;H19&amp;","&amp;I19&amp;","&amp;J19&amp;","&amp;K19&amp;","&amp;L19&amp;","&amp;M19&amp;","&amp;N19</f>
        <v>R16,2011N1,00000000,20110410,E,BEFT2C,@BEFT2C0001,BFSZLAT,,DE,HUF,40000000,,-10000000,30000000,,,0,,</v>
      </c>
    </row>
    <row r="20" spans="1:22" ht="12.75">
      <c r="A20" s="143" t="s">
        <v>172</v>
      </c>
      <c r="B20" s="84" t="s">
        <v>168</v>
      </c>
      <c r="C20" s="85" t="s">
        <v>133</v>
      </c>
      <c r="D20" s="63" t="s">
        <v>138</v>
      </c>
      <c r="E20" s="63" t="s">
        <v>141</v>
      </c>
      <c r="F20" s="120">
        <v>80000</v>
      </c>
      <c r="G20" s="120"/>
      <c r="H20" s="120"/>
      <c r="I20" s="120">
        <v>80000</v>
      </c>
      <c r="J20" s="120">
        <v>3000</v>
      </c>
      <c r="K20" s="120">
        <v>30000</v>
      </c>
      <c r="L20" s="120"/>
      <c r="M20" s="120"/>
      <c r="N20" s="120">
        <v>33000</v>
      </c>
      <c r="O20" s="166">
        <f>F20+G20+H20-I20+J20+K20-L20+M20-N20</f>
        <v>0</v>
      </c>
      <c r="P20" s="154" t="str">
        <f>ELOLAP!$G$7</f>
        <v>R16</v>
      </c>
      <c r="Q20" s="154" t="str">
        <f>ELOLAP!$H$7</f>
        <v>2011N1</v>
      </c>
      <c r="R20" s="146" t="str">
        <f>ELOLAP!$I$7</f>
        <v>00000000</v>
      </c>
      <c r="S20" s="146" t="str">
        <f>ELOLAP!$J$7</f>
        <v>20110410</v>
      </c>
      <c r="T20" s="8" t="s">
        <v>112</v>
      </c>
      <c r="U20" s="8" t="s">
        <v>186</v>
      </c>
      <c r="V20" s="8" t="str">
        <f>P20&amp;","&amp;Q20&amp;","&amp;R20&amp;","&amp;S20&amp;","&amp;T20&amp;","&amp;U20&amp;","&amp;"@"&amp;U20&amp;"00"&amp;A20&amp;","&amp;B20&amp;","&amp;C20&amp;","&amp;D20&amp;","&amp;E20&amp;","&amp;F20&amp;","&amp;G20&amp;","&amp;H20&amp;","&amp;I20&amp;","&amp;J20&amp;","&amp;K20&amp;","&amp;L20&amp;","&amp;M20&amp;","&amp;N20</f>
        <v>R16,2011N1,00000000,20110410,E,BEFT2C,@BEFT2C0002,LBETT,H,DE,USD,80000,,,80000,3000,30000,,,33000</v>
      </c>
    </row>
    <row r="21" spans="1:22" ht="12.75">
      <c r="A21" s="143" t="s">
        <v>173</v>
      </c>
      <c r="B21" s="84" t="s">
        <v>168</v>
      </c>
      <c r="C21" s="60" t="s">
        <v>136</v>
      </c>
      <c r="D21" s="60" t="s">
        <v>138</v>
      </c>
      <c r="E21" s="60" t="s">
        <v>135</v>
      </c>
      <c r="F21" s="60"/>
      <c r="G21" s="60"/>
      <c r="H21" s="120">
        <v>10000000</v>
      </c>
      <c r="I21" s="120">
        <v>10000000</v>
      </c>
      <c r="J21" s="60"/>
      <c r="K21" s="60">
        <v>53000</v>
      </c>
      <c r="L21" s="60"/>
      <c r="M21" s="60"/>
      <c r="N21" s="72">
        <v>53000</v>
      </c>
      <c r="O21" s="166">
        <f>F21+G21+H21-I21+J21+K21-L21+M21-N21</f>
        <v>0</v>
      </c>
      <c r="P21" s="154" t="str">
        <f>ELOLAP!$G$7</f>
        <v>R16</v>
      </c>
      <c r="Q21" s="154" t="str">
        <f>ELOLAP!$H$7</f>
        <v>2011N1</v>
      </c>
      <c r="R21" s="146" t="str">
        <f>ELOLAP!$I$7</f>
        <v>00000000</v>
      </c>
      <c r="S21" s="146" t="str">
        <f>ELOLAP!$J$7</f>
        <v>20110410</v>
      </c>
      <c r="T21" s="8" t="s">
        <v>112</v>
      </c>
      <c r="U21" s="8" t="s">
        <v>186</v>
      </c>
      <c r="V21" s="8" t="str">
        <f>P21&amp;","&amp;Q21&amp;","&amp;R21&amp;","&amp;S21&amp;","&amp;T21&amp;","&amp;U21&amp;","&amp;"@"&amp;U21&amp;"00"&amp;A21&amp;","&amp;B21&amp;","&amp;C21&amp;","&amp;D21&amp;","&amp;E21&amp;","&amp;F21&amp;","&amp;G21&amp;","&amp;H21&amp;","&amp;I21&amp;","&amp;J21&amp;","&amp;K21&amp;","&amp;L21&amp;","&amp;M21&amp;","&amp;N21</f>
        <v>R16,2011N1,00000000,20110410,E,BEFT2C,@BEFT2C0003,LBETT,R,DE,HUF,,,10000000,10000000,,53000,,,53000</v>
      </c>
    </row>
    <row r="22" spans="1:21" ht="12.75">
      <c r="A22" s="141"/>
      <c r="B22" s="142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72"/>
      <c r="O22" s="40"/>
      <c r="P22" s="41"/>
      <c r="Q22" s="41"/>
      <c r="R22" s="146"/>
      <c r="U22" s="8"/>
    </row>
    <row r="23" spans="1:18" ht="13.5" thickBot="1">
      <c r="A23" s="43" t="s">
        <v>36</v>
      </c>
      <c r="B23" s="4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57"/>
      <c r="R23" s="146"/>
    </row>
    <row r="24" spans="1:18" ht="12.75">
      <c r="A24" s="35"/>
      <c r="O24" s="57"/>
      <c r="R24" s="146"/>
    </row>
    <row r="25" spans="1:18" ht="12.75">
      <c r="A25" s="35"/>
      <c r="O25" s="57"/>
      <c r="R25" s="146"/>
    </row>
    <row r="26" spans="1:15" ht="12.75">
      <c r="A26" s="35"/>
      <c r="O26" s="57"/>
    </row>
  </sheetData>
  <sheetProtection/>
  <mergeCells count="18">
    <mergeCell ref="K16:L16"/>
    <mergeCell ref="M16:M17"/>
    <mergeCell ref="F14:I14"/>
    <mergeCell ref="J14:N14"/>
    <mergeCell ref="F15:F17"/>
    <mergeCell ref="G15:H15"/>
    <mergeCell ref="I15:I17"/>
    <mergeCell ref="J15:J17"/>
    <mergeCell ref="K15:L15"/>
    <mergeCell ref="N15:N17"/>
    <mergeCell ref="G16:G17"/>
    <mergeCell ref="H16:H17"/>
    <mergeCell ref="A13:E13"/>
    <mergeCell ref="A14:A17"/>
    <mergeCell ref="B14:B17"/>
    <mergeCell ref="C14:C17"/>
    <mergeCell ref="D14:D17"/>
    <mergeCell ref="E14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koroso</cp:lastModifiedBy>
  <cp:lastPrinted>2008-03-20T16:03:07Z</cp:lastPrinted>
  <dcterms:created xsi:type="dcterms:W3CDTF">2005-11-09T14:27:23Z</dcterms:created>
  <dcterms:modified xsi:type="dcterms:W3CDTF">2010-11-30T12:10:25Z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-915314455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369178648</vt:i4>
  </property>
  <property fmtid="{D5CDD505-2E9C-101B-9397-08002B2CF9AE}" pid="7" name="_ReviewingToolsShownOnce">
    <vt:lpwstr/>
  </property>
</Properties>
</file>