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11">'BEFT5_C'!$1:$1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felülírja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2" authorId="0">
      <text>
        <r>
          <rPr>
            <sz val="8"/>
            <rFont val="Tahoma"/>
            <family val="2"/>
          </rPr>
          <t>Ellenőrző számok: amennyiben nem nulla, akkor az adott sor tekintetében nem teljesül i=e+f-g+h és o=k+l-m+n</t>
        </r>
      </text>
    </comment>
    <comment ref="F12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16" authorId="0">
      <text>
        <r>
          <rPr>
            <sz val="8"/>
            <rFont val="Tahoma"/>
            <family val="2"/>
          </rPr>
          <t>Ellenőrző számok: amennyiben nem nulla, akkor az adott sor tekintetében nem teljesül h=e+f+g és o=j+k-l+n</t>
        </r>
      </text>
    </comment>
    <comment ref="F13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J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O1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sharedStrings.xml><?xml version="1.0" encoding="utf-8"?>
<sst xmlns="http://schemas.openxmlformats.org/spreadsheetml/2006/main" count="838" uniqueCount="202">
  <si>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</si>
  <si>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</si>
  <si>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</si>
  <si>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</si>
  <si>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</si>
  <si>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</si>
  <si>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</si>
  <si>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</si>
  <si>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</si>
  <si>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</si>
  <si>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</si>
  <si>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</si>
  <si>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</si>
  <si>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</si>
  <si>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</si>
  <si>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</si>
  <si>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</si>
  <si>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</si>
  <si>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</si>
  <si>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</si>
  <si>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</si>
  <si>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</si>
  <si>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</si>
  <si>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</si>
  <si>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</si>
  <si>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</si>
  <si>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</si>
  <si>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</si>
  <si>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</si>
  <si>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</si>
  <si>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</si>
  <si>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</si>
  <si>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</si>
  <si>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</si>
  <si>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</si>
  <si>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</si>
  <si>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</si>
  <si>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</si>
  <si>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</si>
  <si>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</si>
  <si>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</si>
  <si>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</si>
  <si>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</si>
  <si>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</si>
  <si>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</si>
  <si>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</si>
  <si>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</si>
  <si>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</si>
  <si>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</si>
  <si>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</si>
  <si>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</si>
  <si>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</si>
  <si>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</si>
  <si>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</si>
  <si>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</si>
  <si>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</si>
  <si>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</si>
  <si>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</si>
  <si>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</si>
  <si>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</si>
  <si>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</si>
  <si>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</si>
  <si>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</si>
  <si>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</si>
  <si>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</si>
  <si>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</si>
  <si>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</si>
  <si>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</si>
  <si>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</si>
  <si>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</si>
  <si>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</si>
  <si>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</si>
  <si>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</si>
  <si>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</si>
  <si>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</si>
  <si>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</si>
  <si>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</si>
  <si>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</si>
  <si>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</si>
  <si>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</si>
  <si>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</si>
  <si>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</si>
  <si>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</si>
  <si>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</si>
  <si>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</si>
  <si>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</si>
  <si>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</si>
  <si>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</si>
  <si>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</si>
  <si>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</si>
  <si>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</si>
  <si>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</si>
  <si>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</si>
  <si>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</si>
  <si>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</si>
  <si>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</si>
  <si>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</si>
  <si>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</si>
  <si>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</si>
  <si>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</si>
  <si>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</si>
  <si>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</si>
  <si>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</si>
  <si>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</si>
  <si>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</si>
  <si>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</si>
  <si>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</si>
  <si>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</si>
  <si>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</si>
  <si>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</si>
  <si>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</si>
  <si>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</si>
  <si>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</si>
  <si>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</si>
  <si>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</si>
  <si>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</si>
  <si>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</si>
  <si>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</si>
  <si>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</si>
  <si>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</si>
  <si>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</si>
  <si>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</si>
  <si>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</si>
  <si>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</si>
  <si>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</si>
  <si>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</si>
  <si>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</si>
  <si>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</si>
  <si>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</si>
  <si>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</si>
  <si>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</si>
  <si>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</si>
  <si>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</si>
  <si>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</si>
  <si>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</si>
  <si>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</si>
  <si>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</si>
  <si>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</si>
  <si>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</si>
  <si>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</si>
  <si>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</si>
  <si>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</si>
  <si>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</si>
  <si>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</si>
  <si>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</si>
  <si>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</si>
  <si>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</si>
  <si>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</si>
  <si>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</si>
  <si>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</si>
  <si>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</si>
  <si>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</si>
  <si>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</si>
  <si>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</si>
  <si>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</si>
  <si>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</si>
  <si>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</si>
  <si>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</si>
  <si>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</si>
  <si>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</si>
  <si>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</si>
  <si>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</si>
  <si>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</si>
  <si>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</si>
  <si>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</si>
  <si>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</si>
  <si>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</si>
  <si>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</si>
  <si>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</si>
  <si>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</si>
  <si>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</si>
  <si>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</si>
  <si>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</si>
  <si>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</si>
  <si>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</si>
  <si>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</si>
  <si>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</si>
  <si>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</si>
  <si>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</si>
  <si>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</si>
  <si>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</si>
  <si>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</si>
  <si>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</si>
  <si>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</si>
  <si>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>OTP</t>
  </si>
  <si>
    <t>R16</t>
  </si>
  <si>
    <t>Szabványos fájlnév:</t>
  </si>
  <si>
    <t xml:space="preserve"> Fájlnév összetétele: </t>
  </si>
  <si>
    <t>3) adatszolgáltató 8 jegyű törzsszáma</t>
  </si>
  <si>
    <t>1) adatgyűjtés jele: R16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</si>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</sst>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[$-40E]yyyy\.\ mmmm\ d\."/>
    <numFmt numFmtId="178" formatCode="yyyy\ mm\ 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0" applyFont="1" applyAlignment="1">
      <alignment horizontal="center"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3" fontId="5" fillId="0" borderId="16" xfId="55" applyNumberFormat="1" applyFont="1" applyBorder="1" applyAlignment="1">
      <alignment horizontal="center" vertical="center" wrapText="1"/>
      <protection/>
    </xf>
    <xf numFmtId="3" fontId="5" fillId="0" borderId="16" xfId="55" applyNumberFormat="1" applyFont="1" applyBorder="1">
      <alignment/>
      <protection/>
    </xf>
    <xf numFmtId="14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9" fillId="33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>
      <alignment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49" fontId="5" fillId="0" borderId="14" xfId="55" applyNumberFormat="1" applyFont="1" applyBorder="1" applyAlignment="1">
      <alignment horizontal="center"/>
      <protection/>
    </xf>
    <xf numFmtId="0" fontId="5" fillId="33" borderId="27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>
      <alignment/>
      <protection/>
    </xf>
    <xf numFmtId="0" fontId="9" fillId="34" borderId="16" xfId="55" applyFont="1" applyFill="1" applyBorder="1" applyAlignment="1">
      <alignment horizontal="center" vertical="center" wrapText="1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3" fontId="11" fillId="0" borderId="0" xfId="55" applyNumberFormat="1" applyFont="1">
      <alignment/>
      <protection/>
    </xf>
    <xf numFmtId="0" fontId="5" fillId="0" borderId="2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5" fillId="33" borderId="20" xfId="55" applyFont="1" applyFill="1" applyBorder="1">
      <alignment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1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8" xfId="55" applyFont="1" applyBorder="1">
      <alignment/>
      <protection/>
    </xf>
    <xf numFmtId="0" fontId="5" fillId="0" borderId="16" xfId="55" applyFont="1" applyFill="1" applyBorder="1" applyAlignment="1">
      <alignment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vertical="center" wrapText="1"/>
      <protection/>
    </xf>
    <xf numFmtId="0" fontId="5" fillId="0" borderId="20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7" fillId="0" borderId="0" xfId="55" applyFont="1" applyAlignment="1">
      <alignment/>
      <protection/>
    </xf>
    <xf numFmtId="0" fontId="9" fillId="0" borderId="30" xfId="55" applyFont="1" applyFill="1" applyBorder="1" applyAlignment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3" fontId="11" fillId="0" borderId="0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0" fontId="5" fillId="0" borderId="21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vertical="center" wrapText="1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0" fontId="5" fillId="33" borderId="34" xfId="55" applyFont="1" applyFill="1" applyBorder="1" applyAlignment="1">
      <alignment horizontal="center"/>
      <protection/>
    </xf>
    <xf numFmtId="0" fontId="5" fillId="33" borderId="22" xfId="55" applyFont="1" applyFill="1" applyBorder="1" applyAlignment="1">
      <alignment horizontal="center"/>
      <protection/>
    </xf>
    <xf numFmtId="14" fontId="5" fillId="0" borderId="16" xfId="55" applyNumberFormat="1" applyFont="1" applyBorder="1" applyAlignment="1">
      <alignment horizontal="center"/>
      <protection/>
    </xf>
    <xf numFmtId="0" fontId="5" fillId="33" borderId="16" xfId="55" applyFont="1" applyFill="1" applyBorder="1">
      <alignment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33" borderId="17" xfId="55" applyFont="1" applyFill="1" applyBorder="1">
      <alignment/>
      <protection/>
    </xf>
    <xf numFmtId="0" fontId="5" fillId="0" borderId="28" xfId="55" applyFont="1" applyBorder="1" applyAlignment="1">
      <alignment horizontal="center"/>
      <protection/>
    </xf>
    <xf numFmtId="0" fontId="9" fillId="0" borderId="35" xfId="55" applyFont="1" applyBorder="1" applyAlignment="1">
      <alignment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5" fillId="0" borderId="38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/>
      <protection/>
    </xf>
    <xf numFmtId="0" fontId="5" fillId="0" borderId="40" xfId="55" applyFont="1" applyBorder="1" applyAlignment="1">
      <alignment horizontal="center"/>
      <protection/>
    </xf>
    <xf numFmtId="0" fontId="5" fillId="0" borderId="41" xfId="55" applyFont="1" applyFill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9" fillId="33" borderId="42" xfId="55" applyFont="1" applyFill="1" applyBorder="1" applyAlignment="1">
      <alignment vertical="center" wrapText="1"/>
      <protection/>
    </xf>
    <xf numFmtId="0" fontId="9" fillId="0" borderId="29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/>
      <protection/>
    </xf>
    <xf numFmtId="0" fontId="5" fillId="0" borderId="43" xfId="55" applyFont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5" fillId="0" borderId="44" xfId="55" applyFont="1" applyBorder="1">
      <alignment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33" borderId="34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>
      <alignment/>
      <protection/>
    </xf>
    <xf numFmtId="0" fontId="5" fillId="33" borderId="40" xfId="55" applyFont="1" applyFill="1" applyBorder="1">
      <alignment/>
      <protection/>
    </xf>
    <xf numFmtId="0" fontId="14" fillId="35" borderId="0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6" fillId="0" borderId="48" xfId="55" applyNumberFormat="1" applyFont="1" applyFill="1" applyBorder="1" applyAlignment="1">
      <alignment horizontal="center" vertical="center" wrapText="1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0" fontId="16" fillId="0" borderId="49" xfId="55" applyNumberFormat="1" applyFont="1" applyFill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3" fontId="5" fillId="0" borderId="16" xfId="55" applyNumberFormat="1" applyFont="1" applyBorder="1" applyAlignment="1">
      <alignment horizontal="right" vertical="center" wrapText="1"/>
      <protection/>
    </xf>
    <xf numFmtId="0" fontId="5" fillId="33" borderId="42" xfId="55" applyFont="1" applyFill="1" applyBorder="1" applyAlignment="1">
      <alignment horizontal="right" vertical="center" wrapText="1"/>
      <protection/>
    </xf>
    <xf numFmtId="3" fontId="5" fillId="34" borderId="16" xfId="55" applyNumberFormat="1" applyFont="1" applyFill="1" applyBorder="1" applyAlignment="1">
      <alignment horizontal="right" vertical="center" wrapText="1"/>
      <protection/>
    </xf>
    <xf numFmtId="3" fontId="5" fillId="33" borderId="42" xfId="55" applyNumberFormat="1" applyFont="1" applyFill="1" applyBorder="1" applyAlignment="1">
      <alignment horizontal="right" vertical="center" wrapText="1"/>
      <protection/>
    </xf>
    <xf numFmtId="3" fontId="5" fillId="0" borderId="17" xfId="55" applyNumberFormat="1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176" fontId="5" fillId="0" borderId="16" xfId="55" applyNumberFormat="1" applyFont="1" applyBorder="1" applyAlignment="1">
      <alignment horizontal="right" vertical="center" wrapText="1"/>
      <protection/>
    </xf>
    <xf numFmtId="0" fontId="5" fillId="34" borderId="16" xfId="55" applyFont="1" applyFill="1" applyBorder="1" applyAlignment="1">
      <alignment horizontal="right"/>
      <protection/>
    </xf>
    <xf numFmtId="0" fontId="5" fillId="34" borderId="17" xfId="55" applyFont="1" applyFill="1" applyBorder="1" applyAlignment="1">
      <alignment horizontal="right"/>
      <protection/>
    </xf>
    <xf numFmtId="3" fontId="5" fillId="0" borderId="22" xfId="55" applyNumberFormat="1" applyFont="1" applyBorder="1" applyAlignment="1">
      <alignment horizontal="right" vertical="center" wrapText="1"/>
      <protection/>
    </xf>
    <xf numFmtId="3" fontId="5" fillId="0" borderId="50" xfId="55" applyNumberFormat="1" applyFont="1" applyBorder="1" applyAlignment="1">
      <alignment horizontal="right" vertical="center" wrapText="1"/>
      <protection/>
    </xf>
    <xf numFmtId="3" fontId="5" fillId="0" borderId="16" xfId="55" applyNumberFormat="1" applyFont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 vertical="center" wrapText="1"/>
      <protection/>
    </xf>
    <xf numFmtId="3" fontId="5" fillId="0" borderId="16" xfId="55" applyNumberFormat="1" applyFont="1" applyFill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33" borderId="16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 vertical="center" wrapText="1"/>
      <protection/>
    </xf>
    <xf numFmtId="0" fontId="5" fillId="34" borderId="16" xfId="55" applyFont="1" applyFill="1" applyBorder="1" applyAlignment="1">
      <alignment horizontal="right" vertical="center" wrapText="1"/>
      <protection/>
    </xf>
    <xf numFmtId="3" fontId="5" fillId="0" borderId="17" xfId="55" applyNumberFormat="1" applyFont="1" applyBorder="1" applyAlignment="1">
      <alignment horizontal="right"/>
      <protection/>
    </xf>
    <xf numFmtId="3" fontId="5" fillId="0" borderId="17" xfId="55" applyNumberFormat="1" applyFont="1" applyFill="1" applyBorder="1" applyAlignment="1">
      <alignment horizontal="right" vertical="center" wrapText="1"/>
      <protection/>
    </xf>
    <xf numFmtId="0" fontId="18" fillId="0" borderId="0" xfId="0" applyFont="1" applyAlignment="1">
      <alignment/>
    </xf>
    <xf numFmtId="0" fontId="5" fillId="34" borderId="24" xfId="55" applyFont="1" applyFill="1" applyBorder="1" applyAlignment="1">
      <alignment horizontal="right" vertical="center" wrapText="1"/>
      <protection/>
    </xf>
    <xf numFmtId="0" fontId="5" fillId="34" borderId="26" xfId="55" applyFont="1" applyFill="1" applyBorder="1" applyAlignment="1">
      <alignment horizontal="right" vertical="center" wrapText="1"/>
      <protection/>
    </xf>
    <xf numFmtId="0" fontId="5" fillId="0" borderId="24" xfId="55" applyFont="1" applyFill="1" applyBorder="1" applyAlignment="1">
      <alignment horizontal="right" vertical="center" wrapText="1"/>
      <protection/>
    </xf>
    <xf numFmtId="0" fontId="5" fillId="0" borderId="26" xfId="55" applyFont="1" applyFill="1" applyBorder="1" applyAlignment="1">
      <alignment horizontal="right" vertical="center" wrapText="1"/>
      <protection/>
    </xf>
    <xf numFmtId="3" fontId="5" fillId="34" borderId="17" xfId="55" applyNumberFormat="1" applyFont="1" applyFill="1" applyBorder="1" applyAlignment="1">
      <alignment horizontal="right" vertical="center" wrapText="1"/>
      <protection/>
    </xf>
    <xf numFmtId="0" fontId="14" fillId="0" borderId="51" xfId="0" applyNumberFormat="1" applyFont="1" applyFill="1" applyBorder="1" applyAlignment="1">
      <alignment vertical="center" wrapText="1"/>
    </xf>
    <xf numFmtId="0" fontId="14" fillId="0" borderId="51" xfId="0" applyNumberFormat="1" applyFont="1" applyFill="1" applyBorder="1" applyAlignment="1">
      <alignment horizontal="left" vertical="center" wrapText="1"/>
    </xf>
    <xf numFmtId="0" fontId="36" fillId="0" borderId="51" xfId="53" applyNumberFormat="1" applyFont="1" applyFill="1" applyBorder="1" applyAlignment="1" applyProtection="1">
      <alignment vertical="center" wrapText="1"/>
      <protection/>
    </xf>
    <xf numFmtId="0" fontId="14" fillId="0" borderId="52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left" vertical="center" wrapText="1"/>
    </xf>
    <xf numFmtId="0" fontId="14" fillId="0" borderId="53" xfId="0" applyNumberFormat="1" applyFont="1" applyFill="1" applyBorder="1" applyAlignment="1">
      <alignment horizontal="center" vertical="center" wrapText="1"/>
    </xf>
    <xf numFmtId="0" fontId="14" fillId="0" borderId="54" xfId="0" applyNumberFormat="1" applyFont="1" applyFill="1" applyBorder="1" applyAlignment="1">
      <alignment horizontal="left" vertical="center" wrapText="1"/>
    </xf>
    <xf numFmtId="49" fontId="14" fillId="36" borderId="54" xfId="0" applyNumberFormat="1" applyFont="1" applyFill="1" applyBorder="1" applyAlignment="1">
      <alignment horizontal="center" vertical="center" wrapText="1"/>
    </xf>
    <xf numFmtId="0" fontId="12" fillId="0" borderId="55" xfId="55" applyNumberFormat="1" applyFont="1" applyFill="1" applyBorder="1" applyAlignment="1">
      <alignment horizontal="center" vertical="center" wrapText="1"/>
      <protection/>
    </xf>
    <xf numFmtId="0" fontId="12" fillId="0" borderId="56" xfId="55" applyNumberFormat="1" applyFont="1" applyFill="1" applyBorder="1" applyAlignment="1">
      <alignment horizontal="center" vertical="center" wrapText="1"/>
      <protection/>
    </xf>
    <xf numFmtId="0" fontId="12" fillId="0" borderId="57" xfId="55" applyNumberFormat="1" applyFont="1" applyFill="1" applyBorder="1" applyAlignment="1">
      <alignment horizontal="center" vertical="center" wrapText="1"/>
      <protection/>
    </xf>
    <xf numFmtId="0" fontId="13" fillId="0" borderId="58" xfId="55" applyNumberFormat="1" applyFont="1" applyFill="1" applyBorder="1" applyAlignment="1">
      <alignment horizontal="center" vertical="center" wrapText="1"/>
      <protection/>
    </xf>
    <xf numFmtId="0" fontId="13" fillId="0" borderId="59" xfId="55" applyNumberFormat="1" applyFont="1" applyFill="1" applyBorder="1" applyAlignment="1">
      <alignment horizontal="center" vertical="center" wrapText="1"/>
      <protection/>
    </xf>
    <xf numFmtId="0" fontId="13" fillId="0" borderId="60" xfId="55" applyNumberFormat="1" applyFont="1" applyFill="1" applyBorder="1" applyAlignment="1">
      <alignment horizontal="center" vertical="center" wrapText="1"/>
      <protection/>
    </xf>
    <xf numFmtId="0" fontId="15" fillId="0" borderId="61" xfId="55" applyNumberFormat="1" applyFont="1" applyFill="1" applyBorder="1" applyAlignment="1">
      <alignment horizontal="center" vertical="center" wrapText="1"/>
      <protection/>
    </xf>
    <xf numFmtId="0" fontId="15" fillId="0" borderId="62" xfId="55" applyNumberFormat="1" applyFont="1" applyFill="1" applyBorder="1" applyAlignment="1">
      <alignment horizontal="center" vertical="center" wrapText="1"/>
      <protection/>
    </xf>
    <xf numFmtId="0" fontId="15" fillId="0" borderId="63" xfId="55" applyNumberFormat="1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34" borderId="35" xfId="55" applyFont="1" applyFill="1" applyBorder="1" applyAlignment="1">
      <alignment horizontal="left"/>
      <protection/>
    </xf>
    <xf numFmtId="0" fontId="9" fillId="34" borderId="69" xfId="55" applyFont="1" applyFill="1" applyBorder="1" applyAlignment="1">
      <alignment horizontal="left"/>
      <protection/>
    </xf>
    <xf numFmtId="0" fontId="9" fillId="34" borderId="70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71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/>
      <protection/>
    </xf>
    <xf numFmtId="0" fontId="9" fillId="0" borderId="72" xfId="55" applyFont="1" applyFill="1" applyBorder="1" applyAlignment="1">
      <alignment horizontal="center"/>
      <protection/>
    </xf>
    <xf numFmtId="0" fontId="9" fillId="0" borderId="73" xfId="55" applyFont="1" applyFill="1" applyBorder="1" applyAlignment="1">
      <alignment horizontal="center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5" fillId="0" borderId="72" xfId="55" applyFont="1" applyBorder="1">
      <alignment/>
      <protection/>
    </xf>
    <xf numFmtId="0" fontId="5" fillId="0" borderId="73" xfId="55" applyFont="1" applyBorder="1">
      <alignment/>
      <protection/>
    </xf>
    <xf numFmtId="0" fontId="5" fillId="0" borderId="66" xfId="55" applyFont="1" applyBorder="1">
      <alignment/>
      <protection/>
    </xf>
    <xf numFmtId="0" fontId="5" fillId="0" borderId="75" xfId="55" applyFont="1" applyBorder="1">
      <alignment/>
      <protection/>
    </xf>
    <xf numFmtId="0" fontId="5" fillId="0" borderId="15" xfId="55" applyFont="1" applyBorder="1">
      <alignment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5" fillId="0" borderId="71" xfId="55" applyFont="1" applyBorder="1">
      <alignment/>
      <protection/>
    </xf>
    <xf numFmtId="0" fontId="5" fillId="0" borderId="76" xfId="55" applyFont="1" applyBorder="1">
      <alignment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5" fillId="0" borderId="78" xfId="55" applyFont="1" applyBorder="1">
      <alignment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50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85" xfId="55" applyFont="1" applyFill="1" applyBorder="1" applyAlignment="1">
      <alignment horizontal="center" vertical="center" wrapText="1"/>
      <protection/>
    </xf>
    <xf numFmtId="0" fontId="5" fillId="0" borderId="79" xfId="55" applyFont="1" applyBorder="1">
      <alignment/>
      <protection/>
    </xf>
    <xf numFmtId="0" fontId="5" fillId="0" borderId="83" xfId="55" applyFont="1" applyBorder="1">
      <alignment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79" xfId="55" applyFont="1" applyBorder="1" applyAlignment="1">
      <alignment horizontal="center" vertical="center"/>
      <protection/>
    </xf>
    <xf numFmtId="0" fontId="9" fillId="0" borderId="83" xfId="55" applyFont="1" applyBorder="1" applyAlignment="1">
      <alignment horizontal="center" vertical="center"/>
      <protection/>
    </xf>
    <xf numFmtId="0" fontId="9" fillId="0" borderId="86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71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133.7109375" style="172" bestFit="1" customWidth="1"/>
    <col min="2" max="16384" width="9.140625" style="172" customWidth="1"/>
  </cols>
  <sheetData>
    <row r="1" ht="15">
      <c r="A1" s="172" t="str">
        <f>ELOLAP!L7</f>
        <v>R16,2018N1,00000000,20180416,E,ELOLAP,@ELOLAP01,Minta Mária</v>
      </c>
    </row>
    <row r="2" ht="15">
      <c r="A2" s="172" t="str">
        <f>ELOLAP!L8</f>
        <v>R16,2018N1,00000000,20180416,E,ELOLAP,@ELOLAP02,3612345678</v>
      </c>
    </row>
    <row r="3" ht="15">
      <c r="A3" s="172" t="str">
        <f>ELOLAP!L9</f>
        <v>R16,2018N1,00000000,20180416,E,ELOLAP,@ELOLAP03,maria.minta@jelentes.hu</v>
      </c>
    </row>
    <row r="4" ht="15">
      <c r="A4" s="172" t="str">
        <f>ELOLAP!L10</f>
        <v>R16,2018N1,00000000,20180416,E,ELOLAP,@ELOLAP04,Minta Miklós</v>
      </c>
    </row>
    <row r="5" ht="15">
      <c r="A5" s="172" t="str">
        <f>ELOLAP!L11</f>
        <v>R16,2018N1,00000000,20180416,E,ELOLAP,@ELOLAP05,3612345678</v>
      </c>
    </row>
    <row r="6" ht="15">
      <c r="A6" s="172" t="str">
        <f>ELOLAP!L12</f>
        <v>R16,2018N1,00000000,20180416,E,ELOLAP,@ELOLAP06,miklos.minta@adatszolgaltatas.hu</v>
      </c>
    </row>
    <row r="7" ht="15">
      <c r="A7" s="172" t="str">
        <f>ELOLAP!L13</f>
        <v>R16,2018N1,00000000,20180416,E,ELOLAP,@ELOLAP07,20180416</v>
      </c>
    </row>
    <row r="8" ht="15">
      <c r="A8" s="172" t="str">
        <f>BEFK1_C!X12</f>
        <v>R16,2018N1,00000000,20180416,E,BEFK1C,@BEFK1C0001,EHITK,H,PL,HUF,960000,40000,,-300,999700,999700,5140,2164,,2,7306</v>
      </c>
    </row>
    <row r="9" ht="15">
      <c r="A9" s="172" t="str">
        <f>BEFK1_C!X13</f>
        <v>R16,2018N1,00000000,20180416,E,BEFK1C,@BEFK1C0002,EHITK,R,US,USD,500000,,,,500000,500000,500,400,500,,400</v>
      </c>
    </row>
    <row r="10" ht="15">
      <c r="A10" s="172" t="str">
        <f>BEFK1_C!X14</f>
        <v>R16,2018N1,00000000,20180416,E,BEFK1C,@BEFK1C0003,KHITK,H,DE,HUF,4000000,1085000,,-85000,5000000,5085000,20000,9000,2000,,27000</v>
      </c>
    </row>
    <row r="11" ht="15">
      <c r="A11" s="172" t="str">
        <f>BEFK1_C!X15</f>
        <v>R16,2018N1,00000000,20180416,E,BEFK1C,@BEFK1C0004,KERHITK,H,DE,EUR,4000,,3000,,1000,1000,,,,,</v>
      </c>
    </row>
    <row r="12" ht="15">
      <c r="A12" s="172" t="str">
        <f>BEFK1_C!X16</f>
        <v>R16,2018N1,00000000,20180416,E,BEFK1C,@BEFK1C0005,PLIZK,H,US,USD,430000,,10000,,420000,420000,0,1000,1000,,0</v>
      </c>
    </row>
    <row r="13" ht="15">
      <c r="A13" s="172" t="str">
        <f>BEFK1_C!X17</f>
        <v>R16,2018N1,00000000,20180416,E,BEFK1C,@BEFK1C0006,REPOK,H,US,EUR,43000000,,1000000,,42000000,42000000,0,1000000,1000000,,0</v>
      </c>
    </row>
    <row r="14" ht="15">
      <c r="A14" s="172" t="str">
        <f>BEFK2_C!X13</f>
        <v>R16,2018N1,00000000,20180416,E,BEFK2C,@BEFK2C0001,BFSZLAK,,PL,EUR,3000000,-3000000,,0,0,,,5000,,,</v>
      </c>
    </row>
    <row r="15" ht="15">
      <c r="A15" s="172" t="str">
        <f>BEFK2_C!X14</f>
        <v>R16,2018N1,00000000,20180416,E,BEFK2C,@BEFK2C0002,BFSZLAK,,DE,EUR,4500000,3000000,,7500000,7500000,,,3000,,,</v>
      </c>
    </row>
    <row r="16" ht="15">
      <c r="A16" s="172" t="str">
        <f>BEFK2_C!X15</f>
        <v>R16,2018N1,00000000,20180416,E,BEFK2C,@BEFK2C0003,NBFSZLAK,,DE,HUF,2000000,1000000,,3000000,3000000,,,0,,,</v>
      </c>
    </row>
    <row r="17" ht="15">
      <c r="A17" s="172" t="str">
        <f>BEFK2_C!X16</f>
        <v>R16,2018N1,00000000,20180416,E,BEFK2C,@BEFK2C0004,LBETK,R,DE,USD,1000000,-200000,3000000,3800000,3800000,1000,3000,20000,,20000,4000</v>
      </c>
    </row>
    <row r="18" ht="15">
      <c r="A18" s="172" t="str">
        <f>BEFK2_C!X17</f>
        <v>R16,2018N1,00000000,20180416,E,BEFK2C,@BEFK2C0005,LBETK,R,PL,HUF,0,70000000,,70000000,70000000,0,10000,0,,0,10000</v>
      </c>
    </row>
    <row r="19" ht="15">
      <c r="A19" s="172" t="str">
        <f>BEFK2_C!X18</f>
        <v>R16,2018N1,00000000,20180416,E,BEFK2C,@BEFK2C0006,LBETK,H,US,USD,4000000,3000000,,7000000,7000000,2000,3000,4000,,,1000</v>
      </c>
    </row>
    <row r="20" ht="15">
      <c r="A20" s="172" t="str">
        <f>BEFK2_C!X19</f>
        <v>R16,2018N1,00000000,20180416,E,BEFK2C,@BEFK2C0007,LBETK,H,DE,HUF,11000000,3000000,-200000,13800000,13800000,100000,20000,30000,,0,90000</v>
      </c>
    </row>
    <row r="21" ht="15">
      <c r="A21" s="172" t="str">
        <f>BEFK2_C!X20</f>
        <v>R16,2018N1,00000000,20180416,E,BEFK2C,@BEFK2C0008,SVAL,,,USD,2000000,-200000,-300000,1500000,1500000,,,,,,</v>
      </c>
    </row>
    <row r="22" ht="15">
      <c r="A22" s="172" t="str">
        <f>BEFK2_C!X21</f>
        <v>R16,2018N1,00000000,20180416,E,BEFK2C,@BEFK2C0009,UVAL,,,USD,3000000,-1000000,,2000000,2000000,,,,,,</v>
      </c>
    </row>
    <row r="23" ht="15">
      <c r="A23" s="172" t="str">
        <f>BEFK3_C!R12</f>
        <v>R16,2018N1,00000000,20180416,E,BEFK3C,@BEFK3C0001,KERHITK,R,DE,EUR,0,35000,,35000,35000</v>
      </c>
    </row>
    <row r="24" ht="15">
      <c r="A24" s="172" t="str">
        <f>BEFK3_C!R13</f>
        <v>R16,2018N1,00000000,20180416,E,BEFK3C,@BEFK3C0002,KERHITK,R,PL,HUF,2000000,-2000000,,0,0</v>
      </c>
    </row>
    <row r="25" ht="15">
      <c r="A25" s="172" t="str">
        <f>BEFK4_C!W13</f>
        <v>R16,2018N1,00000000,20180416,E,BEFK4C,@BEFK4C0001,EK,R,PL,EUR,200,500,-50,650,650,,,,,</v>
      </c>
    </row>
    <row r="26" ht="15">
      <c r="A26" s="172" t="str">
        <f>BEFK4_C!W14</f>
        <v>R16,2018N1,00000000,20180416,E,BEFK4C,@BEFK4C0002,EK,R,US,EUR,450000,-450000,50,50,50,,,20000,,</v>
      </c>
    </row>
    <row r="27" ht="15">
      <c r="A27" s="172" t="str">
        <f>BEFK4_C!W15</f>
        <v>R16,2018N1,00000000,20180416,E,BEFK4C,@BEFK4C0003,EK,R,DE,HUF,5000000,-5000000,,0,0,,,2000,,</v>
      </c>
    </row>
    <row r="28" ht="15">
      <c r="A28" s="172" t="str">
        <f>BEFK4_C!W16</f>
        <v>R16,2018N1,00000000,20180416,E,BEFK4C,@BEFK4C0004,EK,H,PL,EUR,850000,200000,,1050000,1050000,,,,,</v>
      </c>
    </row>
    <row r="29" ht="15">
      <c r="A29" s="172" t="str">
        <f>BEFK4_C!W17</f>
        <v>R16,2018N1,00000000,20180416,E,BEFK4C,@BEFK4C0005,VALTK,R,PL,EUR,3000,2000,,5000,5000,100,50,,,150</v>
      </c>
    </row>
    <row r="30" ht="15">
      <c r="A30" s="172" t="str">
        <f>BEFK5_C!O9</f>
        <v>R16,2018N1,00000000,20180416,E,BEFK5C,@BEFK5C0001,EHITK,H,PL,HUF,KOVEL,-300</v>
      </c>
    </row>
    <row r="31" ht="15">
      <c r="A31" s="172" t="str">
        <f>BEFK5_C!O10</f>
        <v>R16,2018N1,00000000,20180416,E,BEFK5C,@BEFK5C0002,KHITK,H,DE,HUF,ARVA,-85000</v>
      </c>
    </row>
    <row r="32" ht="15">
      <c r="A32" s="172" t="str">
        <f>BEFK5_C!O11</f>
        <v>R16,2018N1,00000000,20180416,E,BEFK5C,@BEFK5C0003,LBETK,R,DE,USD,HIBA,3000000</v>
      </c>
    </row>
    <row r="33" ht="15">
      <c r="A33" s="172" t="str">
        <f>BEFK5_C!O12</f>
        <v>R16,2018N1,00000000,20180416,E,BEFK5C,@BEFK5C0004,LBETK,H,DE,HUF,KLE,-200000</v>
      </c>
    </row>
    <row r="34" ht="15">
      <c r="A34" s="172" t="str">
        <f>BEFK5_C!O13</f>
        <v>R16,2018N1,00000000,20180416,E,BEFK5C,@BEFK5C0005,SVAL,,,USD,VELT,-300000</v>
      </c>
    </row>
    <row r="35" ht="15">
      <c r="A35" s="172" t="str">
        <f>BEFK5_C!O14</f>
        <v>R16,2018N1,00000000,20180416,E,BEFK5C,@BEFK5C0006,EK,R,PL,EUR,ATSO,-50</v>
      </c>
    </row>
    <row r="36" ht="15">
      <c r="A36" s="172" t="str">
        <f>BEFK5_C!O15</f>
        <v>R16,2018N1,00000000,20180416,E,BEFK5C,@BEFK5C0007,EK,R,US,EUR,ATSO,50</v>
      </c>
    </row>
    <row r="37" ht="15">
      <c r="A37" s="172" t="str">
        <f>BEFT1_C!AC13</f>
        <v>R16,2018N1,00000000,20180416,E,BEFT1C,@BEFT1C0001,KHITT,R,DE,1,EUR,OTP,20270909,USD,1000000,,900000,,800000,,100000,7700,200,,,7900</v>
      </c>
    </row>
    <row r="38" ht="15">
      <c r="A38" s="172" t="str">
        <f>BEFT1_C!AC14</f>
        <v>R16,2018N1,00000000,20180416,E,BEFT1C,@BEFT1C0002,KHITT,H,PL,2,EUR,OTP,20281231,EUR,500000,,0,400000,,,400000,0,1200,,,1200</v>
      </c>
    </row>
    <row r="39" ht="15">
      <c r="A39" s="172" t="str">
        <f>BEFT1_C!AC15</f>
        <v>R16,2018N1,00000000,20180416,E,BEFT1C,@BEFT1C0003,AHITT,R,PL,3,HUF,,,,,,30000000,,10000000,-10000000,10000000,400000,100000,100000,-200000,200000</v>
      </c>
    </row>
    <row r="40" ht="15">
      <c r="A40" s="172" t="str">
        <f>BEFT1_C!AC16</f>
        <v>R16,2018N1,00000000,20180416,E,BEFT1C,@BEFT1C0004,AHITT,H,PL,2,HUF,,20280712,HUF,5000000,HITEL33,5000000,,1000000,,4000000,3000,3000,3000,,3000</v>
      </c>
    </row>
    <row r="41" ht="15">
      <c r="A41" s="172" t="str">
        <f>BEFT1_C!AC17</f>
        <v>R16,2018N1,00000000,20180416,E,BEFT1C,@BEFT1C0005,AHITT,H,US,2,USD,,20281115,USD,3000000,HITEL34,2000000,1000000,,,3000000,6000,5000,10000,,1000</v>
      </c>
    </row>
    <row r="42" ht="15">
      <c r="A42" s="172" t="str">
        <f>BEFT1_C!AC18</f>
        <v>R16,2018N1,00000000,20180416,E,BEFT1C,@BEFT1C0006,EHITT,R,DE,2,EUR,,,,,,0,600000,,,600000,0,2000,,,2000</v>
      </c>
    </row>
    <row r="43" ht="15">
      <c r="A43" s="172" t="str">
        <f>BEFT1_C!AC19</f>
        <v>R16,2018N1,00000000,20180416,E,BEFT1C,@BEFT1C0007,EHITT,H,PL,2,USD,,,,,,0,100000,,,100000,0,2000,,,2000</v>
      </c>
    </row>
    <row r="44" ht="15">
      <c r="A44" s="172" t="str">
        <f>BEFT1_C!AC20</f>
        <v>R16,2018N1,00000000,20180416,E,BEFT1C,@BEFT1C0008,REPOT,R,PL,3,HUF,,,,,,50000000,,40000000,,10000000,500000,100000,,,600000</v>
      </c>
    </row>
    <row r="45" ht="15">
      <c r="A45" s="172" t="str">
        <f>BEFT1_C!AC21</f>
        <v>R16,2018N1,00000000,20180416,E,BEFT1C,@BEFT1C0009,PLIZT,H,DE,2,USD,,,,,,0,3000000,,,3000000,0,3000,,,3000</v>
      </c>
    </row>
    <row r="46" ht="15">
      <c r="A46" s="172" t="str">
        <f>BEFT2_C!V13</f>
        <v>R16,2018N1,00000000,20180416,E,BEFT2C,@BEFT2C0001,BFSZLAT,,DE,HUF,40000000,,-10000000,30000000,,,0,,</v>
      </c>
    </row>
    <row r="47" ht="15">
      <c r="A47" s="172" t="str">
        <f>BEFT2_C!V14</f>
        <v>R16,2018N1,00000000,20180416,E,BEFT2C,@BEFT2C0002,LBETT,H,DE,USD,80000,,,80000,3000,30000,,,33000</v>
      </c>
    </row>
    <row r="48" ht="15">
      <c r="A48" s="172" t="str">
        <f>BEFT2_C!V15</f>
        <v>R16,2018N1,00000000,20180416,E,BEFT2C,@BEFT2C0003,LBETT,R,DE,HUF,,,10000000,10000000,,53000,,,53000</v>
      </c>
    </row>
    <row r="49" ht="15">
      <c r="A49" s="172" t="str">
        <f>BEFT3_C!Q12</f>
        <v>R16,2018N1,00000000,20180416,E,BEFT3C,@BEFT3C0001,KERHITT,R,PL,HUF,0,520000,,520000</v>
      </c>
    </row>
    <row r="50" ht="15">
      <c r="A50" s="172" t="str">
        <f>BEFT4_C!V12</f>
        <v>R16,2018N1,00000000,20180416,E,BEFT4C,@BEFT4C0001,ET,R,PL,EUR,0,65000,,65000,,,500,,</v>
      </c>
    </row>
    <row r="51" ht="15">
      <c r="A51" s="172" t="str">
        <f>BEFT4_C!V13</f>
        <v>R16,2018N1,00000000,20180416,E,BEFT4C,@BEFT4C0002,ET,H,DE,EUR,93000,,,93000,,,,,</v>
      </c>
    </row>
    <row r="52" ht="15">
      <c r="A52" s="172" t="str">
        <f>BEFT4_C!V14</f>
        <v>R16,2018N1,00000000,20180416,E,BEFT4C,@BEFT4C0003,VALTT,R,PL,HUF,900000,-200000,,700000,,250,,,250</v>
      </c>
    </row>
    <row r="53" ht="15">
      <c r="A53" s="172" t="str">
        <f>BEFT5_C!U12</f>
        <v>R16,2018N1,00000000,20180416,E,BEFT5C,@BEFT5C0001,AHITT,R,PL,3,HUF,,,,,,KFIZ,-10000000</v>
      </c>
    </row>
    <row r="54" ht="15">
      <c r="A54" s="172" t="str">
        <f>BEFT5_C!U13</f>
        <v>R16,2018N1,00000000,20180416,E,BEFT5C,@BEFT5C0002,BFSZLAT,,DE,,HUF,,,,,,ATSO,-10000000</v>
      </c>
    </row>
    <row r="55" ht="15">
      <c r="A55" s="172" t="str">
        <f>BEFT5_C!U14</f>
        <v>R16,2018N1,00000000,20180416,E,BEFT5C,@BEFT5C0003,LBETT,R,DE,,HUF,,,,,,ATSO,10000000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6" customWidth="1"/>
    <col min="12" max="13" width="9.140625" style="6" customWidth="1"/>
    <col min="14" max="14" width="11.421875" style="6" customWidth="1"/>
    <col min="15" max="15" width="10.421875" style="6" customWidth="1"/>
    <col min="16" max="16" width="11.140625" style="6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spans="2:16" s="2" customFormat="1" ht="15.75">
      <c r="B1" s="3" t="s">
        <v>76</v>
      </c>
      <c r="E1" s="3"/>
      <c r="K1" s="4"/>
      <c r="L1" s="4"/>
      <c r="M1" s="4"/>
      <c r="N1" s="4"/>
      <c r="O1" s="4"/>
      <c r="P1" s="4"/>
    </row>
    <row r="2" ht="12.75">
      <c r="A2" s="44"/>
    </row>
    <row r="3" ht="12.75">
      <c r="A3" s="44"/>
    </row>
    <row r="4" ht="12.75">
      <c r="A4" s="5" t="s">
        <v>91</v>
      </c>
    </row>
    <row r="5" ht="13.5" thickBot="1">
      <c r="A5" s="7" t="s">
        <v>73</v>
      </c>
    </row>
    <row r="6" spans="1:8" ht="13.5" thickBot="1">
      <c r="A6" s="205" t="s">
        <v>71</v>
      </c>
      <c r="B6" s="206"/>
      <c r="C6" s="206"/>
      <c r="D6" s="206"/>
      <c r="E6" s="207"/>
      <c r="F6" s="70"/>
      <c r="H6" s="7"/>
    </row>
    <row r="7" spans="1:9" ht="12.75" customHeight="1">
      <c r="A7" s="263" t="s">
        <v>0</v>
      </c>
      <c r="B7" s="210" t="s">
        <v>46</v>
      </c>
      <c r="C7" s="210" t="s">
        <v>70</v>
      </c>
      <c r="D7" s="212" t="s">
        <v>74</v>
      </c>
      <c r="E7" s="212" t="s">
        <v>79</v>
      </c>
      <c r="F7" s="216" t="s">
        <v>4</v>
      </c>
      <c r="G7" s="217"/>
      <c r="H7" s="217"/>
      <c r="I7" s="218"/>
    </row>
    <row r="8" spans="1:9" ht="12.75" customHeight="1">
      <c r="A8" s="264"/>
      <c r="B8" s="211"/>
      <c r="C8" s="211"/>
      <c r="D8" s="213"/>
      <c r="E8" s="213"/>
      <c r="F8" s="197" t="s">
        <v>59</v>
      </c>
      <c r="G8" s="222" t="s">
        <v>7</v>
      </c>
      <c r="H8" s="224"/>
      <c r="I8" s="199" t="s">
        <v>8</v>
      </c>
    </row>
    <row r="9" spans="1:9" ht="12.75" customHeight="1">
      <c r="A9" s="264"/>
      <c r="B9" s="211"/>
      <c r="C9" s="211"/>
      <c r="D9" s="213"/>
      <c r="E9" s="213"/>
      <c r="F9" s="198"/>
      <c r="G9" s="214" t="s">
        <v>9</v>
      </c>
      <c r="H9" s="214" t="s">
        <v>10</v>
      </c>
      <c r="I9" s="200"/>
    </row>
    <row r="10" spans="1:17" ht="62.25" customHeight="1" thickBot="1">
      <c r="A10" s="265"/>
      <c r="B10" s="211"/>
      <c r="C10" s="211"/>
      <c r="D10" s="213"/>
      <c r="E10" s="213"/>
      <c r="F10" s="198"/>
      <c r="G10" s="215"/>
      <c r="H10" s="215"/>
      <c r="I10" s="200"/>
      <c r="K10" s="11" t="s">
        <v>103</v>
      </c>
      <c r="L10" s="11" t="s">
        <v>104</v>
      </c>
      <c r="M10" s="11" t="s">
        <v>105</v>
      </c>
      <c r="N10" s="11" t="s">
        <v>106</v>
      </c>
      <c r="O10" s="11" t="s">
        <v>107</v>
      </c>
      <c r="P10" s="12" t="s">
        <v>108</v>
      </c>
      <c r="Q10" s="7" t="s">
        <v>109</v>
      </c>
    </row>
    <row r="11" spans="1:17" ht="12.75">
      <c r="A11" s="52"/>
      <c r="B11" s="13" t="s">
        <v>16</v>
      </c>
      <c r="C11" s="15" t="s">
        <v>17</v>
      </c>
      <c r="D11" s="15" t="s">
        <v>18</v>
      </c>
      <c r="E11" s="15" t="s">
        <v>19</v>
      </c>
      <c r="F11" s="15" t="s">
        <v>20</v>
      </c>
      <c r="G11" s="14" t="s">
        <v>21</v>
      </c>
      <c r="H11" s="14" t="s">
        <v>22</v>
      </c>
      <c r="I11" s="71" t="s">
        <v>23</v>
      </c>
      <c r="K11" s="19"/>
      <c r="L11" s="19"/>
      <c r="M11" s="19"/>
      <c r="N11" s="19"/>
      <c r="O11" s="19"/>
      <c r="P11" s="19"/>
      <c r="Q11" s="19"/>
    </row>
    <row r="12" spans="1:17" ht="12.75">
      <c r="A12" s="57" t="s">
        <v>164</v>
      </c>
      <c r="B12" s="72" t="s">
        <v>159</v>
      </c>
      <c r="C12" s="23" t="s">
        <v>129</v>
      </c>
      <c r="D12" s="22" t="s">
        <v>127</v>
      </c>
      <c r="E12" s="35" t="s">
        <v>128</v>
      </c>
      <c r="F12" s="24">
        <v>0</v>
      </c>
      <c r="G12" s="151">
        <v>520000</v>
      </c>
      <c r="H12" s="151"/>
      <c r="I12" s="151">
        <v>520000</v>
      </c>
      <c r="J12" s="62">
        <f>F12+G12+H12-I12</f>
        <v>0</v>
      </c>
      <c r="K12" s="30" t="str">
        <f>ELOLAP!$F$7</f>
        <v>R16</v>
      </c>
      <c r="L12" s="30" t="str">
        <f>ELOLAP!$G$7</f>
        <v>2018N1</v>
      </c>
      <c r="M12" s="30" t="str">
        <f>ELOLAP!$H$7</f>
        <v>00000000</v>
      </c>
      <c r="N12" s="30" t="str">
        <f>ELOLAP!$I$7</f>
        <v>20180416</v>
      </c>
      <c r="O12" s="19" t="s">
        <v>112</v>
      </c>
      <c r="P12" s="19" t="s">
        <v>180</v>
      </c>
      <c r="Q12" s="32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R16,2018N1,00000000,20180416,E,BEFT3C,@BEFT3C0001,KERHITT,R,PL,HUF,0,520000,,520000</v>
      </c>
    </row>
    <row r="13" spans="1:14" ht="12.75">
      <c r="A13" s="73" t="s">
        <v>35</v>
      </c>
      <c r="B13" s="74"/>
      <c r="C13" s="23"/>
      <c r="D13" s="75"/>
      <c r="E13" s="76"/>
      <c r="F13" s="76"/>
      <c r="G13" s="76"/>
      <c r="H13" s="76"/>
      <c r="I13" s="77"/>
      <c r="K13" s="19"/>
      <c r="L13" s="19"/>
      <c r="M13" s="31"/>
      <c r="N13" s="19"/>
    </row>
    <row r="14" spans="1:14" ht="13.5" thickBot="1">
      <c r="A14" s="63" t="s">
        <v>36</v>
      </c>
      <c r="B14" s="78"/>
      <c r="C14" s="79"/>
      <c r="D14" s="80"/>
      <c r="E14" s="81"/>
      <c r="F14" s="81"/>
      <c r="G14" s="81"/>
      <c r="H14" s="81"/>
      <c r="I14" s="82"/>
      <c r="K14" s="19"/>
      <c r="L14" s="19"/>
      <c r="M14" s="31"/>
      <c r="N14" s="19"/>
    </row>
    <row r="15" spans="1:13" ht="12.75">
      <c r="A15" s="44"/>
      <c r="M15" s="31"/>
    </row>
    <row r="16" spans="1:13" ht="12.75">
      <c r="A16" s="44"/>
      <c r="M16" s="31"/>
    </row>
    <row r="17" spans="1:13" ht="12.75">
      <c r="A17" s="44"/>
      <c r="M17" s="31"/>
    </row>
    <row r="18" spans="1:13" ht="12.75">
      <c r="A18" s="44"/>
      <c r="M18" s="31"/>
    </row>
    <row r="19" ht="12.75">
      <c r="A19" s="44"/>
    </row>
  </sheetData>
  <sheetProtection/>
  <mergeCells count="12">
    <mergeCell ref="F8:F10"/>
    <mergeCell ref="G8:H8"/>
    <mergeCell ref="I8:I10"/>
    <mergeCell ref="G9:G10"/>
    <mergeCell ref="H9:H10"/>
    <mergeCell ref="F7:I7"/>
    <mergeCell ref="A6:E6"/>
    <mergeCell ref="A7:A10"/>
    <mergeCell ref="B7:B10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9.421875" style="1" customWidth="1"/>
    <col min="2" max="5" width="8.71093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6" customWidth="1"/>
    <col min="17" max="17" width="11.421875" style="6" customWidth="1"/>
    <col min="18" max="20" width="9.140625" style="6" customWidth="1"/>
    <col min="21" max="21" width="11.140625" style="6" customWidth="1"/>
    <col min="22" max="16384" width="9.140625" style="1" customWidth="1"/>
  </cols>
  <sheetData>
    <row r="1" ht="12.75"/>
    <row r="2" spans="2:21" s="2" customFormat="1" ht="15.75">
      <c r="B2" s="3" t="s">
        <v>76</v>
      </c>
      <c r="E2" s="3"/>
      <c r="P2" s="4"/>
      <c r="Q2" s="4"/>
      <c r="R2" s="4"/>
      <c r="S2" s="4"/>
      <c r="T2" s="4"/>
      <c r="U2" s="4"/>
    </row>
    <row r="3" spans="1:17" ht="12.75">
      <c r="A3" s="44"/>
      <c r="P3" s="45"/>
      <c r="Q3" s="45"/>
    </row>
    <row r="4" spans="1:17" ht="12.75">
      <c r="A4" s="46" t="s">
        <v>92</v>
      </c>
      <c r="B4" s="46"/>
      <c r="O4" s="47"/>
      <c r="Q4" s="45"/>
    </row>
    <row r="5" spans="1:17" ht="13.5" thickBot="1">
      <c r="A5" s="7" t="s">
        <v>73</v>
      </c>
      <c r="B5" s="46"/>
      <c r="O5" s="47"/>
      <c r="Q5" s="45"/>
    </row>
    <row r="6" spans="1:17" ht="13.5" thickBot="1">
      <c r="A6" s="205" t="s">
        <v>93</v>
      </c>
      <c r="B6" s="206"/>
      <c r="C6" s="206"/>
      <c r="D6" s="206"/>
      <c r="E6" s="206"/>
      <c r="F6" s="207"/>
      <c r="G6" s="48"/>
      <c r="H6" s="48"/>
      <c r="I6" s="48"/>
      <c r="J6" s="48"/>
      <c r="K6" s="48"/>
      <c r="L6" s="32"/>
      <c r="N6" s="32"/>
      <c r="Q6" s="45"/>
    </row>
    <row r="7" spans="1:17" ht="12.75">
      <c r="A7" s="208" t="s">
        <v>0</v>
      </c>
      <c r="B7" s="210" t="s">
        <v>46</v>
      </c>
      <c r="C7" s="210" t="s">
        <v>47</v>
      </c>
      <c r="D7" s="212" t="s">
        <v>74</v>
      </c>
      <c r="E7" s="248" t="s">
        <v>79</v>
      </c>
      <c r="F7" s="216" t="s">
        <v>4</v>
      </c>
      <c r="G7" s="217"/>
      <c r="H7" s="217"/>
      <c r="I7" s="217"/>
      <c r="J7" s="250" t="s">
        <v>5</v>
      </c>
      <c r="K7" s="251"/>
      <c r="L7" s="251"/>
      <c r="M7" s="251"/>
      <c r="N7" s="252"/>
      <c r="Q7" s="45"/>
    </row>
    <row r="8" spans="1:14" ht="12.75">
      <c r="A8" s="209"/>
      <c r="B8" s="211"/>
      <c r="C8" s="211"/>
      <c r="D8" s="213"/>
      <c r="E8" s="200"/>
      <c r="F8" s="197" t="s">
        <v>6</v>
      </c>
      <c r="G8" s="222" t="s">
        <v>7</v>
      </c>
      <c r="H8" s="223"/>
      <c r="I8" s="253" t="s">
        <v>8</v>
      </c>
      <c r="J8" s="240" t="s">
        <v>64</v>
      </c>
      <c r="K8" s="202" t="s">
        <v>7</v>
      </c>
      <c r="L8" s="202"/>
      <c r="M8" s="202"/>
      <c r="N8" s="243" t="s">
        <v>65</v>
      </c>
    </row>
    <row r="9" spans="1:14" ht="25.5">
      <c r="A9" s="209"/>
      <c r="B9" s="211"/>
      <c r="C9" s="211"/>
      <c r="D9" s="213"/>
      <c r="E9" s="200"/>
      <c r="F9" s="198"/>
      <c r="G9" s="214" t="s">
        <v>9</v>
      </c>
      <c r="H9" s="214" t="s">
        <v>10</v>
      </c>
      <c r="I9" s="266"/>
      <c r="J9" s="240"/>
      <c r="K9" s="49" t="s">
        <v>9</v>
      </c>
      <c r="L9" s="49"/>
      <c r="M9" s="202" t="s">
        <v>10</v>
      </c>
      <c r="N9" s="243"/>
    </row>
    <row r="10" spans="1:22" ht="90" thickBot="1">
      <c r="A10" s="257"/>
      <c r="B10" s="211"/>
      <c r="C10" s="211"/>
      <c r="D10" s="213"/>
      <c r="E10" s="200"/>
      <c r="F10" s="233"/>
      <c r="G10" s="235"/>
      <c r="H10" s="235"/>
      <c r="I10" s="254"/>
      <c r="J10" s="241"/>
      <c r="K10" s="51" t="s">
        <v>63</v>
      </c>
      <c r="L10" s="51" t="s">
        <v>15</v>
      </c>
      <c r="M10" s="242"/>
      <c r="N10" s="244"/>
      <c r="P10" s="11" t="s">
        <v>103</v>
      </c>
      <c r="Q10" s="11" t="s">
        <v>104</v>
      </c>
      <c r="R10" s="11" t="s">
        <v>105</v>
      </c>
      <c r="S10" s="11" t="s">
        <v>106</v>
      </c>
      <c r="T10" s="11" t="s">
        <v>107</v>
      </c>
      <c r="U10" s="12" t="s">
        <v>108</v>
      </c>
      <c r="V10" s="7" t="s">
        <v>109</v>
      </c>
    </row>
    <row r="11" spans="1:22" ht="12.75">
      <c r="A11" s="52"/>
      <c r="B11" s="13" t="s">
        <v>16</v>
      </c>
      <c r="C11" s="15" t="s">
        <v>17</v>
      </c>
      <c r="D11" s="15" t="s">
        <v>18</v>
      </c>
      <c r="E11" s="15" t="s">
        <v>19</v>
      </c>
      <c r="F11" s="53" t="s">
        <v>20</v>
      </c>
      <c r="G11" s="54" t="s">
        <v>21</v>
      </c>
      <c r="H11" s="55" t="s">
        <v>22</v>
      </c>
      <c r="I11" s="55" t="s">
        <v>23</v>
      </c>
      <c r="J11" s="55" t="s">
        <v>24</v>
      </c>
      <c r="K11" s="55" t="s">
        <v>25</v>
      </c>
      <c r="L11" s="55" t="s">
        <v>26</v>
      </c>
      <c r="M11" s="55" t="s">
        <v>27</v>
      </c>
      <c r="N11" s="56" t="s">
        <v>28</v>
      </c>
      <c r="P11" s="19"/>
      <c r="Q11" s="19"/>
      <c r="R11" s="19"/>
      <c r="S11" s="19"/>
      <c r="T11" s="19"/>
      <c r="U11" s="19"/>
      <c r="V11" s="19"/>
    </row>
    <row r="12" spans="1:22" ht="12.75">
      <c r="A12" s="57" t="s">
        <v>164</v>
      </c>
      <c r="B12" s="58" t="s">
        <v>162</v>
      </c>
      <c r="C12" s="34" t="s">
        <v>129</v>
      </c>
      <c r="D12" s="34" t="s">
        <v>127</v>
      </c>
      <c r="E12" s="34" t="s">
        <v>132</v>
      </c>
      <c r="F12" s="24">
        <v>0</v>
      </c>
      <c r="G12" s="24">
        <v>65000</v>
      </c>
      <c r="H12" s="24"/>
      <c r="I12" s="24">
        <v>65000</v>
      </c>
      <c r="J12" s="59"/>
      <c r="K12" s="60"/>
      <c r="L12" s="24">
        <v>500</v>
      </c>
      <c r="M12" s="60"/>
      <c r="N12" s="61"/>
      <c r="O12" s="62">
        <f>F12+G12+H12-I12</f>
        <v>0</v>
      </c>
      <c r="P12" s="30" t="str">
        <f>ELOLAP!$F$7</f>
        <v>R16</v>
      </c>
      <c r="Q12" s="30" t="str">
        <f>ELOLAP!$G$7</f>
        <v>2018N1</v>
      </c>
      <c r="R12" s="31" t="str">
        <f>ELOLAP!$H$7</f>
        <v>00000000</v>
      </c>
      <c r="S12" s="31" t="str">
        <f>ELOLAP!$I$7</f>
        <v>20180416</v>
      </c>
      <c r="T12" s="19" t="s">
        <v>112</v>
      </c>
      <c r="U12" s="19" t="s">
        <v>181</v>
      </c>
      <c r="V12" s="32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R16,2018N1,00000000,20180416,E,BEFT4C,@BEFT4C0001,ET,R,PL,EUR,0,65000,,65000,,,500,,</v>
      </c>
    </row>
    <row r="13" spans="1:22" ht="12.75">
      <c r="A13" s="57" t="s">
        <v>165</v>
      </c>
      <c r="B13" s="58" t="s">
        <v>162</v>
      </c>
      <c r="C13" s="34" t="s">
        <v>126</v>
      </c>
      <c r="D13" s="34" t="s">
        <v>131</v>
      </c>
      <c r="E13" s="34" t="s">
        <v>132</v>
      </c>
      <c r="F13" s="24">
        <v>93000</v>
      </c>
      <c r="G13" s="24"/>
      <c r="H13" s="24"/>
      <c r="I13" s="24">
        <v>93000</v>
      </c>
      <c r="J13" s="60"/>
      <c r="K13" s="60"/>
      <c r="L13" s="24"/>
      <c r="M13" s="60"/>
      <c r="N13" s="61"/>
      <c r="O13" s="62">
        <f>F13+G13+H13-I13</f>
        <v>0</v>
      </c>
      <c r="P13" s="30" t="str">
        <f>ELOLAP!$F$7</f>
        <v>R16</v>
      </c>
      <c r="Q13" s="30" t="str">
        <f>ELOLAP!$G$7</f>
        <v>2018N1</v>
      </c>
      <c r="R13" s="31" t="str">
        <f>ELOLAP!$H$7</f>
        <v>00000000</v>
      </c>
      <c r="S13" s="31" t="str">
        <f>ELOLAP!$I$7</f>
        <v>20180416</v>
      </c>
      <c r="T13" s="19" t="s">
        <v>112</v>
      </c>
      <c r="U13" s="19" t="s">
        <v>181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R16,2018N1,00000000,20180416,E,BEFT4C,@BEFT4C0002,ET,H,DE,EUR,93000,,,93000,,,,,</v>
      </c>
    </row>
    <row r="14" spans="1:22" ht="12.75">
      <c r="A14" s="57" t="s">
        <v>166</v>
      </c>
      <c r="B14" s="58" t="s">
        <v>163</v>
      </c>
      <c r="C14" s="34" t="s">
        <v>129</v>
      </c>
      <c r="D14" s="34" t="s">
        <v>127</v>
      </c>
      <c r="E14" s="34" t="s">
        <v>128</v>
      </c>
      <c r="F14" s="24">
        <v>900000</v>
      </c>
      <c r="G14" s="24">
        <v>-200000</v>
      </c>
      <c r="H14" s="24"/>
      <c r="I14" s="24">
        <v>700000</v>
      </c>
      <c r="J14" s="24"/>
      <c r="K14" s="24">
        <v>250</v>
      </c>
      <c r="L14" s="24"/>
      <c r="M14" s="24"/>
      <c r="N14" s="24">
        <v>250</v>
      </c>
      <c r="O14" s="62">
        <f>F14+G14+H14-I14+J14+K14-L14+M14-N14</f>
        <v>0</v>
      </c>
      <c r="P14" s="30" t="str">
        <f>ELOLAP!$F$7</f>
        <v>R16</v>
      </c>
      <c r="Q14" s="30" t="str">
        <f>ELOLAP!$G$7</f>
        <v>2018N1</v>
      </c>
      <c r="R14" s="31" t="str">
        <f>ELOLAP!$H$7</f>
        <v>00000000</v>
      </c>
      <c r="S14" s="31" t="str">
        <f>ELOLAP!$I$7</f>
        <v>20180416</v>
      </c>
      <c r="T14" s="19" t="s">
        <v>112</v>
      </c>
      <c r="U14" s="19" t="s">
        <v>181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R16,2018N1,00000000,20180416,E,BEFT4C,@BEFT4C0003,VALTT,R,PL,HUF,900000,-200000,,700000,,250,,,250</v>
      </c>
    </row>
    <row r="15" spans="1:19" ht="13.5" thickBot="1">
      <c r="A15" s="63" t="s">
        <v>36</v>
      </c>
      <c r="B15" s="64"/>
      <c r="C15" s="65"/>
      <c r="D15" s="66"/>
      <c r="E15" s="67"/>
      <c r="F15" s="67"/>
      <c r="G15" s="68"/>
      <c r="H15" s="67"/>
      <c r="I15" s="67"/>
      <c r="J15" s="67"/>
      <c r="K15" s="67"/>
      <c r="L15" s="67"/>
      <c r="M15" s="67"/>
      <c r="N15" s="69"/>
      <c r="P15" s="19"/>
      <c r="Q15" s="19"/>
      <c r="R15" s="31"/>
      <c r="S15" s="19"/>
    </row>
    <row r="16" spans="1:19" ht="12.75">
      <c r="A16" s="44"/>
      <c r="P16" s="19"/>
      <c r="Q16" s="19"/>
      <c r="R16" s="31"/>
      <c r="S16" s="19"/>
    </row>
    <row r="17" spans="16:19" ht="12.75">
      <c r="P17" s="19"/>
      <c r="Q17" s="19"/>
      <c r="R17" s="31"/>
      <c r="S17" s="19"/>
    </row>
    <row r="18" spans="16:19" ht="12.75">
      <c r="P18" s="19"/>
      <c r="Q18" s="19"/>
      <c r="R18" s="31"/>
      <c r="S18" s="19"/>
    </row>
    <row r="19" spans="16:19" ht="12.75">
      <c r="P19" s="19"/>
      <c r="Q19" s="19"/>
      <c r="R19" s="31"/>
      <c r="S19" s="19"/>
    </row>
    <row r="20" spans="16:19" ht="12.75">
      <c r="P20" s="19"/>
      <c r="Q20" s="19"/>
      <c r="R20" s="31"/>
      <c r="S20" s="19"/>
    </row>
  </sheetData>
  <sheetProtection/>
  <mergeCells count="17">
    <mergeCell ref="J7:N7"/>
    <mergeCell ref="F8:F10"/>
    <mergeCell ref="A6:F6"/>
    <mergeCell ref="A7:A10"/>
    <mergeCell ref="B7:B10"/>
    <mergeCell ref="C7:C10"/>
    <mergeCell ref="D7:D10"/>
    <mergeCell ref="E7:E10"/>
    <mergeCell ref="F7:I7"/>
    <mergeCell ref="N8:N10"/>
    <mergeCell ref="G9:G10"/>
    <mergeCell ref="H9:H10"/>
    <mergeCell ref="M9:M10"/>
    <mergeCell ref="G8:H8"/>
    <mergeCell ref="I8:I10"/>
    <mergeCell ref="J8:J10"/>
    <mergeCell ref="K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20"/>
  <sheetViews>
    <sheetView showGridLines="0" zoomScalePageLayoutView="0" workbookViewId="0" topLeftCell="A1">
      <selection activeCell="O15" sqref="O15"/>
    </sheetView>
  </sheetViews>
  <sheetFormatPr defaultColWidth="9.140625" defaultRowHeight="12.75"/>
  <cols>
    <col min="1" max="1" width="9.421875" style="1" customWidth="1"/>
    <col min="2" max="6" width="10.7109375" style="1" customWidth="1"/>
    <col min="7" max="7" width="22.28125" style="1" customWidth="1"/>
    <col min="8" max="8" width="11.00390625" style="1" customWidth="1"/>
    <col min="9" max="9" width="16.281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6" customWidth="1"/>
    <col min="16" max="16" width="11.140625" style="6" customWidth="1"/>
    <col min="17" max="17" width="11.421875" style="6" customWidth="1"/>
    <col min="18" max="20" width="9.140625" style="6" customWidth="1"/>
    <col min="21" max="21" width="11.140625" style="1" customWidth="1"/>
    <col min="22" max="16384" width="9.140625" style="1" customWidth="1"/>
  </cols>
  <sheetData>
    <row r="1" ht="12.75"/>
    <row r="2" ht="12.75"/>
    <row r="3" spans="2:20" s="2" customFormat="1" ht="15.75">
      <c r="B3" s="3" t="s">
        <v>76</v>
      </c>
      <c r="E3" s="3"/>
      <c r="O3" s="4"/>
      <c r="P3" s="4"/>
      <c r="Q3" s="4"/>
      <c r="R3" s="4"/>
      <c r="S3" s="4"/>
      <c r="T3" s="4"/>
    </row>
    <row r="4" ht="12.75"/>
    <row r="5" ht="12.75"/>
    <row r="6" ht="12.75">
      <c r="A6" s="5" t="s">
        <v>94</v>
      </c>
    </row>
    <row r="7" ht="13.5" thickBot="1">
      <c r="A7" s="7" t="s">
        <v>73</v>
      </c>
    </row>
    <row r="8" spans="1:4" ht="13.5" thickBot="1">
      <c r="A8" s="205" t="s">
        <v>55</v>
      </c>
      <c r="B8" s="206"/>
      <c r="C8" s="206"/>
      <c r="D8" s="207"/>
    </row>
    <row r="9" spans="1:13" ht="13.5" thickBot="1">
      <c r="A9" s="210" t="s">
        <v>0</v>
      </c>
      <c r="B9" s="210" t="s">
        <v>46</v>
      </c>
      <c r="C9" s="210" t="s">
        <v>48</v>
      </c>
      <c r="D9" s="267" t="s">
        <v>75</v>
      </c>
      <c r="E9" s="268"/>
      <c r="F9" s="212" t="s">
        <v>79</v>
      </c>
      <c r="G9" s="210" t="s">
        <v>1</v>
      </c>
      <c r="H9" s="212" t="s">
        <v>2</v>
      </c>
      <c r="I9" s="269" t="s">
        <v>61</v>
      </c>
      <c r="J9" s="212" t="s">
        <v>3</v>
      </c>
      <c r="K9" s="212" t="s">
        <v>95</v>
      </c>
      <c r="L9" s="210" t="s">
        <v>60</v>
      </c>
      <c r="M9" s="210" t="s">
        <v>52</v>
      </c>
    </row>
    <row r="10" spans="1:21" ht="39" thickBot="1">
      <c r="A10" s="211"/>
      <c r="B10" s="211"/>
      <c r="C10" s="211"/>
      <c r="D10" s="9" t="s">
        <v>11</v>
      </c>
      <c r="E10" s="10" t="s">
        <v>62</v>
      </c>
      <c r="F10" s="213"/>
      <c r="G10" s="211"/>
      <c r="H10" s="213"/>
      <c r="I10" s="270"/>
      <c r="J10" s="213"/>
      <c r="K10" s="213"/>
      <c r="L10" s="211"/>
      <c r="M10" s="211"/>
      <c r="O10" s="11" t="s">
        <v>103</v>
      </c>
      <c r="P10" s="11" t="s">
        <v>104</v>
      </c>
      <c r="Q10" s="11" t="s">
        <v>105</v>
      </c>
      <c r="R10" s="11" t="s">
        <v>106</v>
      </c>
      <c r="S10" s="11" t="s">
        <v>107</v>
      </c>
      <c r="T10" s="12" t="s">
        <v>108</v>
      </c>
      <c r="U10" s="7" t="s">
        <v>109</v>
      </c>
    </row>
    <row r="11" spans="1:21" ht="13.5" customHeight="1">
      <c r="A11" s="13"/>
      <c r="B11" s="14" t="s">
        <v>16</v>
      </c>
      <c r="C11" s="14" t="s">
        <v>17</v>
      </c>
      <c r="D11" s="15" t="s">
        <v>18</v>
      </c>
      <c r="E11" s="15" t="s">
        <v>19</v>
      </c>
      <c r="F11" s="15" t="s">
        <v>20</v>
      </c>
      <c r="G11" s="14" t="s">
        <v>21</v>
      </c>
      <c r="H11" s="15" t="s">
        <v>22</v>
      </c>
      <c r="I11" s="16" t="s">
        <v>23</v>
      </c>
      <c r="J11" s="15" t="s">
        <v>24</v>
      </c>
      <c r="K11" s="15" t="s">
        <v>25</v>
      </c>
      <c r="L11" s="17" t="s">
        <v>26</v>
      </c>
      <c r="M11" s="18" t="s">
        <v>27</v>
      </c>
      <c r="O11" s="19"/>
      <c r="P11" s="19"/>
      <c r="Q11" s="19"/>
      <c r="R11" s="19"/>
      <c r="S11" s="19"/>
      <c r="T11" s="19"/>
      <c r="U11" s="19"/>
    </row>
    <row r="12" spans="1:21" ht="12.75">
      <c r="A12" s="20" t="s">
        <v>164</v>
      </c>
      <c r="B12" s="21" t="s">
        <v>152</v>
      </c>
      <c r="C12" s="22" t="s">
        <v>129</v>
      </c>
      <c r="D12" s="23" t="s">
        <v>127</v>
      </c>
      <c r="E12" s="23">
        <v>3</v>
      </c>
      <c r="F12" s="24" t="s">
        <v>128</v>
      </c>
      <c r="G12" s="25"/>
      <c r="H12" s="26"/>
      <c r="I12" s="27"/>
      <c r="J12" s="28"/>
      <c r="K12" s="28"/>
      <c r="L12" s="22" t="s">
        <v>153</v>
      </c>
      <c r="M12" s="29">
        <v>-10000000</v>
      </c>
      <c r="O12" s="30" t="str">
        <f>ELOLAP!$F$7</f>
        <v>R16</v>
      </c>
      <c r="P12" s="30" t="str">
        <f>ELOLAP!$G$7</f>
        <v>2018N1</v>
      </c>
      <c r="Q12" s="31" t="str">
        <f>ELOLAP!$H$7</f>
        <v>00000000</v>
      </c>
      <c r="R12" s="31" t="str">
        <f>ELOLAP!$I$7</f>
        <v>20180416</v>
      </c>
      <c r="S12" s="19" t="s">
        <v>112</v>
      </c>
      <c r="T12" s="19" t="s">
        <v>182</v>
      </c>
      <c r="U12" s="32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R16,2018N1,00000000,20180416,E,BEFT5C,@BEFT5C0001,AHITT,R,PL,3,HUF,,,,,,KFIZ,-10000000</v>
      </c>
    </row>
    <row r="13" spans="1:21" ht="12.75">
      <c r="A13" s="20" t="s">
        <v>165</v>
      </c>
      <c r="B13" s="33" t="s">
        <v>160</v>
      </c>
      <c r="C13" s="34"/>
      <c r="D13" s="35" t="s">
        <v>131</v>
      </c>
      <c r="E13" s="36"/>
      <c r="F13" s="24" t="s">
        <v>128</v>
      </c>
      <c r="G13" s="36"/>
      <c r="H13" s="36"/>
      <c r="I13" s="37"/>
      <c r="J13" s="36"/>
      <c r="K13" s="36"/>
      <c r="L13" s="22" t="s">
        <v>150</v>
      </c>
      <c r="M13" s="29">
        <v>-10000000</v>
      </c>
      <c r="O13" s="30" t="str">
        <f>ELOLAP!$F$7</f>
        <v>R16</v>
      </c>
      <c r="P13" s="30" t="str">
        <f>ELOLAP!$G$7</f>
        <v>2018N1</v>
      </c>
      <c r="Q13" s="31" t="str">
        <f>ELOLAP!$H$7</f>
        <v>00000000</v>
      </c>
      <c r="R13" s="31" t="str">
        <f>ELOLAP!$I$7</f>
        <v>20180416</v>
      </c>
      <c r="S13" s="19" t="s">
        <v>112</v>
      </c>
      <c r="T13" s="19" t="s">
        <v>182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R16,2018N1,00000000,20180416,E,BEFT5C,@BEFT5C0002,BFSZLAT,,DE,,HUF,,,,,,ATSO,-10000000</v>
      </c>
    </row>
    <row r="14" spans="1:21" ht="12.75">
      <c r="A14" s="20" t="s">
        <v>166</v>
      </c>
      <c r="B14" s="33" t="s">
        <v>161</v>
      </c>
      <c r="C14" s="22" t="s">
        <v>129</v>
      </c>
      <c r="D14" s="35" t="s">
        <v>131</v>
      </c>
      <c r="E14" s="36"/>
      <c r="F14" s="24" t="s">
        <v>128</v>
      </c>
      <c r="G14" s="36"/>
      <c r="H14" s="36"/>
      <c r="I14" s="37"/>
      <c r="J14" s="36"/>
      <c r="K14" s="36"/>
      <c r="L14" s="22" t="s">
        <v>150</v>
      </c>
      <c r="M14" s="29">
        <v>10000000</v>
      </c>
      <c r="O14" s="30" t="str">
        <f>ELOLAP!$F$7</f>
        <v>R16</v>
      </c>
      <c r="P14" s="30" t="str">
        <f>ELOLAP!$G$7</f>
        <v>2018N1</v>
      </c>
      <c r="Q14" s="31" t="str">
        <f>ELOLAP!$H$7</f>
        <v>00000000</v>
      </c>
      <c r="R14" s="31" t="str">
        <f>ELOLAP!$I$7</f>
        <v>20180416</v>
      </c>
      <c r="S14" s="19" t="s">
        <v>112</v>
      </c>
      <c r="T14" s="19" t="s">
        <v>182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R16,2018N1,00000000,20180416,E,BEFT5C,@BEFT5C0003,LBETT,R,DE,,HUF,,,,,,ATSO,10000000</v>
      </c>
    </row>
    <row r="15" spans="1:19" ht="12.75">
      <c r="A15" s="20" t="s">
        <v>167</v>
      </c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22"/>
      <c r="M15" s="38"/>
      <c r="O15" s="19"/>
      <c r="P15" s="19"/>
      <c r="Q15" s="31"/>
      <c r="R15" s="19"/>
      <c r="S15" s="19"/>
    </row>
    <row r="16" spans="1:18" ht="12.75">
      <c r="A16" s="39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2"/>
      <c r="M16" s="38"/>
      <c r="O16" s="19"/>
      <c r="P16" s="19"/>
      <c r="Q16" s="31"/>
      <c r="R16" s="19"/>
    </row>
    <row r="17" spans="1:18" ht="13.5" thickBot="1">
      <c r="A17" s="40" t="s">
        <v>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3"/>
      <c r="O17" s="19"/>
      <c r="P17" s="19"/>
      <c r="Q17" s="31"/>
      <c r="R17" s="19"/>
    </row>
    <row r="18" spans="15:18" ht="12.75">
      <c r="O18" s="19"/>
      <c r="P18" s="19"/>
      <c r="Q18" s="31"/>
      <c r="R18" s="19"/>
    </row>
    <row r="19" spans="15:18" ht="12.75">
      <c r="O19" s="19"/>
      <c r="P19" s="19"/>
      <c r="Q19" s="31"/>
      <c r="R19" s="19"/>
    </row>
    <row r="20" spans="15:18" ht="12.75">
      <c r="O20" s="19"/>
      <c r="P20" s="19"/>
      <c r="Q20" s="31"/>
      <c r="R20" s="19"/>
    </row>
  </sheetData>
  <sheetProtection/>
  <mergeCells count="13">
    <mergeCell ref="M9:M10"/>
    <mergeCell ref="G9:G10"/>
    <mergeCell ref="H9:H10"/>
    <mergeCell ref="I9:I10"/>
    <mergeCell ref="J9:J10"/>
    <mergeCell ref="K9:K10"/>
    <mergeCell ref="L9:L10"/>
    <mergeCell ref="A8:D8"/>
    <mergeCell ref="A9:A10"/>
    <mergeCell ref="B9:B10"/>
    <mergeCell ref="C9:C10"/>
    <mergeCell ref="D9:E9"/>
    <mergeCell ref="F9:F10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7.421875" style="6" bestFit="1" customWidth="1"/>
    <col min="2" max="2" width="18.8515625" style="6" customWidth="1"/>
    <col min="3" max="3" width="28.7109375" style="6" customWidth="1"/>
    <col min="4" max="4" width="14.7109375" style="6" customWidth="1"/>
    <col min="5" max="5" width="5.7109375" style="1" customWidth="1"/>
    <col min="6" max="6" width="9.140625" style="6" customWidth="1"/>
    <col min="7" max="7" width="11.140625" style="6" customWidth="1"/>
    <col min="8" max="8" width="10.8515625" style="6" customWidth="1"/>
    <col min="9" max="11" width="9.140625" style="6" customWidth="1"/>
    <col min="12" max="16384" width="9.140625" style="1" customWidth="1"/>
  </cols>
  <sheetData>
    <row r="1" spans="1:4" ht="21.75" thickTop="1">
      <c r="A1" s="186" t="s">
        <v>190</v>
      </c>
      <c r="B1" s="187"/>
      <c r="C1" s="187"/>
      <c r="D1" s="188"/>
    </row>
    <row r="2" spans="1:4" ht="16.5" thickBot="1">
      <c r="A2" s="189" t="s">
        <v>98</v>
      </c>
      <c r="B2" s="190"/>
      <c r="C2" s="190"/>
      <c r="D2" s="191"/>
    </row>
    <row r="3" spans="1:4" ht="14.25" thickBot="1" thickTop="1">
      <c r="A3" s="143"/>
      <c r="B3" s="143"/>
      <c r="C3" s="143"/>
      <c r="D3" s="143"/>
    </row>
    <row r="4" spans="1:4" ht="14.25" thickBot="1" thickTop="1">
      <c r="A4" s="192" t="s">
        <v>0</v>
      </c>
      <c r="B4" s="192" t="s">
        <v>99</v>
      </c>
      <c r="C4" s="192" t="s">
        <v>100</v>
      </c>
      <c r="D4" s="144" t="s">
        <v>101</v>
      </c>
    </row>
    <row r="5" spans="1:13" ht="52.5" thickBot="1" thickTop="1">
      <c r="A5" s="193"/>
      <c r="B5" s="193"/>
      <c r="C5" s="193"/>
      <c r="D5" s="144" t="s">
        <v>102</v>
      </c>
      <c r="F5" s="11" t="s">
        <v>103</v>
      </c>
      <c r="G5" s="11" t="s">
        <v>104</v>
      </c>
      <c r="H5" s="11" t="s">
        <v>105</v>
      </c>
      <c r="I5" s="11" t="s">
        <v>106</v>
      </c>
      <c r="J5" s="11" t="s">
        <v>107</v>
      </c>
      <c r="K5" s="12" t="s">
        <v>108</v>
      </c>
      <c r="L5" s="7" t="s">
        <v>109</v>
      </c>
      <c r="M5" s="32"/>
    </row>
    <row r="6" spans="1:13" ht="14.25" thickBot="1" thickTop="1">
      <c r="A6" s="194"/>
      <c r="B6" s="194"/>
      <c r="C6" s="194"/>
      <c r="D6" s="144" t="s">
        <v>16</v>
      </c>
      <c r="F6" s="19"/>
      <c r="G6" s="19"/>
      <c r="H6" s="19"/>
      <c r="I6" s="19"/>
      <c r="J6" s="19"/>
      <c r="K6" s="19"/>
      <c r="L6" s="19"/>
      <c r="M6" s="32"/>
    </row>
    <row r="7" spans="1:13" ht="26.25" thickTop="1">
      <c r="A7" s="145" t="s">
        <v>102</v>
      </c>
      <c r="B7" s="181" t="s">
        <v>110</v>
      </c>
      <c r="C7" s="182" t="s">
        <v>111</v>
      </c>
      <c r="D7" s="178" t="s">
        <v>191</v>
      </c>
      <c r="F7" s="19" t="s">
        <v>185</v>
      </c>
      <c r="G7" s="146" t="s">
        <v>200</v>
      </c>
      <c r="H7" s="147" t="s">
        <v>183</v>
      </c>
      <c r="I7" s="31" t="str">
        <f>D13</f>
        <v>20180416</v>
      </c>
      <c r="J7" s="19" t="s">
        <v>112</v>
      </c>
      <c r="K7" s="19" t="s">
        <v>97</v>
      </c>
      <c r="L7" s="32" t="str">
        <f aca="true" t="shared" si="0" ref="L7:L13">F7&amp;","&amp;G7&amp;","&amp;H7&amp;","&amp;I7&amp;","&amp;J7&amp;","&amp;K7&amp;","&amp;"@"&amp;K7&amp;"0"&amp;A7&amp;","&amp;D7</f>
        <v>R16,2018N1,00000000,20180416,E,ELOLAP,@ELOLAP01,Minta Mária</v>
      </c>
      <c r="M7" s="32"/>
    </row>
    <row r="8" spans="1:13" ht="12.75">
      <c r="A8" s="145" t="s">
        <v>113</v>
      </c>
      <c r="B8" s="181" t="s">
        <v>114</v>
      </c>
      <c r="C8" s="182" t="s">
        <v>195</v>
      </c>
      <c r="D8" s="179">
        <v>3612345678</v>
      </c>
      <c r="F8" s="19" t="s">
        <v>185</v>
      </c>
      <c r="G8" s="19" t="str">
        <f aca="true" t="shared" si="1" ref="G8:I13">G7</f>
        <v>2018N1</v>
      </c>
      <c r="H8" s="31" t="str">
        <f t="shared" si="1"/>
        <v>00000000</v>
      </c>
      <c r="I8" s="31" t="str">
        <f t="shared" si="1"/>
        <v>20180416</v>
      </c>
      <c r="J8" s="19" t="s">
        <v>112</v>
      </c>
      <c r="K8" s="19" t="s">
        <v>97</v>
      </c>
      <c r="L8" s="32" t="str">
        <f t="shared" si="0"/>
        <v>R16,2018N1,00000000,20180416,E,ELOLAP,@ELOLAP02,3612345678</v>
      </c>
      <c r="M8" s="32"/>
    </row>
    <row r="9" spans="1:13" ht="25.5">
      <c r="A9" s="145" t="s">
        <v>115</v>
      </c>
      <c r="B9" s="181" t="s">
        <v>116</v>
      </c>
      <c r="C9" s="182" t="s">
        <v>196</v>
      </c>
      <c r="D9" s="180" t="s">
        <v>192</v>
      </c>
      <c r="F9" s="19" t="s">
        <v>185</v>
      </c>
      <c r="G9" s="19" t="str">
        <f t="shared" si="1"/>
        <v>2018N1</v>
      </c>
      <c r="H9" s="31" t="str">
        <f t="shared" si="1"/>
        <v>00000000</v>
      </c>
      <c r="I9" s="31" t="str">
        <f t="shared" si="1"/>
        <v>20180416</v>
      </c>
      <c r="J9" s="19" t="s">
        <v>112</v>
      </c>
      <c r="K9" s="19" t="s">
        <v>97</v>
      </c>
      <c r="L9" s="32" t="str">
        <f t="shared" si="0"/>
        <v>R16,2018N1,00000000,20180416,E,ELOLAP,@ELOLAP03,maria.minta@jelentes.hu</v>
      </c>
      <c r="M9" s="32"/>
    </row>
    <row r="10" spans="1:13" ht="112.5" customHeight="1">
      <c r="A10" s="145" t="s">
        <v>117</v>
      </c>
      <c r="B10" s="181" t="s">
        <v>118</v>
      </c>
      <c r="C10" s="182" t="s">
        <v>197</v>
      </c>
      <c r="D10" s="178" t="s">
        <v>193</v>
      </c>
      <c r="F10" s="19" t="s">
        <v>185</v>
      </c>
      <c r="G10" s="19" t="str">
        <f t="shared" si="1"/>
        <v>2018N1</v>
      </c>
      <c r="H10" s="31" t="str">
        <f t="shared" si="1"/>
        <v>00000000</v>
      </c>
      <c r="I10" s="31" t="str">
        <f t="shared" si="1"/>
        <v>20180416</v>
      </c>
      <c r="J10" s="19" t="s">
        <v>112</v>
      </c>
      <c r="K10" s="19" t="s">
        <v>97</v>
      </c>
      <c r="L10" s="32" t="str">
        <f t="shared" si="0"/>
        <v>R16,2018N1,00000000,20180416,E,ELOLAP,@ELOLAP04,Minta Miklós</v>
      </c>
      <c r="M10" s="32"/>
    </row>
    <row r="11" spans="1:13" ht="12.75">
      <c r="A11" s="145" t="s">
        <v>119</v>
      </c>
      <c r="B11" s="181" t="s">
        <v>120</v>
      </c>
      <c r="C11" s="182" t="s">
        <v>195</v>
      </c>
      <c r="D11" s="179">
        <v>3612345678</v>
      </c>
      <c r="F11" s="19" t="s">
        <v>185</v>
      </c>
      <c r="G11" s="19" t="str">
        <f t="shared" si="1"/>
        <v>2018N1</v>
      </c>
      <c r="H11" s="31" t="str">
        <f t="shared" si="1"/>
        <v>00000000</v>
      </c>
      <c r="I11" s="31" t="str">
        <f t="shared" si="1"/>
        <v>20180416</v>
      </c>
      <c r="J11" s="19" t="s">
        <v>112</v>
      </c>
      <c r="K11" s="19" t="s">
        <v>97</v>
      </c>
      <c r="L11" s="32" t="str">
        <f t="shared" si="0"/>
        <v>R16,2018N1,00000000,20180416,E,ELOLAP,@ELOLAP05,3612345678</v>
      </c>
      <c r="M11" s="32"/>
    </row>
    <row r="12" spans="1:13" ht="38.25">
      <c r="A12" s="145" t="s">
        <v>121</v>
      </c>
      <c r="B12" s="181" t="s">
        <v>122</v>
      </c>
      <c r="C12" s="182" t="s">
        <v>196</v>
      </c>
      <c r="D12" s="180" t="s">
        <v>194</v>
      </c>
      <c r="F12" s="19" t="s">
        <v>185</v>
      </c>
      <c r="G12" s="19" t="str">
        <f t="shared" si="1"/>
        <v>2018N1</v>
      </c>
      <c r="H12" s="31" t="str">
        <f t="shared" si="1"/>
        <v>00000000</v>
      </c>
      <c r="I12" s="31" t="str">
        <f t="shared" si="1"/>
        <v>20180416</v>
      </c>
      <c r="J12" s="19" t="s">
        <v>112</v>
      </c>
      <c r="K12" s="19" t="s">
        <v>97</v>
      </c>
      <c r="L12" s="32" t="str">
        <f t="shared" si="0"/>
        <v>R16,2018N1,00000000,20180416,E,ELOLAP,@ELOLAP06,miklos.minta@adatszolgaltatas.hu</v>
      </c>
      <c r="M12" s="32"/>
    </row>
    <row r="13" spans="1:12" ht="26.25" thickBot="1">
      <c r="A13" s="148" t="s">
        <v>123</v>
      </c>
      <c r="B13" s="183" t="s">
        <v>124</v>
      </c>
      <c r="C13" s="184" t="s">
        <v>198</v>
      </c>
      <c r="D13" s="185" t="s">
        <v>199</v>
      </c>
      <c r="F13" s="19" t="s">
        <v>185</v>
      </c>
      <c r="G13" s="19" t="str">
        <f t="shared" si="1"/>
        <v>2018N1</v>
      </c>
      <c r="H13" s="31" t="str">
        <f t="shared" si="1"/>
        <v>00000000</v>
      </c>
      <c r="I13" s="31" t="str">
        <f t="shared" si="1"/>
        <v>20180416</v>
      </c>
      <c r="J13" s="19" t="s">
        <v>112</v>
      </c>
      <c r="K13" s="19" t="s">
        <v>97</v>
      </c>
      <c r="L13" s="32" t="str">
        <f t="shared" si="0"/>
        <v>R16,2018N1,00000000,20180416,E,ELOLAP,@ELOLAP07,20180416</v>
      </c>
    </row>
    <row r="14" ht="13.5" thickTop="1"/>
    <row r="16" spans="2:4" ht="12.75">
      <c r="B16" s="150" t="s">
        <v>186</v>
      </c>
      <c r="C16" s="6" t="str">
        <f>+F7&amp;MID(G7,4,5)&amp;H7</f>
        <v>R168N100000000</v>
      </c>
      <c r="D16" s="149" t="s">
        <v>187</v>
      </c>
    </row>
    <row r="17" ht="12.75">
      <c r="D17" s="149" t="s">
        <v>189</v>
      </c>
    </row>
    <row r="18" ht="12.75">
      <c r="D18" s="149" t="s">
        <v>201</v>
      </c>
    </row>
    <row r="19" ht="12.75">
      <c r="D19" s="149" t="s">
        <v>188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L30" sqref="L30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8.8515625" style="1" customWidth="1"/>
    <col min="4" max="4" width="10.71093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421875" style="1" customWidth="1"/>
    <col min="17" max="17" width="10.00390625" style="1" customWidth="1"/>
    <col min="18" max="23" width="9.140625" style="6" customWidth="1"/>
    <col min="24" max="16384" width="9.140625" style="1" customWidth="1"/>
  </cols>
  <sheetData>
    <row r="1" spans="1:10" ht="15.75">
      <c r="A1" s="3"/>
      <c r="B1" s="201" t="s">
        <v>76</v>
      </c>
      <c r="C1" s="201"/>
      <c r="D1" s="201"/>
      <c r="E1" s="201"/>
      <c r="F1" s="201"/>
      <c r="G1" s="201"/>
      <c r="H1" s="201"/>
      <c r="I1" s="3"/>
      <c r="J1" s="3"/>
    </row>
    <row r="2" ht="15.75">
      <c r="C2" s="96" t="s">
        <v>77</v>
      </c>
    </row>
    <row r="3" ht="12.75"/>
    <row r="4" ht="12.75">
      <c r="A4" s="5" t="s">
        <v>78</v>
      </c>
    </row>
    <row r="5" ht="13.5" thickBot="1">
      <c r="A5" s="7" t="s">
        <v>73</v>
      </c>
    </row>
    <row r="6" spans="1:18" ht="13.5" customHeight="1" thickBot="1">
      <c r="A6" s="205" t="s">
        <v>41</v>
      </c>
      <c r="B6" s="206"/>
      <c r="C6" s="206"/>
      <c r="D6" s="207"/>
      <c r="E6" s="70"/>
      <c r="F6" s="48"/>
      <c r="G6" s="48"/>
      <c r="H6" s="48"/>
      <c r="I6" s="48"/>
      <c r="J6" s="48"/>
      <c r="K6" s="48"/>
      <c r="L6" s="47"/>
      <c r="M6" s="47"/>
      <c r="N6" s="47"/>
      <c r="R6" s="90"/>
    </row>
    <row r="7" spans="1:19" ht="12.75" customHeight="1">
      <c r="A7" s="208" t="s">
        <v>0</v>
      </c>
      <c r="B7" s="210" t="s">
        <v>46</v>
      </c>
      <c r="C7" s="210" t="s">
        <v>49</v>
      </c>
      <c r="D7" s="212" t="s">
        <v>74</v>
      </c>
      <c r="E7" s="195" t="s">
        <v>79</v>
      </c>
      <c r="F7" s="216" t="s">
        <v>42</v>
      </c>
      <c r="G7" s="217"/>
      <c r="H7" s="217"/>
      <c r="I7" s="217"/>
      <c r="J7" s="217"/>
      <c r="K7" s="218"/>
      <c r="L7" s="219" t="s">
        <v>5</v>
      </c>
      <c r="M7" s="220"/>
      <c r="N7" s="220"/>
      <c r="O7" s="220"/>
      <c r="P7" s="221"/>
      <c r="R7" s="140"/>
      <c r="S7" s="90"/>
    </row>
    <row r="8" spans="1:19" ht="12.75" customHeight="1">
      <c r="A8" s="209"/>
      <c r="B8" s="211"/>
      <c r="C8" s="211"/>
      <c r="D8" s="213"/>
      <c r="E8" s="196"/>
      <c r="F8" s="197" t="s">
        <v>56</v>
      </c>
      <c r="G8" s="222" t="s">
        <v>7</v>
      </c>
      <c r="H8" s="223"/>
      <c r="I8" s="224"/>
      <c r="J8" s="199" t="s">
        <v>57</v>
      </c>
      <c r="K8" s="199" t="s">
        <v>58</v>
      </c>
      <c r="L8" s="197" t="s">
        <v>68</v>
      </c>
      <c r="M8" s="222" t="s">
        <v>7</v>
      </c>
      <c r="N8" s="223"/>
      <c r="O8" s="223"/>
      <c r="P8" s="199" t="s">
        <v>66</v>
      </c>
      <c r="R8" s="90"/>
      <c r="S8" s="90"/>
    </row>
    <row r="9" spans="1:19" ht="12.75" customHeight="1">
      <c r="A9" s="209"/>
      <c r="B9" s="211"/>
      <c r="C9" s="211"/>
      <c r="D9" s="213"/>
      <c r="E9" s="196"/>
      <c r="F9" s="198"/>
      <c r="G9" s="202" t="s">
        <v>9</v>
      </c>
      <c r="H9" s="202"/>
      <c r="I9" s="203" t="s">
        <v>10</v>
      </c>
      <c r="J9" s="200"/>
      <c r="K9" s="200"/>
      <c r="L9" s="198"/>
      <c r="M9" s="222" t="s">
        <v>9</v>
      </c>
      <c r="N9" s="223"/>
      <c r="O9" s="214" t="s">
        <v>10</v>
      </c>
      <c r="P9" s="200"/>
      <c r="R9" s="90"/>
      <c r="S9" s="90"/>
    </row>
    <row r="10" spans="1:24" ht="77.25" thickBot="1">
      <c r="A10" s="209"/>
      <c r="B10" s="211"/>
      <c r="C10" s="211"/>
      <c r="D10" s="213"/>
      <c r="E10" s="196"/>
      <c r="F10" s="198"/>
      <c r="G10" s="50" t="s">
        <v>43</v>
      </c>
      <c r="H10" s="50" t="s">
        <v>44</v>
      </c>
      <c r="I10" s="204"/>
      <c r="J10" s="200"/>
      <c r="K10" s="200"/>
      <c r="L10" s="198"/>
      <c r="M10" s="50" t="s">
        <v>67</v>
      </c>
      <c r="N10" s="50" t="s">
        <v>14</v>
      </c>
      <c r="O10" s="215"/>
      <c r="P10" s="200"/>
      <c r="R10" s="11" t="s">
        <v>103</v>
      </c>
      <c r="S10" s="11" t="s">
        <v>104</v>
      </c>
      <c r="T10" s="11" t="s">
        <v>105</v>
      </c>
      <c r="U10" s="11" t="s">
        <v>106</v>
      </c>
      <c r="V10" s="11" t="s">
        <v>107</v>
      </c>
      <c r="W10" s="12" t="s">
        <v>108</v>
      </c>
      <c r="X10" s="7" t="s">
        <v>109</v>
      </c>
    </row>
    <row r="11" spans="1:24" ht="12.75">
      <c r="A11" s="100"/>
      <c r="B11" s="13" t="s">
        <v>16</v>
      </c>
      <c r="C11" s="15" t="s">
        <v>17</v>
      </c>
      <c r="D11" s="15" t="s">
        <v>18</v>
      </c>
      <c r="E11" s="15" t="s">
        <v>19</v>
      </c>
      <c r="F11" s="14" t="s">
        <v>45</v>
      </c>
      <c r="G11" s="14" t="s">
        <v>21</v>
      </c>
      <c r="H11" s="89" t="s">
        <v>22</v>
      </c>
      <c r="I11" s="15" t="s">
        <v>23</v>
      </c>
      <c r="J11" s="14" t="s">
        <v>24</v>
      </c>
      <c r="K11" s="14" t="s">
        <v>25</v>
      </c>
      <c r="L11" s="14" t="s">
        <v>26</v>
      </c>
      <c r="M11" s="14" t="s">
        <v>27</v>
      </c>
      <c r="N11" s="14" t="s">
        <v>28</v>
      </c>
      <c r="O11" s="14" t="s">
        <v>29</v>
      </c>
      <c r="P11" s="71" t="s">
        <v>30</v>
      </c>
      <c r="R11" s="19"/>
      <c r="S11" s="19"/>
      <c r="T11" s="19"/>
      <c r="U11" s="19"/>
      <c r="V11" s="19"/>
      <c r="W11" s="19"/>
      <c r="X11" s="19"/>
    </row>
    <row r="12" spans="1:24" ht="12.75">
      <c r="A12" s="57" t="s">
        <v>164</v>
      </c>
      <c r="B12" s="35" t="s">
        <v>125</v>
      </c>
      <c r="C12" s="22" t="s">
        <v>126</v>
      </c>
      <c r="D12" s="23" t="s">
        <v>127</v>
      </c>
      <c r="E12" s="23" t="s">
        <v>128</v>
      </c>
      <c r="F12" s="151">
        <v>960000</v>
      </c>
      <c r="G12" s="163">
        <v>40000</v>
      </c>
      <c r="H12" s="163"/>
      <c r="I12" s="163">
        <v>-300</v>
      </c>
      <c r="J12" s="151">
        <v>999700</v>
      </c>
      <c r="K12" s="151">
        <v>999700</v>
      </c>
      <c r="L12" s="164">
        <v>5140</v>
      </c>
      <c r="M12" s="165">
        <v>2164</v>
      </c>
      <c r="N12" s="165"/>
      <c r="O12" s="166">
        <v>2</v>
      </c>
      <c r="P12" s="171">
        <v>7306</v>
      </c>
      <c r="Q12" s="62">
        <f aca="true" t="shared" si="0" ref="Q12:Q17">F12+G12-H12+I12-J12+L12+M12-N12+O12-P12</f>
        <v>0</v>
      </c>
      <c r="R12" s="30" t="str">
        <f>ELOLAP!$F$7</f>
        <v>R16</v>
      </c>
      <c r="S12" s="30" t="str">
        <f>ELOLAP!$G$7</f>
        <v>2018N1</v>
      </c>
      <c r="T12" s="31" t="str">
        <f>ELOLAP!$H$7</f>
        <v>00000000</v>
      </c>
      <c r="U12" s="31" t="str">
        <f>ELOLAP!$I$7</f>
        <v>20180416</v>
      </c>
      <c r="V12" s="19" t="s">
        <v>112</v>
      </c>
      <c r="W12" s="19" t="s">
        <v>173</v>
      </c>
      <c r="X12" s="32" t="str">
        <f aca="true" t="shared" si="1" ref="X12:X17">R12&amp;","&amp;S12&amp;","&amp;T12&amp;","&amp;U12&amp;","&amp;V12&amp;","&amp;W12&amp;","&amp;"@"&amp;W12&amp;"00"&amp;A12&amp;","&amp;B12&amp;","&amp;C12&amp;","&amp;D12&amp;","&amp;E12&amp;","&amp;F12&amp;","&amp;G12&amp;","&amp;H12&amp;","&amp;I12&amp;","&amp;J12&amp;","&amp;K12&amp;","&amp;L12&amp;","&amp;M12&amp;","&amp;N12&amp;","&amp;O12&amp;","&amp;P12</f>
        <v>R16,2018N1,00000000,20180416,E,BEFK1C,@BEFK1C0001,EHITK,H,PL,HUF,960000,40000,,-300,999700,999700,5140,2164,,2,7306</v>
      </c>
    </row>
    <row r="13" spans="1:24" ht="12.75">
      <c r="A13" s="57" t="s">
        <v>165</v>
      </c>
      <c r="B13" s="35" t="s">
        <v>125</v>
      </c>
      <c r="C13" s="22" t="s">
        <v>129</v>
      </c>
      <c r="D13" s="23" t="s">
        <v>133</v>
      </c>
      <c r="E13" s="23" t="s">
        <v>134</v>
      </c>
      <c r="F13" s="151">
        <v>500000</v>
      </c>
      <c r="G13" s="163"/>
      <c r="H13" s="163"/>
      <c r="I13" s="163"/>
      <c r="J13" s="151">
        <v>500000</v>
      </c>
      <c r="K13" s="151">
        <v>500000</v>
      </c>
      <c r="L13" s="163">
        <v>500</v>
      </c>
      <c r="M13" s="165">
        <v>400</v>
      </c>
      <c r="N13" s="165">
        <v>500</v>
      </c>
      <c r="O13" s="167"/>
      <c r="P13" s="171">
        <v>400</v>
      </c>
      <c r="Q13" s="62">
        <f t="shared" si="0"/>
        <v>0</v>
      </c>
      <c r="R13" s="30" t="str">
        <f>ELOLAP!$F$7</f>
        <v>R16</v>
      </c>
      <c r="S13" s="30" t="str">
        <f>ELOLAP!$G$7</f>
        <v>2018N1</v>
      </c>
      <c r="T13" s="31" t="str">
        <f>ELOLAP!$H$7</f>
        <v>00000000</v>
      </c>
      <c r="U13" s="31" t="str">
        <f>ELOLAP!$I$7</f>
        <v>20180416</v>
      </c>
      <c r="V13" s="19" t="s">
        <v>112</v>
      </c>
      <c r="W13" s="19" t="s">
        <v>173</v>
      </c>
      <c r="X13" s="32" t="str">
        <f t="shared" si="1"/>
        <v>R16,2018N1,00000000,20180416,E,BEFK1C,@BEFK1C0002,EHITK,R,US,USD,500000,,,,500000,500000,500,400,500,,400</v>
      </c>
    </row>
    <row r="14" spans="1:24" ht="12.75">
      <c r="A14" s="57" t="s">
        <v>166</v>
      </c>
      <c r="B14" s="21" t="s">
        <v>130</v>
      </c>
      <c r="C14" s="22" t="s">
        <v>126</v>
      </c>
      <c r="D14" s="23" t="s">
        <v>131</v>
      </c>
      <c r="E14" s="23" t="s">
        <v>128</v>
      </c>
      <c r="F14" s="151">
        <v>4000000</v>
      </c>
      <c r="G14" s="164">
        <v>1085000</v>
      </c>
      <c r="H14" s="164"/>
      <c r="I14" s="151">
        <v>-85000</v>
      </c>
      <c r="J14" s="164">
        <v>5000000</v>
      </c>
      <c r="K14" s="164">
        <v>5085000</v>
      </c>
      <c r="L14" s="151">
        <v>20000</v>
      </c>
      <c r="M14" s="164">
        <v>9000</v>
      </c>
      <c r="N14" s="164">
        <v>2000</v>
      </c>
      <c r="O14" s="168"/>
      <c r="P14" s="171">
        <v>27000</v>
      </c>
      <c r="Q14" s="62">
        <f t="shared" si="0"/>
        <v>0</v>
      </c>
      <c r="R14" s="30" t="str">
        <f>ELOLAP!$F$7</f>
        <v>R16</v>
      </c>
      <c r="S14" s="30" t="str">
        <f>ELOLAP!$G$7</f>
        <v>2018N1</v>
      </c>
      <c r="T14" s="31" t="str">
        <f>ELOLAP!$H$7</f>
        <v>00000000</v>
      </c>
      <c r="U14" s="31" t="str">
        <f>ELOLAP!$I$7</f>
        <v>20180416</v>
      </c>
      <c r="V14" s="19" t="s">
        <v>112</v>
      </c>
      <c r="W14" s="19" t="s">
        <v>173</v>
      </c>
      <c r="X14" s="32" t="str">
        <f t="shared" si="1"/>
        <v>R16,2018N1,00000000,20180416,E,BEFK1C,@BEFK1C0003,KHITK,H,DE,HUF,4000000,1085000,,-85000,5000000,5085000,20000,9000,2000,,27000</v>
      </c>
    </row>
    <row r="15" spans="1:24" ht="12.75">
      <c r="A15" s="57" t="s">
        <v>167</v>
      </c>
      <c r="B15" s="107" t="s">
        <v>135</v>
      </c>
      <c r="C15" s="108" t="s">
        <v>126</v>
      </c>
      <c r="D15" s="23" t="s">
        <v>131</v>
      </c>
      <c r="E15" s="23" t="s">
        <v>132</v>
      </c>
      <c r="F15" s="151">
        <v>4000</v>
      </c>
      <c r="G15" s="151"/>
      <c r="H15" s="164">
        <v>3000</v>
      </c>
      <c r="I15" s="151"/>
      <c r="J15" s="164">
        <v>1000</v>
      </c>
      <c r="K15" s="164">
        <v>1000</v>
      </c>
      <c r="L15" s="153"/>
      <c r="M15" s="153"/>
      <c r="N15" s="153"/>
      <c r="O15" s="169"/>
      <c r="P15" s="177"/>
      <c r="Q15" s="62">
        <f t="shared" si="0"/>
        <v>0</v>
      </c>
      <c r="R15" s="30" t="str">
        <f>ELOLAP!$F$7</f>
        <v>R16</v>
      </c>
      <c r="S15" s="30" t="str">
        <f>ELOLAP!$G$7</f>
        <v>2018N1</v>
      </c>
      <c r="T15" s="31" t="str">
        <f>ELOLAP!$H$7</f>
        <v>00000000</v>
      </c>
      <c r="U15" s="31" t="str">
        <f>ELOLAP!$I$7</f>
        <v>20180416</v>
      </c>
      <c r="V15" s="19" t="s">
        <v>112</v>
      </c>
      <c r="W15" s="19" t="s">
        <v>173</v>
      </c>
      <c r="X15" s="32" t="str">
        <f t="shared" si="1"/>
        <v>R16,2018N1,00000000,20180416,E,BEFK1C,@BEFK1C0004,KERHITK,H,DE,EUR,4000,,3000,,1000,1000,,,,,</v>
      </c>
    </row>
    <row r="16" spans="1:24" ht="12.75">
      <c r="A16" s="57" t="s">
        <v>168</v>
      </c>
      <c r="B16" s="103" t="s">
        <v>136</v>
      </c>
      <c r="C16" s="104" t="s">
        <v>126</v>
      </c>
      <c r="D16" s="23" t="s">
        <v>133</v>
      </c>
      <c r="E16" s="23" t="s">
        <v>134</v>
      </c>
      <c r="F16" s="151">
        <v>430000</v>
      </c>
      <c r="G16" s="163"/>
      <c r="H16" s="163">
        <v>10000</v>
      </c>
      <c r="I16" s="163"/>
      <c r="J16" s="151">
        <v>420000</v>
      </c>
      <c r="K16" s="151">
        <v>420000</v>
      </c>
      <c r="L16" s="163">
        <v>0</v>
      </c>
      <c r="M16" s="165">
        <v>1000</v>
      </c>
      <c r="N16" s="165">
        <v>1000</v>
      </c>
      <c r="O16" s="167"/>
      <c r="P16" s="171">
        <v>0</v>
      </c>
      <c r="Q16" s="62">
        <f t="shared" si="0"/>
        <v>0</v>
      </c>
      <c r="R16" s="30" t="str">
        <f>ELOLAP!$F$7</f>
        <v>R16</v>
      </c>
      <c r="S16" s="30" t="str">
        <f>ELOLAP!$G$7</f>
        <v>2018N1</v>
      </c>
      <c r="T16" s="31" t="str">
        <f>ELOLAP!$H$7</f>
        <v>00000000</v>
      </c>
      <c r="U16" s="31" t="str">
        <f>ELOLAP!$I$7</f>
        <v>20180416</v>
      </c>
      <c r="V16" s="19" t="s">
        <v>112</v>
      </c>
      <c r="W16" s="19" t="s">
        <v>173</v>
      </c>
      <c r="X16" s="32" t="str">
        <f t="shared" si="1"/>
        <v>R16,2018N1,00000000,20180416,E,BEFK1C,@BEFK1C0005,PLIZK,H,US,USD,430000,,10000,,420000,420000,0,1000,1000,,0</v>
      </c>
    </row>
    <row r="17" spans="1:24" ht="12.75">
      <c r="A17" s="57" t="s">
        <v>169</v>
      </c>
      <c r="B17" s="103" t="s">
        <v>137</v>
      </c>
      <c r="C17" s="104" t="s">
        <v>126</v>
      </c>
      <c r="D17" s="23" t="s">
        <v>133</v>
      </c>
      <c r="E17" s="23" t="s">
        <v>132</v>
      </c>
      <c r="F17" s="151">
        <v>43000000</v>
      </c>
      <c r="G17" s="163"/>
      <c r="H17" s="163">
        <v>1000000</v>
      </c>
      <c r="I17" s="163"/>
      <c r="J17" s="151">
        <v>42000000</v>
      </c>
      <c r="K17" s="151">
        <v>42000000</v>
      </c>
      <c r="L17" s="163">
        <v>0</v>
      </c>
      <c r="M17" s="165">
        <v>1000000</v>
      </c>
      <c r="N17" s="165">
        <v>1000000</v>
      </c>
      <c r="O17" s="167"/>
      <c r="P17" s="171">
        <v>0</v>
      </c>
      <c r="Q17" s="62">
        <f t="shared" si="0"/>
        <v>0</v>
      </c>
      <c r="R17" s="30" t="str">
        <f>ELOLAP!$F$7</f>
        <v>R16</v>
      </c>
      <c r="S17" s="30" t="str">
        <f>ELOLAP!$G$7</f>
        <v>2018N1</v>
      </c>
      <c r="T17" s="31" t="str">
        <f>ELOLAP!$H$7</f>
        <v>00000000</v>
      </c>
      <c r="U17" s="31" t="str">
        <f>ELOLAP!$I$7</f>
        <v>20180416</v>
      </c>
      <c r="V17" s="19" t="s">
        <v>112</v>
      </c>
      <c r="W17" s="19" t="s">
        <v>173</v>
      </c>
      <c r="X17" s="32" t="str">
        <f t="shared" si="1"/>
        <v>R16,2018N1,00000000,20180416,E,BEFK1C,@BEFK1C0006,REPOK,H,US,EUR,43000000,,1000000,,42000000,42000000,0,1000000,1000000,,0</v>
      </c>
    </row>
    <row r="18" spans="1:22" ht="12.75">
      <c r="A18" s="109"/>
      <c r="B18" s="103"/>
      <c r="C18" s="104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10"/>
      <c r="R18" s="19"/>
      <c r="S18" s="19"/>
      <c r="T18" s="31"/>
      <c r="U18" s="19"/>
      <c r="V18" s="19"/>
    </row>
    <row r="19" spans="1:16" ht="12.75">
      <c r="A19" s="109" t="s">
        <v>35</v>
      </c>
      <c r="B19" s="103"/>
      <c r="C19" s="104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13.5" thickBot="1">
      <c r="A20" s="111" t="s">
        <v>36</v>
      </c>
      <c r="B20" s="64"/>
      <c r="C20" s="6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9"/>
    </row>
    <row r="21" spans="1:5" ht="12.75">
      <c r="A21" s="44"/>
      <c r="B21" s="125"/>
      <c r="C21" s="125"/>
      <c r="D21" s="125"/>
      <c r="E21" s="125"/>
    </row>
  </sheetData>
  <sheetProtection/>
  <mergeCells count="20">
    <mergeCell ref="D7:D10"/>
    <mergeCell ref="O9:O10"/>
    <mergeCell ref="F7:K7"/>
    <mergeCell ref="L7:P7"/>
    <mergeCell ref="F8:F10"/>
    <mergeCell ref="G8:I8"/>
    <mergeCell ref="J8:J10"/>
    <mergeCell ref="M8:O8"/>
    <mergeCell ref="P8:P10"/>
    <mergeCell ref="M9:N9"/>
    <mergeCell ref="E7:E10"/>
    <mergeCell ref="L8:L10"/>
    <mergeCell ref="K8:K10"/>
    <mergeCell ref="B1:H1"/>
    <mergeCell ref="G9:H9"/>
    <mergeCell ref="I9:I10"/>
    <mergeCell ref="A6:D6"/>
    <mergeCell ref="A7:A10"/>
    <mergeCell ref="B7:B10"/>
    <mergeCell ref="C7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3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8.7109375" style="1" customWidth="1"/>
    <col min="4" max="4" width="10.0039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11.140625" style="1" customWidth="1"/>
    <col min="10" max="10" width="10.8515625" style="1" customWidth="1"/>
    <col min="11" max="11" width="11.421875" style="1" customWidth="1"/>
    <col min="12" max="12" width="10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7109375" style="1" customWidth="1"/>
    <col min="17" max="17" width="10.8515625" style="1" customWidth="1"/>
    <col min="18" max="23" width="9.140625" style="6" customWidth="1"/>
    <col min="24" max="16384" width="9.140625" style="1" customWidth="1"/>
  </cols>
  <sheetData>
    <row r="1" spans="1:10" ht="15.75">
      <c r="A1" s="3"/>
      <c r="B1" s="201" t="s">
        <v>76</v>
      </c>
      <c r="C1" s="201"/>
      <c r="D1" s="201"/>
      <c r="E1" s="201"/>
      <c r="F1" s="201"/>
      <c r="G1" s="201"/>
      <c r="H1" s="201"/>
      <c r="I1" s="3"/>
      <c r="J1" s="3"/>
    </row>
    <row r="2" spans="1:5" ht="12.75">
      <c r="A2" s="44"/>
      <c r="B2" s="125"/>
      <c r="C2" s="125"/>
      <c r="D2" s="125"/>
      <c r="E2" s="125"/>
    </row>
    <row r="3" spans="1:5" ht="12.75" customHeight="1">
      <c r="A3" s="44"/>
      <c r="B3" s="125"/>
      <c r="C3" s="125"/>
      <c r="D3" s="125"/>
      <c r="E3" s="125"/>
    </row>
    <row r="4" spans="1:5" ht="12.75" customHeight="1">
      <c r="A4" s="44"/>
      <c r="B4" s="125"/>
      <c r="C4" s="125"/>
      <c r="D4" s="125"/>
      <c r="E4" s="125"/>
    </row>
    <row r="5" ht="12.75" customHeight="1">
      <c r="A5" s="5" t="s">
        <v>80</v>
      </c>
    </row>
    <row r="6" ht="13.5" thickBot="1">
      <c r="A6" s="7" t="s">
        <v>73</v>
      </c>
    </row>
    <row r="7" spans="1:16" ht="13.5" thickBot="1">
      <c r="A7" s="205" t="s">
        <v>96</v>
      </c>
      <c r="B7" s="206"/>
      <c r="C7" s="206"/>
      <c r="D7" s="206"/>
      <c r="E7" s="207"/>
      <c r="F7" s="84"/>
      <c r="G7" s="84"/>
      <c r="H7" s="84"/>
      <c r="I7" s="84"/>
      <c r="J7" s="84"/>
      <c r="K7" s="84"/>
      <c r="L7" s="48"/>
      <c r="M7" s="48"/>
      <c r="O7" s="48"/>
      <c r="P7" s="48"/>
    </row>
    <row r="8" spans="1:16" ht="12.75">
      <c r="A8" s="208" t="s">
        <v>0</v>
      </c>
      <c r="B8" s="210" t="s">
        <v>46</v>
      </c>
      <c r="C8" s="210" t="s">
        <v>34</v>
      </c>
      <c r="D8" s="212" t="s">
        <v>74</v>
      </c>
      <c r="E8" s="212" t="s">
        <v>79</v>
      </c>
      <c r="F8" s="216" t="s">
        <v>42</v>
      </c>
      <c r="G8" s="225"/>
      <c r="H8" s="225"/>
      <c r="I8" s="225"/>
      <c r="J8" s="226"/>
      <c r="K8" s="219" t="s">
        <v>5</v>
      </c>
      <c r="L8" s="225"/>
      <c r="M8" s="225"/>
      <c r="N8" s="225"/>
      <c r="O8" s="225"/>
      <c r="P8" s="226"/>
    </row>
    <row r="9" spans="1:16" ht="12.75">
      <c r="A9" s="231"/>
      <c r="B9" s="231"/>
      <c r="C9" s="231"/>
      <c r="D9" s="231"/>
      <c r="E9" s="231"/>
      <c r="F9" s="197" t="s">
        <v>56</v>
      </c>
      <c r="G9" s="222" t="s">
        <v>7</v>
      </c>
      <c r="H9" s="229"/>
      <c r="I9" s="197" t="s">
        <v>81</v>
      </c>
      <c r="J9" s="230" t="s">
        <v>58</v>
      </c>
      <c r="K9" s="197" t="s">
        <v>68</v>
      </c>
      <c r="L9" s="222" t="s">
        <v>7</v>
      </c>
      <c r="M9" s="223"/>
      <c r="N9" s="223"/>
      <c r="O9" s="224"/>
      <c r="P9" s="230" t="s">
        <v>66</v>
      </c>
    </row>
    <row r="10" spans="1:16" ht="12.75">
      <c r="A10" s="231"/>
      <c r="B10" s="231"/>
      <c r="C10" s="231"/>
      <c r="D10" s="231"/>
      <c r="E10" s="231"/>
      <c r="F10" s="227"/>
      <c r="G10" s="214" t="s">
        <v>9</v>
      </c>
      <c r="H10" s="203" t="s">
        <v>10</v>
      </c>
      <c r="I10" s="227"/>
      <c r="J10" s="231"/>
      <c r="K10" s="198"/>
      <c r="L10" s="222" t="s">
        <v>9</v>
      </c>
      <c r="M10" s="223"/>
      <c r="N10" s="224"/>
      <c r="O10" s="214" t="s">
        <v>10</v>
      </c>
      <c r="P10" s="213"/>
    </row>
    <row r="11" spans="1:24" ht="77.25" thickBot="1">
      <c r="A11" s="232"/>
      <c r="B11" s="232"/>
      <c r="C11" s="232"/>
      <c r="D11" s="232"/>
      <c r="E11" s="232"/>
      <c r="F11" s="228"/>
      <c r="G11" s="235"/>
      <c r="H11" s="236"/>
      <c r="I11" s="228"/>
      <c r="J11" s="232"/>
      <c r="K11" s="233"/>
      <c r="L11" s="51" t="s">
        <v>67</v>
      </c>
      <c r="M11" s="51" t="s">
        <v>14</v>
      </c>
      <c r="N11" s="51" t="s">
        <v>15</v>
      </c>
      <c r="O11" s="235"/>
      <c r="P11" s="234"/>
      <c r="R11" s="11" t="s">
        <v>103</v>
      </c>
      <c r="S11" s="11" t="s">
        <v>104</v>
      </c>
      <c r="T11" s="11" t="s">
        <v>105</v>
      </c>
      <c r="U11" s="11" t="s">
        <v>106</v>
      </c>
      <c r="V11" s="11" t="s">
        <v>107</v>
      </c>
      <c r="W11" s="12" t="s">
        <v>108</v>
      </c>
      <c r="X11" s="7" t="s">
        <v>109</v>
      </c>
    </row>
    <row r="12" spans="1:24" ht="12.75">
      <c r="A12" s="88"/>
      <c r="B12" s="13" t="s">
        <v>16</v>
      </c>
      <c r="C12" s="15" t="s">
        <v>17</v>
      </c>
      <c r="D12" s="15" t="s">
        <v>18</v>
      </c>
      <c r="E12" s="15" t="s">
        <v>19</v>
      </c>
      <c r="F12" s="15" t="s">
        <v>45</v>
      </c>
      <c r="G12" s="15" t="s">
        <v>21</v>
      </c>
      <c r="H12" s="129" t="s">
        <v>22</v>
      </c>
      <c r="I12" s="15" t="s">
        <v>23</v>
      </c>
      <c r="J12" s="15" t="s">
        <v>40</v>
      </c>
      <c r="K12" s="15" t="s">
        <v>25</v>
      </c>
      <c r="L12" s="15" t="s">
        <v>82</v>
      </c>
      <c r="M12" s="15" t="s">
        <v>27</v>
      </c>
      <c r="N12" s="15" t="s">
        <v>28</v>
      </c>
      <c r="O12" s="15" t="s">
        <v>29</v>
      </c>
      <c r="P12" s="18" t="s">
        <v>30</v>
      </c>
      <c r="R12" s="19"/>
      <c r="S12" s="19"/>
      <c r="T12" s="19"/>
      <c r="U12" s="19"/>
      <c r="V12" s="19"/>
      <c r="W12" s="19"/>
      <c r="X12" s="19"/>
    </row>
    <row r="13" spans="1:24" ht="12.75">
      <c r="A13" s="20" t="s">
        <v>164</v>
      </c>
      <c r="B13" s="39" t="s">
        <v>140</v>
      </c>
      <c r="C13" s="130"/>
      <c r="D13" s="23" t="s">
        <v>127</v>
      </c>
      <c r="E13" s="23" t="s">
        <v>132</v>
      </c>
      <c r="F13" s="151">
        <v>3000000</v>
      </c>
      <c r="G13" s="158">
        <v>-3000000</v>
      </c>
      <c r="H13" s="151"/>
      <c r="I13" s="151">
        <v>0</v>
      </c>
      <c r="J13" s="151">
        <v>0</v>
      </c>
      <c r="K13" s="159"/>
      <c r="L13" s="159"/>
      <c r="M13" s="151">
        <v>5000</v>
      </c>
      <c r="N13" s="159"/>
      <c r="O13" s="159"/>
      <c r="P13" s="160"/>
      <c r="Q13" s="62">
        <f>F13+G13+H13-I13</f>
        <v>0</v>
      </c>
      <c r="R13" s="30" t="str">
        <f>ELOLAP!$F$7</f>
        <v>R16</v>
      </c>
      <c r="S13" s="30" t="str">
        <f>ELOLAP!$G$7</f>
        <v>2018N1</v>
      </c>
      <c r="T13" s="31" t="str">
        <f>ELOLAP!$H$7</f>
        <v>00000000</v>
      </c>
      <c r="U13" s="31" t="str">
        <f>ELOLAP!$I$7</f>
        <v>20180416</v>
      </c>
      <c r="V13" s="19" t="s">
        <v>112</v>
      </c>
      <c r="W13" s="19" t="s">
        <v>174</v>
      </c>
      <c r="X13" s="32" t="str">
        <f>R13&amp;","&amp;S13&amp;","&amp;T13&amp;","&amp;U13&amp;","&amp;V13&amp;","&amp;W13&amp;","&amp;"@"&amp;W13&amp;"00"&amp;A13&amp;","&amp;B13&amp;","&amp;C13&amp;","&amp;D13&amp;","&amp;E13&amp;","&amp;F13&amp;","&amp;G13&amp;","&amp;H13&amp;","&amp;I13&amp;","&amp;J13&amp;","&amp;K13&amp;","&amp;L13&amp;","&amp;M13&amp;","&amp;N13&amp;","&amp;O13&amp;","&amp;P13</f>
        <v>R16,2018N1,00000000,20180416,E,BEFK2C,@BEFK2C0001,BFSZLAK,,PL,EUR,3000000,-3000000,,0,0,,,5000,,,</v>
      </c>
    </row>
    <row r="14" spans="1:24" ht="12.75">
      <c r="A14" s="20" t="s">
        <v>165</v>
      </c>
      <c r="B14" s="39" t="s">
        <v>140</v>
      </c>
      <c r="C14" s="130"/>
      <c r="D14" s="23" t="s">
        <v>131</v>
      </c>
      <c r="E14" s="23" t="s">
        <v>132</v>
      </c>
      <c r="F14" s="151">
        <v>4500000</v>
      </c>
      <c r="G14" s="151">
        <v>3000000</v>
      </c>
      <c r="H14" s="151"/>
      <c r="I14" s="151">
        <v>7500000</v>
      </c>
      <c r="J14" s="151">
        <v>7500000</v>
      </c>
      <c r="K14" s="159"/>
      <c r="L14" s="159"/>
      <c r="M14" s="151">
        <v>3000</v>
      </c>
      <c r="N14" s="159"/>
      <c r="O14" s="159"/>
      <c r="P14" s="160"/>
      <c r="Q14" s="62">
        <f aca="true" t="shared" si="0" ref="Q14:Q21">F14+G14+H14-I14</f>
        <v>0</v>
      </c>
      <c r="R14" s="30" t="str">
        <f>ELOLAP!$F$7</f>
        <v>R16</v>
      </c>
      <c r="S14" s="30" t="str">
        <f>ELOLAP!$G$7</f>
        <v>2018N1</v>
      </c>
      <c r="T14" s="31" t="str">
        <f>ELOLAP!$H$7</f>
        <v>00000000</v>
      </c>
      <c r="U14" s="31" t="str">
        <f>ELOLAP!$I$7</f>
        <v>20180416</v>
      </c>
      <c r="V14" s="19" t="s">
        <v>112</v>
      </c>
      <c r="W14" s="19" t="s">
        <v>174</v>
      </c>
      <c r="X14" s="32" t="str">
        <f aca="true" t="shared" si="1" ref="X14:X21">R14&amp;","&amp;S14&amp;","&amp;T14&amp;","&amp;U14&amp;","&amp;V14&amp;","&amp;W14&amp;","&amp;"@"&amp;W14&amp;"00"&amp;A14&amp;","&amp;B14&amp;","&amp;C14&amp;","&amp;D14&amp;","&amp;E14&amp;","&amp;F14&amp;","&amp;G14&amp;","&amp;H14&amp;","&amp;I14&amp;","&amp;J14&amp;","&amp;K14&amp;","&amp;L14&amp;","&amp;M14&amp;","&amp;N14&amp;","&amp;O14&amp;","&amp;P14</f>
        <v>R16,2018N1,00000000,20180416,E,BEFK2C,@BEFK2C0002,BFSZLAK,,DE,EUR,4500000,3000000,,7500000,7500000,,,3000,,,</v>
      </c>
    </row>
    <row r="15" spans="1:24" ht="12.75">
      <c r="A15" s="20" t="s">
        <v>166</v>
      </c>
      <c r="B15" s="39" t="s">
        <v>141</v>
      </c>
      <c r="C15" s="130"/>
      <c r="D15" s="23" t="s">
        <v>131</v>
      </c>
      <c r="E15" s="23" t="s">
        <v>128</v>
      </c>
      <c r="F15" s="151">
        <v>2000000</v>
      </c>
      <c r="G15" s="151">
        <v>1000000</v>
      </c>
      <c r="H15" s="151"/>
      <c r="I15" s="151">
        <v>3000000</v>
      </c>
      <c r="J15" s="151">
        <v>3000000</v>
      </c>
      <c r="K15" s="159"/>
      <c r="L15" s="159"/>
      <c r="M15" s="151">
        <v>0</v>
      </c>
      <c r="N15" s="159"/>
      <c r="O15" s="159"/>
      <c r="P15" s="160"/>
      <c r="Q15" s="62">
        <f t="shared" si="0"/>
        <v>0</v>
      </c>
      <c r="R15" s="30" t="str">
        <f>ELOLAP!$F$7</f>
        <v>R16</v>
      </c>
      <c r="S15" s="30" t="str">
        <f>ELOLAP!$G$7</f>
        <v>2018N1</v>
      </c>
      <c r="T15" s="31" t="str">
        <f>ELOLAP!$H$7</f>
        <v>00000000</v>
      </c>
      <c r="U15" s="31" t="str">
        <f>ELOLAP!$I$7</f>
        <v>20180416</v>
      </c>
      <c r="V15" s="19" t="s">
        <v>112</v>
      </c>
      <c r="W15" s="19" t="s">
        <v>174</v>
      </c>
      <c r="X15" s="32" t="str">
        <f t="shared" si="1"/>
        <v>R16,2018N1,00000000,20180416,E,BEFK2C,@BEFK2C0003,NBFSZLAK,,DE,HUF,2000000,1000000,,3000000,3000000,,,0,,,</v>
      </c>
    </row>
    <row r="16" spans="1:24" ht="12.75">
      <c r="A16" s="20" t="s">
        <v>167</v>
      </c>
      <c r="B16" s="33" t="s">
        <v>142</v>
      </c>
      <c r="C16" s="34" t="s">
        <v>129</v>
      </c>
      <c r="D16" s="23" t="s">
        <v>131</v>
      </c>
      <c r="E16" s="23" t="s">
        <v>134</v>
      </c>
      <c r="F16" s="151">
        <v>1000000</v>
      </c>
      <c r="G16" s="151">
        <v>-200000</v>
      </c>
      <c r="H16" s="151">
        <v>3000000</v>
      </c>
      <c r="I16" s="151">
        <v>3800000</v>
      </c>
      <c r="J16" s="151">
        <v>3800000</v>
      </c>
      <c r="K16" s="151">
        <v>1000</v>
      </c>
      <c r="L16" s="151">
        <v>3000</v>
      </c>
      <c r="M16" s="151">
        <v>20000</v>
      </c>
      <c r="N16" s="153"/>
      <c r="O16" s="151">
        <v>20000</v>
      </c>
      <c r="P16" s="151">
        <v>4000</v>
      </c>
      <c r="Q16" s="62">
        <f>F16+G16+H16-I16+K16+L16-M16+O16-P16</f>
        <v>0</v>
      </c>
      <c r="R16" s="30" t="str">
        <f>ELOLAP!$F$7</f>
        <v>R16</v>
      </c>
      <c r="S16" s="30" t="str">
        <f>ELOLAP!$G$7</f>
        <v>2018N1</v>
      </c>
      <c r="T16" s="31" t="str">
        <f>ELOLAP!$H$7</f>
        <v>00000000</v>
      </c>
      <c r="U16" s="31" t="str">
        <f>ELOLAP!$I$7</f>
        <v>20180416</v>
      </c>
      <c r="V16" s="19" t="s">
        <v>112</v>
      </c>
      <c r="W16" s="19" t="s">
        <v>174</v>
      </c>
      <c r="X16" s="32" t="str">
        <f t="shared" si="1"/>
        <v>R16,2018N1,00000000,20180416,E,BEFK2C,@BEFK2C0004,LBETK,R,DE,USD,1000000,-200000,3000000,3800000,3800000,1000,3000,20000,,20000,4000</v>
      </c>
    </row>
    <row r="17" spans="1:24" ht="12.75">
      <c r="A17" s="20" t="s">
        <v>168</v>
      </c>
      <c r="B17" s="33" t="s">
        <v>142</v>
      </c>
      <c r="C17" s="34" t="s">
        <v>129</v>
      </c>
      <c r="D17" s="23" t="s">
        <v>127</v>
      </c>
      <c r="E17" s="23" t="s">
        <v>128</v>
      </c>
      <c r="F17" s="151">
        <v>0</v>
      </c>
      <c r="G17" s="151">
        <v>70000000</v>
      </c>
      <c r="H17" s="151"/>
      <c r="I17" s="151">
        <v>70000000</v>
      </c>
      <c r="J17" s="151">
        <v>70000000</v>
      </c>
      <c r="K17" s="151">
        <v>0</v>
      </c>
      <c r="L17" s="151">
        <v>10000</v>
      </c>
      <c r="M17" s="151">
        <v>0</v>
      </c>
      <c r="N17" s="153"/>
      <c r="O17" s="151">
        <v>0</v>
      </c>
      <c r="P17" s="151">
        <v>10000</v>
      </c>
      <c r="Q17" s="62">
        <f>F17+G17+H17-I17+K17+L17-M17+O17-P17</f>
        <v>0</v>
      </c>
      <c r="R17" s="30" t="str">
        <f>ELOLAP!$F$7</f>
        <v>R16</v>
      </c>
      <c r="S17" s="30" t="str">
        <f>ELOLAP!$G$7</f>
        <v>2018N1</v>
      </c>
      <c r="T17" s="31" t="str">
        <f>ELOLAP!$H$7</f>
        <v>00000000</v>
      </c>
      <c r="U17" s="31" t="str">
        <f>ELOLAP!$I$7</f>
        <v>20180416</v>
      </c>
      <c r="V17" s="19" t="s">
        <v>112</v>
      </c>
      <c r="W17" s="19" t="s">
        <v>174</v>
      </c>
      <c r="X17" s="32" t="str">
        <f t="shared" si="1"/>
        <v>R16,2018N1,00000000,20180416,E,BEFK2C,@BEFK2C0005,LBETK,R,PL,HUF,0,70000000,,70000000,70000000,0,10000,0,,0,10000</v>
      </c>
    </row>
    <row r="18" spans="1:24" ht="12.75">
      <c r="A18" s="20" t="s">
        <v>169</v>
      </c>
      <c r="B18" s="33" t="s">
        <v>142</v>
      </c>
      <c r="C18" s="34" t="s">
        <v>126</v>
      </c>
      <c r="D18" s="23" t="s">
        <v>133</v>
      </c>
      <c r="E18" s="23" t="s">
        <v>134</v>
      </c>
      <c r="F18" s="151">
        <v>4000000</v>
      </c>
      <c r="G18" s="151">
        <v>3000000</v>
      </c>
      <c r="H18" s="151"/>
      <c r="I18" s="151">
        <v>7000000</v>
      </c>
      <c r="J18" s="151">
        <v>7000000</v>
      </c>
      <c r="K18" s="151">
        <v>2000</v>
      </c>
      <c r="L18" s="151">
        <v>3000</v>
      </c>
      <c r="M18" s="151">
        <v>4000</v>
      </c>
      <c r="N18" s="153"/>
      <c r="O18" s="151"/>
      <c r="P18" s="151">
        <v>1000</v>
      </c>
      <c r="Q18" s="62">
        <f>F18+G18+H18-I18+K18+L18-M18+O18-P18</f>
        <v>0</v>
      </c>
      <c r="R18" s="30" t="str">
        <f>ELOLAP!$F$7</f>
        <v>R16</v>
      </c>
      <c r="S18" s="30" t="str">
        <f>ELOLAP!$G$7</f>
        <v>2018N1</v>
      </c>
      <c r="T18" s="31" t="str">
        <f>ELOLAP!$H$7</f>
        <v>00000000</v>
      </c>
      <c r="U18" s="31" t="str">
        <f>ELOLAP!$I$7</f>
        <v>20180416</v>
      </c>
      <c r="V18" s="19" t="s">
        <v>112</v>
      </c>
      <c r="W18" s="19" t="s">
        <v>174</v>
      </c>
      <c r="X18" s="32" t="str">
        <f t="shared" si="1"/>
        <v>R16,2018N1,00000000,20180416,E,BEFK2C,@BEFK2C0006,LBETK,H,US,USD,4000000,3000000,,7000000,7000000,2000,3000,4000,,,1000</v>
      </c>
    </row>
    <row r="19" spans="1:24" ht="12.75">
      <c r="A19" s="20" t="s">
        <v>170</v>
      </c>
      <c r="B19" s="33" t="s">
        <v>142</v>
      </c>
      <c r="C19" s="34" t="s">
        <v>126</v>
      </c>
      <c r="D19" s="23" t="s">
        <v>131</v>
      </c>
      <c r="E19" s="23" t="s">
        <v>128</v>
      </c>
      <c r="F19" s="151">
        <v>11000000</v>
      </c>
      <c r="G19" s="151">
        <v>3000000</v>
      </c>
      <c r="H19" s="151">
        <v>-200000</v>
      </c>
      <c r="I19" s="151">
        <v>13800000</v>
      </c>
      <c r="J19" s="151">
        <v>13800000</v>
      </c>
      <c r="K19" s="151">
        <v>100000</v>
      </c>
      <c r="L19" s="151">
        <v>20000</v>
      </c>
      <c r="M19" s="151">
        <v>30000</v>
      </c>
      <c r="N19" s="153"/>
      <c r="O19" s="151">
        <v>0</v>
      </c>
      <c r="P19" s="151">
        <v>90000</v>
      </c>
      <c r="Q19" s="62">
        <f>F19+G19+H19-I19+K19+L19-M19+O19-P19</f>
        <v>0</v>
      </c>
      <c r="R19" s="30" t="str">
        <f>ELOLAP!$F$7</f>
        <v>R16</v>
      </c>
      <c r="S19" s="30" t="str">
        <f>ELOLAP!$G$7</f>
        <v>2018N1</v>
      </c>
      <c r="T19" s="31" t="str">
        <f>ELOLAP!$H$7</f>
        <v>00000000</v>
      </c>
      <c r="U19" s="31" t="str">
        <f>ELOLAP!$I$7</f>
        <v>20180416</v>
      </c>
      <c r="V19" s="19" t="s">
        <v>112</v>
      </c>
      <c r="W19" s="19" t="s">
        <v>174</v>
      </c>
      <c r="X19" s="32" t="str">
        <f t="shared" si="1"/>
        <v>R16,2018N1,00000000,20180416,E,BEFK2C,@BEFK2C0007,LBETK,H,DE,HUF,11000000,3000000,-200000,13800000,13800000,100000,20000,30000,,0,90000</v>
      </c>
    </row>
    <row r="20" spans="1:24" ht="12.75">
      <c r="A20" s="20" t="s">
        <v>171</v>
      </c>
      <c r="B20" s="33" t="s">
        <v>144</v>
      </c>
      <c r="C20" s="130"/>
      <c r="D20" s="131"/>
      <c r="E20" s="23" t="s">
        <v>134</v>
      </c>
      <c r="F20" s="151">
        <v>2000000</v>
      </c>
      <c r="G20" s="151">
        <v>-200000</v>
      </c>
      <c r="H20" s="151">
        <v>-300000</v>
      </c>
      <c r="I20" s="151">
        <v>1500000</v>
      </c>
      <c r="J20" s="151">
        <v>1500000</v>
      </c>
      <c r="K20" s="153"/>
      <c r="L20" s="153"/>
      <c r="M20" s="153"/>
      <c r="N20" s="153"/>
      <c r="O20" s="153"/>
      <c r="P20" s="153"/>
      <c r="Q20" s="62">
        <f t="shared" si="0"/>
        <v>0</v>
      </c>
      <c r="R20" s="30" t="str">
        <f>ELOLAP!$F$7</f>
        <v>R16</v>
      </c>
      <c r="S20" s="30" t="str">
        <f>ELOLAP!$G$7</f>
        <v>2018N1</v>
      </c>
      <c r="T20" s="31" t="str">
        <f>ELOLAP!$H$7</f>
        <v>00000000</v>
      </c>
      <c r="U20" s="31" t="str">
        <f>ELOLAP!$I$7</f>
        <v>20180416</v>
      </c>
      <c r="V20" s="19" t="s">
        <v>112</v>
      </c>
      <c r="W20" s="19" t="s">
        <v>174</v>
      </c>
      <c r="X20" s="32" t="str">
        <f t="shared" si="1"/>
        <v>R16,2018N1,00000000,20180416,E,BEFK2C,@BEFK2C0008,SVAL,,,USD,2000000,-200000,-300000,1500000,1500000,,,,,,</v>
      </c>
    </row>
    <row r="21" spans="1:24" ht="12.75">
      <c r="A21" s="20" t="s">
        <v>172</v>
      </c>
      <c r="B21" s="33" t="s">
        <v>145</v>
      </c>
      <c r="C21" s="130"/>
      <c r="D21" s="131"/>
      <c r="E21" s="23" t="s">
        <v>134</v>
      </c>
      <c r="F21" s="151">
        <v>3000000</v>
      </c>
      <c r="G21" s="151">
        <v>-1000000</v>
      </c>
      <c r="H21" s="151"/>
      <c r="I21" s="151">
        <v>2000000</v>
      </c>
      <c r="J21" s="151">
        <v>2000000</v>
      </c>
      <c r="K21" s="153"/>
      <c r="L21" s="153"/>
      <c r="M21" s="153"/>
      <c r="N21" s="153"/>
      <c r="O21" s="153"/>
      <c r="P21" s="153"/>
      <c r="Q21" s="62">
        <f t="shared" si="0"/>
        <v>0</v>
      </c>
      <c r="R21" s="30" t="str">
        <f>ELOLAP!$F$7</f>
        <v>R16</v>
      </c>
      <c r="S21" s="30" t="str">
        <f>ELOLAP!$G$7</f>
        <v>2018N1</v>
      </c>
      <c r="T21" s="31" t="str">
        <f>ELOLAP!$H$7</f>
        <v>00000000</v>
      </c>
      <c r="U21" s="31" t="str">
        <f>ELOLAP!$I$7</f>
        <v>20180416</v>
      </c>
      <c r="V21" s="19" t="s">
        <v>112</v>
      </c>
      <c r="W21" s="19" t="s">
        <v>174</v>
      </c>
      <c r="X21" s="32" t="str">
        <f t="shared" si="1"/>
        <v>R16,2018N1,00000000,20180416,E,BEFK2C,@BEFK2C0009,UVAL,,,USD,3000000,-1000000,,2000000,2000000,,,,,,</v>
      </c>
    </row>
    <row r="22" spans="1:24" ht="12.75">
      <c r="A22" s="132"/>
      <c r="B22" s="133"/>
      <c r="C22" s="134"/>
      <c r="D22" s="135"/>
      <c r="E22" s="136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R22" s="19"/>
      <c r="S22" s="19"/>
      <c r="T22" s="31"/>
      <c r="U22" s="19"/>
      <c r="W22" s="19"/>
      <c r="X22" s="32"/>
    </row>
    <row r="23" spans="1:24" ht="13.5" thickBot="1">
      <c r="A23" s="94" t="s">
        <v>36</v>
      </c>
      <c r="B23" s="137"/>
      <c r="C23" s="138"/>
      <c r="D23" s="13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9"/>
      <c r="R23" s="19"/>
      <c r="S23" s="19"/>
      <c r="T23" s="31"/>
      <c r="U23" s="19"/>
      <c r="W23" s="19"/>
      <c r="X23" s="32"/>
    </row>
    <row r="24" spans="1:24" ht="12.75">
      <c r="A24" s="44"/>
      <c r="R24" s="19"/>
      <c r="S24" s="19"/>
      <c r="T24" s="31"/>
      <c r="U24" s="19"/>
      <c r="W24" s="19"/>
      <c r="X24" s="32"/>
    </row>
    <row r="25" spans="1:24" ht="12.75">
      <c r="A25" s="44"/>
      <c r="W25" s="19"/>
      <c r="X25" s="32"/>
    </row>
    <row r="26" spans="1:24" ht="12.75">
      <c r="A26" s="44"/>
      <c r="W26" s="19"/>
      <c r="X26" s="32"/>
    </row>
    <row r="27" ht="12.75"/>
    <row r="28" ht="12.75"/>
    <row r="29" ht="12.75"/>
  </sheetData>
  <sheetProtection/>
  <mergeCells count="20">
    <mergeCell ref="E8:E11"/>
    <mergeCell ref="F8:J8"/>
    <mergeCell ref="B1:H1"/>
    <mergeCell ref="A7:E7"/>
    <mergeCell ref="G10:G11"/>
    <mergeCell ref="H10:H11"/>
    <mergeCell ref="A8:A11"/>
    <mergeCell ref="B8:B11"/>
    <mergeCell ref="C8:C11"/>
    <mergeCell ref="D8:D11"/>
    <mergeCell ref="K8:P8"/>
    <mergeCell ref="F9:F11"/>
    <mergeCell ref="G9:H9"/>
    <mergeCell ref="I9:I11"/>
    <mergeCell ref="J9:J11"/>
    <mergeCell ref="K9:K11"/>
    <mergeCell ref="L9:O9"/>
    <mergeCell ref="P9:P11"/>
    <mergeCell ref="L10:N10"/>
    <mergeCell ref="O10:O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5" width="9.421875" style="1" customWidth="1"/>
    <col min="6" max="6" width="11.00390625" style="1" customWidth="1"/>
    <col min="7" max="7" width="11.140625" style="1" customWidth="1"/>
    <col min="8" max="8" width="9.7109375" style="1" customWidth="1"/>
    <col min="9" max="10" width="10.8515625" style="1" customWidth="1"/>
    <col min="11" max="11" width="10.7109375" style="1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6" customWidth="1"/>
    <col min="17" max="17" width="10.8515625" style="6" customWidth="1"/>
    <col min="18" max="16384" width="9.140625" style="1" customWidth="1"/>
  </cols>
  <sheetData>
    <row r="1" spans="1:10" ht="15.75">
      <c r="A1" s="3"/>
      <c r="B1" s="83" t="s">
        <v>76</v>
      </c>
      <c r="C1" s="83"/>
      <c r="D1" s="83"/>
      <c r="E1" s="83"/>
      <c r="F1" s="83"/>
      <c r="G1" s="83"/>
      <c r="H1" s="83"/>
      <c r="I1" s="3"/>
      <c r="J1" s="3"/>
    </row>
    <row r="2" spans="1:5" ht="12.75">
      <c r="A2" s="44"/>
      <c r="B2" s="125"/>
      <c r="C2" s="125"/>
      <c r="D2" s="125"/>
      <c r="E2" s="125"/>
    </row>
    <row r="3" spans="1:5" ht="12.75">
      <c r="A3" s="44"/>
      <c r="B3" s="125"/>
      <c r="C3" s="125"/>
      <c r="D3" s="125"/>
      <c r="E3" s="125"/>
    </row>
    <row r="4" ht="12.75">
      <c r="A4" s="5" t="s">
        <v>83</v>
      </c>
    </row>
    <row r="5" ht="13.5" thickBot="1">
      <c r="A5" s="7" t="s">
        <v>73</v>
      </c>
    </row>
    <row r="6" spans="1:9" ht="13.5" customHeight="1" thickBot="1">
      <c r="A6" s="205" t="s">
        <v>71</v>
      </c>
      <c r="B6" s="206"/>
      <c r="C6" s="206"/>
      <c r="D6" s="206"/>
      <c r="E6" s="207"/>
      <c r="F6" s="70"/>
      <c r="H6" s="7"/>
      <c r="I6" s="70"/>
    </row>
    <row r="7" spans="1:10" ht="12.75" customHeight="1">
      <c r="A7" s="208" t="s">
        <v>0</v>
      </c>
      <c r="B7" s="210" t="s">
        <v>46</v>
      </c>
      <c r="C7" s="210" t="s">
        <v>70</v>
      </c>
      <c r="D7" s="212" t="s">
        <v>74</v>
      </c>
      <c r="E7" s="245" t="s">
        <v>79</v>
      </c>
      <c r="F7" s="237" t="s">
        <v>42</v>
      </c>
      <c r="G7" s="238"/>
      <c r="H7" s="238"/>
      <c r="I7" s="238"/>
      <c r="J7" s="239"/>
    </row>
    <row r="8" spans="1:10" ht="12.75" customHeight="1">
      <c r="A8" s="209"/>
      <c r="B8" s="211"/>
      <c r="C8" s="211"/>
      <c r="D8" s="213"/>
      <c r="E8" s="246"/>
      <c r="F8" s="240" t="s">
        <v>56</v>
      </c>
      <c r="G8" s="202" t="s">
        <v>7</v>
      </c>
      <c r="H8" s="202"/>
      <c r="I8" s="202" t="s">
        <v>57</v>
      </c>
      <c r="J8" s="243" t="s">
        <v>58</v>
      </c>
    </row>
    <row r="9" spans="1:10" ht="72.75" customHeight="1">
      <c r="A9" s="209"/>
      <c r="B9" s="211"/>
      <c r="C9" s="211"/>
      <c r="D9" s="213"/>
      <c r="E9" s="246"/>
      <c r="F9" s="240"/>
      <c r="G9" s="202" t="s">
        <v>9</v>
      </c>
      <c r="H9" s="202" t="s">
        <v>10</v>
      </c>
      <c r="I9" s="202"/>
      <c r="J9" s="243"/>
    </row>
    <row r="10" spans="1:18" ht="64.5" thickBot="1">
      <c r="A10" s="209"/>
      <c r="B10" s="211"/>
      <c r="C10" s="211"/>
      <c r="D10" s="213"/>
      <c r="E10" s="246"/>
      <c r="F10" s="241"/>
      <c r="G10" s="242"/>
      <c r="H10" s="242"/>
      <c r="I10" s="242"/>
      <c r="J10" s="244"/>
      <c r="L10" s="11" t="s">
        <v>103</v>
      </c>
      <c r="M10" s="11" t="s">
        <v>104</v>
      </c>
      <c r="N10" s="11" t="s">
        <v>105</v>
      </c>
      <c r="O10" s="11" t="s">
        <v>106</v>
      </c>
      <c r="P10" s="11" t="s">
        <v>107</v>
      </c>
      <c r="Q10" s="12" t="s">
        <v>108</v>
      </c>
      <c r="R10" s="7" t="s">
        <v>109</v>
      </c>
    </row>
    <row r="11" spans="1:18" ht="12.75">
      <c r="A11" s="52"/>
      <c r="B11" s="126" t="s">
        <v>16</v>
      </c>
      <c r="C11" s="15" t="s">
        <v>17</v>
      </c>
      <c r="D11" s="15" t="s">
        <v>18</v>
      </c>
      <c r="E11" s="15" t="s">
        <v>19</v>
      </c>
      <c r="F11" s="53" t="s">
        <v>20</v>
      </c>
      <c r="G11" s="55" t="s">
        <v>21</v>
      </c>
      <c r="H11" s="55" t="s">
        <v>22</v>
      </c>
      <c r="I11" s="53" t="s">
        <v>23</v>
      </c>
      <c r="J11" s="56" t="s">
        <v>69</v>
      </c>
      <c r="L11" s="19"/>
      <c r="M11" s="19"/>
      <c r="N11" s="19"/>
      <c r="O11" s="19"/>
      <c r="P11" s="19"/>
      <c r="Q11" s="19"/>
      <c r="R11" s="19"/>
    </row>
    <row r="12" spans="1:18" ht="12.75">
      <c r="A12" s="20" t="s">
        <v>164</v>
      </c>
      <c r="B12" s="35" t="s">
        <v>135</v>
      </c>
      <c r="C12" s="23" t="s">
        <v>129</v>
      </c>
      <c r="D12" s="23" t="s">
        <v>131</v>
      </c>
      <c r="E12" s="23" t="s">
        <v>132</v>
      </c>
      <c r="F12" s="151">
        <v>0</v>
      </c>
      <c r="G12" s="151">
        <v>35000</v>
      </c>
      <c r="H12" s="151"/>
      <c r="I12" s="151">
        <v>35000</v>
      </c>
      <c r="J12" s="155">
        <v>35000</v>
      </c>
      <c r="K12" s="62">
        <f>F12+G12+H12-I12</f>
        <v>0</v>
      </c>
      <c r="L12" s="30" t="str">
        <f>ELOLAP!$F$7</f>
        <v>R16</v>
      </c>
      <c r="M12" s="30" t="str">
        <f>ELOLAP!$G$7</f>
        <v>2018N1</v>
      </c>
      <c r="N12" s="31" t="str">
        <f>ELOLAP!$H$7</f>
        <v>00000000</v>
      </c>
      <c r="O12" s="31" t="str">
        <f>ELOLAP!$I$7</f>
        <v>20180416</v>
      </c>
      <c r="P12" s="19" t="s">
        <v>112</v>
      </c>
      <c r="Q12" s="19" t="s">
        <v>175</v>
      </c>
      <c r="R12" s="32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R16,2018N1,00000000,20180416,E,BEFK3C,@BEFK3C0001,KERHITK,R,DE,EUR,0,35000,,35000,35000</v>
      </c>
    </row>
    <row r="13" spans="1:18" ht="12.75">
      <c r="A13" s="20" t="s">
        <v>165</v>
      </c>
      <c r="B13" s="35" t="s">
        <v>135</v>
      </c>
      <c r="C13" s="23" t="s">
        <v>129</v>
      </c>
      <c r="D13" s="23" t="s">
        <v>127</v>
      </c>
      <c r="E13" s="23" t="s">
        <v>128</v>
      </c>
      <c r="F13" s="151">
        <v>2000000</v>
      </c>
      <c r="G13" s="151">
        <v>-2000000</v>
      </c>
      <c r="H13" s="151"/>
      <c r="I13" s="151">
        <v>0</v>
      </c>
      <c r="J13" s="155">
        <v>0</v>
      </c>
      <c r="K13" s="62">
        <f>F13+G13+H13-I13</f>
        <v>0</v>
      </c>
      <c r="L13" s="30" t="str">
        <f>ELOLAP!$F$7</f>
        <v>R16</v>
      </c>
      <c r="M13" s="30" t="str">
        <f>ELOLAP!$G$7</f>
        <v>2018N1</v>
      </c>
      <c r="N13" s="31" t="str">
        <f>ELOLAP!$H$7</f>
        <v>00000000</v>
      </c>
      <c r="O13" s="31" t="str">
        <f>ELOLAP!$I$7</f>
        <v>20180416</v>
      </c>
      <c r="P13" s="19" t="s">
        <v>112</v>
      </c>
      <c r="Q13" s="19" t="s">
        <v>175</v>
      </c>
      <c r="R13" s="32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R16,2018N1,00000000,20180416,E,BEFK3C,@BEFK3C0002,KERHITK,R,PL,HUF,2000000,-2000000,,0,0</v>
      </c>
    </row>
    <row r="14" spans="1:10" ht="12.75">
      <c r="A14" s="73" t="s">
        <v>35</v>
      </c>
      <c r="B14" s="127"/>
      <c r="C14" s="23"/>
      <c r="D14" s="75"/>
      <c r="E14" s="76"/>
      <c r="F14" s="156"/>
      <c r="G14" s="156"/>
      <c r="H14" s="156"/>
      <c r="I14" s="156"/>
      <c r="J14" s="157"/>
    </row>
    <row r="15" spans="1:10" ht="13.5" thickBot="1">
      <c r="A15" s="63" t="s">
        <v>36</v>
      </c>
      <c r="B15" s="128"/>
      <c r="C15" s="79"/>
      <c r="D15" s="80"/>
      <c r="E15" s="81"/>
      <c r="F15" s="81"/>
      <c r="G15" s="81"/>
      <c r="H15" s="81"/>
      <c r="I15" s="81"/>
      <c r="J15" s="82"/>
    </row>
    <row r="16" ht="12.75">
      <c r="A16" s="44"/>
    </row>
    <row r="17" spans="1:5" ht="12.75">
      <c r="A17" s="44"/>
      <c r="B17" s="125"/>
      <c r="C17" s="125"/>
      <c r="D17" s="125"/>
      <c r="E17" s="125"/>
    </row>
    <row r="18" spans="1:5" ht="12.75">
      <c r="A18" s="44"/>
      <c r="B18" s="125"/>
      <c r="C18" s="125"/>
      <c r="D18" s="125"/>
      <c r="E18" s="125"/>
    </row>
    <row r="19" spans="1:5" ht="12.75">
      <c r="A19" s="44"/>
      <c r="B19" s="125"/>
      <c r="C19" s="125"/>
      <c r="D19" s="125"/>
      <c r="E19" s="125"/>
    </row>
  </sheetData>
  <sheetProtection/>
  <mergeCells count="13">
    <mergeCell ref="A6:E6"/>
    <mergeCell ref="A7:A10"/>
    <mergeCell ref="B7:B10"/>
    <mergeCell ref="C7:C10"/>
    <mergeCell ref="D7:D10"/>
    <mergeCell ref="E7:E10"/>
    <mergeCell ref="F7:J7"/>
    <mergeCell ref="F8:F10"/>
    <mergeCell ref="G8:H8"/>
    <mergeCell ref="I8:I10"/>
    <mergeCell ref="J8:J10"/>
    <mergeCell ref="G9:G10"/>
    <mergeCell ref="H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9.421875" style="1" customWidth="1"/>
    <col min="2" max="5" width="9.7109375" style="1" customWidth="1"/>
    <col min="6" max="6" width="11.00390625" style="1" customWidth="1"/>
    <col min="7" max="7" width="11.7109375" style="1" bestFit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421875" style="1" customWidth="1"/>
    <col min="16" max="16" width="10.8515625" style="1" customWidth="1"/>
    <col min="17" max="22" width="9.140625" style="6" customWidth="1"/>
    <col min="23" max="16384" width="9.140625" style="1" customWidth="1"/>
  </cols>
  <sheetData>
    <row r="1" spans="1:9" ht="15.75">
      <c r="A1" s="3"/>
      <c r="B1" s="247" t="s">
        <v>76</v>
      </c>
      <c r="C1" s="247"/>
      <c r="D1" s="247"/>
      <c r="E1" s="247"/>
      <c r="F1" s="247"/>
      <c r="G1" s="247"/>
      <c r="H1" s="3"/>
      <c r="I1" s="3"/>
    </row>
    <row r="2" ht="12.75" customHeight="1">
      <c r="Q2" s="45"/>
    </row>
    <row r="3" ht="13.5" customHeight="1">
      <c r="Q3" s="45"/>
    </row>
    <row r="4" ht="12.75" customHeight="1">
      <c r="Q4" s="45"/>
    </row>
    <row r="5" spans="1:17" ht="12.75" customHeight="1">
      <c r="A5" s="5" t="s">
        <v>84</v>
      </c>
      <c r="Q5" s="45"/>
    </row>
    <row r="6" spans="1:17" ht="13.5" thickBot="1">
      <c r="A6" s="7" t="s">
        <v>73</v>
      </c>
      <c r="Q6" s="45"/>
    </row>
    <row r="7" spans="1:17" ht="13.5" thickBot="1">
      <c r="A7" s="205" t="s">
        <v>72</v>
      </c>
      <c r="B7" s="206"/>
      <c r="C7" s="206"/>
      <c r="D7" s="206"/>
      <c r="E7" s="206"/>
      <c r="F7" s="207"/>
      <c r="G7" s="48"/>
      <c r="H7" s="48"/>
      <c r="I7" s="48"/>
      <c r="J7" s="48"/>
      <c r="K7" s="48"/>
      <c r="L7" s="48"/>
      <c r="M7" s="32"/>
      <c r="O7" s="32"/>
      <c r="Q7" s="45"/>
    </row>
    <row r="8" spans="1:17" ht="13.5" thickBot="1">
      <c r="A8" s="208" t="s">
        <v>0</v>
      </c>
      <c r="B8" s="210" t="s">
        <v>46</v>
      </c>
      <c r="C8" s="210" t="s">
        <v>34</v>
      </c>
      <c r="D8" s="212" t="s">
        <v>74</v>
      </c>
      <c r="E8" s="248" t="s">
        <v>79</v>
      </c>
      <c r="F8" s="216" t="s">
        <v>42</v>
      </c>
      <c r="G8" s="217"/>
      <c r="H8" s="217"/>
      <c r="I8" s="217"/>
      <c r="J8" s="249"/>
      <c r="K8" s="250" t="s">
        <v>5</v>
      </c>
      <c r="L8" s="251"/>
      <c r="M8" s="251"/>
      <c r="N8" s="251"/>
      <c r="O8" s="252"/>
      <c r="Q8" s="45"/>
    </row>
    <row r="9" spans="1:17" ht="12.75">
      <c r="A9" s="209"/>
      <c r="B9" s="211"/>
      <c r="C9" s="211"/>
      <c r="D9" s="213"/>
      <c r="E9" s="200"/>
      <c r="F9" s="197" t="s">
        <v>56</v>
      </c>
      <c r="G9" s="202" t="s">
        <v>7</v>
      </c>
      <c r="H9" s="202"/>
      <c r="I9" s="199" t="s">
        <v>57</v>
      </c>
      <c r="J9" s="245" t="s">
        <v>58</v>
      </c>
      <c r="K9" s="240" t="s">
        <v>68</v>
      </c>
      <c r="L9" s="202" t="s">
        <v>7</v>
      </c>
      <c r="M9" s="202"/>
      <c r="N9" s="202"/>
      <c r="O9" s="243" t="s">
        <v>66</v>
      </c>
      <c r="Q9" s="45"/>
    </row>
    <row r="10" spans="1:17" ht="12.75">
      <c r="A10" s="209"/>
      <c r="B10" s="211"/>
      <c r="C10" s="211"/>
      <c r="D10" s="213"/>
      <c r="E10" s="200"/>
      <c r="F10" s="198"/>
      <c r="G10" s="253" t="s">
        <v>9</v>
      </c>
      <c r="H10" s="202" t="s">
        <v>10</v>
      </c>
      <c r="I10" s="200"/>
      <c r="J10" s="246"/>
      <c r="K10" s="240"/>
      <c r="L10" s="202" t="s">
        <v>9</v>
      </c>
      <c r="M10" s="202"/>
      <c r="N10" s="202" t="s">
        <v>10</v>
      </c>
      <c r="O10" s="243"/>
      <c r="Q10" s="45"/>
    </row>
    <row r="11" spans="1:23" ht="77.25" thickBot="1">
      <c r="A11" s="209"/>
      <c r="B11" s="211"/>
      <c r="C11" s="211"/>
      <c r="D11" s="213"/>
      <c r="E11" s="200"/>
      <c r="F11" s="233"/>
      <c r="G11" s="254"/>
      <c r="H11" s="242"/>
      <c r="I11" s="255"/>
      <c r="J11" s="256"/>
      <c r="K11" s="241"/>
      <c r="L11" s="51" t="s">
        <v>67</v>
      </c>
      <c r="M11" s="51" t="s">
        <v>14</v>
      </c>
      <c r="N11" s="242"/>
      <c r="O11" s="244"/>
      <c r="Q11" s="11" t="s">
        <v>103</v>
      </c>
      <c r="R11" s="11" t="s">
        <v>104</v>
      </c>
      <c r="S11" s="11" t="s">
        <v>105</v>
      </c>
      <c r="T11" s="11" t="s">
        <v>106</v>
      </c>
      <c r="U11" s="11" t="s">
        <v>107</v>
      </c>
      <c r="V11" s="12" t="s">
        <v>108</v>
      </c>
      <c r="W11" s="7" t="s">
        <v>109</v>
      </c>
    </row>
    <row r="12" spans="1:23" ht="12.75">
      <c r="A12" s="52"/>
      <c r="B12" s="13" t="s">
        <v>16</v>
      </c>
      <c r="C12" s="15" t="s">
        <v>17</v>
      </c>
      <c r="D12" s="15" t="s">
        <v>18</v>
      </c>
      <c r="E12" s="15" t="s">
        <v>19</v>
      </c>
      <c r="F12" s="53" t="s">
        <v>20</v>
      </c>
      <c r="G12" s="54" t="s">
        <v>21</v>
      </c>
      <c r="H12" s="55" t="s">
        <v>22</v>
      </c>
      <c r="I12" s="55" t="s">
        <v>23</v>
      </c>
      <c r="J12" s="55" t="s">
        <v>40</v>
      </c>
      <c r="K12" s="55" t="s">
        <v>25</v>
      </c>
      <c r="L12" s="55" t="s">
        <v>26</v>
      </c>
      <c r="M12" s="55" t="s">
        <v>27</v>
      </c>
      <c r="N12" s="55" t="s">
        <v>28</v>
      </c>
      <c r="O12" s="56" t="s">
        <v>29</v>
      </c>
      <c r="Q12" s="19"/>
      <c r="R12" s="19"/>
      <c r="S12" s="19"/>
      <c r="T12" s="19"/>
      <c r="U12" s="19"/>
      <c r="V12" s="19"/>
      <c r="W12" s="19"/>
    </row>
    <row r="13" spans="1:23" ht="12.75">
      <c r="A13" s="20" t="s">
        <v>164</v>
      </c>
      <c r="B13" s="35" t="s">
        <v>148</v>
      </c>
      <c r="C13" s="35" t="s">
        <v>129</v>
      </c>
      <c r="D13" s="35" t="s">
        <v>127</v>
      </c>
      <c r="E13" s="35" t="s">
        <v>132</v>
      </c>
      <c r="F13" s="151">
        <v>200</v>
      </c>
      <c r="G13" s="152">
        <v>500</v>
      </c>
      <c r="H13" s="151">
        <v>-50</v>
      </c>
      <c r="I13" s="151">
        <v>650</v>
      </c>
      <c r="J13" s="151">
        <v>650</v>
      </c>
      <c r="K13" s="153"/>
      <c r="L13" s="153"/>
      <c r="M13" s="151"/>
      <c r="N13" s="153"/>
      <c r="O13" s="153"/>
      <c r="P13" s="62">
        <f>F13+G13+H13-I13</f>
        <v>0</v>
      </c>
      <c r="Q13" s="30" t="str">
        <f>ELOLAP!$F$7</f>
        <v>R16</v>
      </c>
      <c r="R13" s="30" t="str">
        <f>ELOLAP!$G$7</f>
        <v>2018N1</v>
      </c>
      <c r="S13" s="31" t="str">
        <f>ELOLAP!$H$7</f>
        <v>00000000</v>
      </c>
      <c r="T13" s="31" t="str">
        <f>ELOLAP!$I$7</f>
        <v>20180416</v>
      </c>
      <c r="U13" s="19" t="s">
        <v>112</v>
      </c>
      <c r="V13" s="19" t="s">
        <v>176</v>
      </c>
      <c r="W13" s="32" t="str">
        <f>Q13&amp;","&amp;R13&amp;","&amp;S13&amp;","&amp;T13&amp;","&amp;U13&amp;","&amp;V13&amp;","&amp;"@"&amp;V13&amp;"00"&amp;A13&amp;","&amp;B13&amp;","&amp;C13&amp;","&amp;D13&amp;","&amp;E13&amp;","&amp;F13&amp;","&amp;G13&amp;","&amp;H13&amp;","&amp;I13&amp;","&amp;J13&amp;","&amp;K13&amp;","&amp;L13&amp;","&amp;M13&amp;","&amp;N13&amp;","&amp;O13</f>
        <v>R16,2018N1,00000000,20180416,E,BEFK4C,@BEFK4C0001,EK,R,PL,EUR,200,500,-50,650,650,,,,,</v>
      </c>
    </row>
    <row r="14" spans="1:23" ht="12.75">
      <c r="A14" s="20" t="s">
        <v>165</v>
      </c>
      <c r="B14" s="35" t="s">
        <v>148</v>
      </c>
      <c r="C14" s="35" t="s">
        <v>129</v>
      </c>
      <c r="D14" s="35" t="s">
        <v>133</v>
      </c>
      <c r="E14" s="35" t="s">
        <v>132</v>
      </c>
      <c r="F14" s="151">
        <v>450000</v>
      </c>
      <c r="G14" s="154">
        <v>-450000</v>
      </c>
      <c r="H14" s="151">
        <v>50</v>
      </c>
      <c r="I14" s="151">
        <v>50</v>
      </c>
      <c r="J14" s="151">
        <v>50</v>
      </c>
      <c r="K14" s="153"/>
      <c r="L14" s="153"/>
      <c r="M14" s="151">
        <v>20000</v>
      </c>
      <c r="N14" s="153"/>
      <c r="O14" s="153"/>
      <c r="P14" s="62">
        <f>F14+G14+H14-I14</f>
        <v>0</v>
      </c>
      <c r="Q14" s="30" t="str">
        <f>ELOLAP!$F$7</f>
        <v>R16</v>
      </c>
      <c r="R14" s="30" t="str">
        <f>ELOLAP!$G$7</f>
        <v>2018N1</v>
      </c>
      <c r="S14" s="31" t="str">
        <f>ELOLAP!$H$7</f>
        <v>00000000</v>
      </c>
      <c r="T14" s="31" t="str">
        <f>ELOLAP!$I$7</f>
        <v>20180416</v>
      </c>
      <c r="U14" s="19" t="s">
        <v>112</v>
      </c>
      <c r="V14" s="19" t="s">
        <v>176</v>
      </c>
      <c r="W14" s="32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R16,2018N1,00000000,20180416,E,BEFK4C,@BEFK4C0002,EK,R,US,EUR,450000,-450000,50,50,50,,,20000,,</v>
      </c>
    </row>
    <row r="15" spans="1:23" ht="12.75">
      <c r="A15" s="20" t="s">
        <v>166</v>
      </c>
      <c r="B15" s="35" t="s">
        <v>148</v>
      </c>
      <c r="C15" s="35" t="s">
        <v>129</v>
      </c>
      <c r="D15" s="35" t="s">
        <v>131</v>
      </c>
      <c r="E15" s="35" t="s">
        <v>128</v>
      </c>
      <c r="F15" s="151">
        <v>5000000</v>
      </c>
      <c r="G15" s="154">
        <v>-5000000</v>
      </c>
      <c r="H15" s="151"/>
      <c r="I15" s="151">
        <v>0</v>
      </c>
      <c r="J15" s="151">
        <v>0</v>
      </c>
      <c r="K15" s="153"/>
      <c r="L15" s="153"/>
      <c r="M15" s="151">
        <v>2000</v>
      </c>
      <c r="N15" s="153"/>
      <c r="O15" s="153"/>
      <c r="P15" s="62">
        <f>F15+G15+H15-I15</f>
        <v>0</v>
      </c>
      <c r="Q15" s="30" t="str">
        <f>ELOLAP!$F$7</f>
        <v>R16</v>
      </c>
      <c r="R15" s="30" t="str">
        <f>ELOLAP!$G$7</f>
        <v>2018N1</v>
      </c>
      <c r="S15" s="31" t="str">
        <f>ELOLAP!$H$7</f>
        <v>00000000</v>
      </c>
      <c r="T15" s="31" t="str">
        <f>ELOLAP!$I$7</f>
        <v>20180416</v>
      </c>
      <c r="U15" s="19" t="s">
        <v>112</v>
      </c>
      <c r="V15" s="19" t="s">
        <v>176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R16,2018N1,00000000,20180416,E,BEFK4C,@BEFK4C0003,EK,R,DE,HUF,5000000,-5000000,,0,0,,,2000,,</v>
      </c>
    </row>
    <row r="16" spans="1:23" ht="12.75">
      <c r="A16" s="20" t="s">
        <v>167</v>
      </c>
      <c r="B16" s="35" t="s">
        <v>148</v>
      </c>
      <c r="C16" s="35" t="s">
        <v>126</v>
      </c>
      <c r="D16" s="35" t="s">
        <v>127</v>
      </c>
      <c r="E16" s="35" t="s">
        <v>132</v>
      </c>
      <c r="F16" s="151">
        <v>850000</v>
      </c>
      <c r="G16" s="154">
        <v>200000</v>
      </c>
      <c r="H16" s="151"/>
      <c r="I16" s="151">
        <v>1050000</v>
      </c>
      <c r="J16" s="151">
        <v>1050000</v>
      </c>
      <c r="K16" s="153"/>
      <c r="L16" s="153"/>
      <c r="M16" s="153"/>
      <c r="N16" s="153"/>
      <c r="O16" s="153"/>
      <c r="P16" s="62">
        <f>F16+G16+H16-I16</f>
        <v>0</v>
      </c>
      <c r="Q16" s="30" t="str">
        <f>ELOLAP!$F$7</f>
        <v>R16</v>
      </c>
      <c r="R16" s="30" t="str">
        <f>ELOLAP!$G$7</f>
        <v>2018N1</v>
      </c>
      <c r="S16" s="31" t="str">
        <f>ELOLAP!$H$7</f>
        <v>00000000</v>
      </c>
      <c r="T16" s="31" t="str">
        <f>ELOLAP!$I$7</f>
        <v>20180416</v>
      </c>
      <c r="U16" s="19" t="s">
        <v>112</v>
      </c>
      <c r="V16" s="19" t="s">
        <v>176</v>
      </c>
      <c r="W16" s="32" t="str">
        <f>Q16&amp;","&amp;R16&amp;","&amp;S16&amp;","&amp;T16&amp;","&amp;U16&amp;","&amp;V16&amp;","&amp;"@"&amp;V16&amp;"00"&amp;A16&amp;","&amp;B16&amp;","&amp;C16&amp;","&amp;D16&amp;","&amp;E16&amp;","&amp;F16&amp;","&amp;G16&amp;","&amp;H16&amp;","&amp;I16&amp;","&amp;J16&amp;","&amp;K16&amp;","&amp;L16&amp;","&amp;M16&amp;","&amp;N16&amp;","&amp;O16</f>
        <v>R16,2018N1,00000000,20180416,E,BEFK4C,@BEFK4C0004,EK,H,PL,EUR,850000,200000,,1050000,1050000,,,,,</v>
      </c>
    </row>
    <row r="17" spans="1:23" ht="12.75">
      <c r="A17" s="20" t="s">
        <v>168</v>
      </c>
      <c r="B17" s="35" t="s">
        <v>149</v>
      </c>
      <c r="C17" s="35" t="s">
        <v>129</v>
      </c>
      <c r="D17" s="35" t="s">
        <v>127</v>
      </c>
      <c r="E17" s="35" t="s">
        <v>132</v>
      </c>
      <c r="F17" s="151">
        <v>3000</v>
      </c>
      <c r="G17" s="154">
        <v>2000</v>
      </c>
      <c r="H17" s="151"/>
      <c r="I17" s="151">
        <v>5000</v>
      </c>
      <c r="J17" s="151">
        <v>5000</v>
      </c>
      <c r="K17" s="151">
        <v>100</v>
      </c>
      <c r="L17" s="151">
        <v>50</v>
      </c>
      <c r="M17" s="151"/>
      <c r="N17" s="151"/>
      <c r="O17" s="151">
        <v>150</v>
      </c>
      <c r="P17" s="62">
        <f>F17+G17+H17-I17+K17+L17-M17+N17-O17</f>
        <v>0</v>
      </c>
      <c r="Q17" s="30" t="str">
        <f>ELOLAP!$F$7</f>
        <v>R16</v>
      </c>
      <c r="R17" s="30" t="str">
        <f>ELOLAP!$G$7</f>
        <v>2018N1</v>
      </c>
      <c r="S17" s="31" t="str">
        <f>ELOLAP!$H$7</f>
        <v>00000000</v>
      </c>
      <c r="T17" s="31" t="str">
        <f>ELOLAP!$I$7</f>
        <v>20180416</v>
      </c>
      <c r="U17" s="19" t="s">
        <v>112</v>
      </c>
      <c r="V17" s="19" t="s">
        <v>176</v>
      </c>
      <c r="W17" s="32" t="str">
        <f>Q17&amp;","&amp;R17&amp;","&amp;S17&amp;","&amp;T17&amp;","&amp;U17&amp;","&amp;V17&amp;","&amp;"@"&amp;V17&amp;"00"&amp;A17&amp;","&amp;B17&amp;","&amp;C17&amp;","&amp;D17&amp;","&amp;E17&amp;","&amp;F17&amp;","&amp;G17&amp;","&amp;H17&amp;","&amp;I17&amp;","&amp;J17&amp;","&amp;K17&amp;","&amp;L17&amp;","&amp;M17&amp;","&amp;N17&amp;","&amp;O17</f>
        <v>R16,2018N1,00000000,20180416,E,BEFK4C,@BEFK4C0005,VALTK,R,PL,EUR,3000,2000,,5000,5000,100,50,,,150</v>
      </c>
    </row>
    <row r="18" spans="1:23" ht="12.75">
      <c r="A18" s="20"/>
      <c r="B18" s="33"/>
      <c r="C18" s="34"/>
      <c r="D18" s="117"/>
      <c r="E18" s="106"/>
      <c r="F18" s="106"/>
      <c r="G18" s="123"/>
      <c r="H18" s="106"/>
      <c r="I18" s="106"/>
      <c r="J18" s="106"/>
      <c r="K18" s="106"/>
      <c r="L18" s="106"/>
      <c r="M18" s="106"/>
      <c r="N18" s="106"/>
      <c r="O18" s="110"/>
      <c r="Q18" s="19"/>
      <c r="R18" s="19"/>
      <c r="S18" s="31"/>
      <c r="T18" s="19"/>
      <c r="U18" s="19"/>
      <c r="V18" s="19"/>
      <c r="W18" s="32"/>
    </row>
    <row r="19" spans="1:23" ht="13.5" thickBot="1">
      <c r="A19" s="63" t="s">
        <v>36</v>
      </c>
      <c r="B19" s="40"/>
      <c r="C19" s="79"/>
      <c r="D19" s="80"/>
      <c r="E19" s="81"/>
      <c r="F19" s="81"/>
      <c r="G19" s="124"/>
      <c r="H19" s="81"/>
      <c r="I19" s="81"/>
      <c r="J19" s="81"/>
      <c r="K19" s="81"/>
      <c r="L19" s="81"/>
      <c r="M19" s="81"/>
      <c r="N19" s="81"/>
      <c r="O19" s="82"/>
      <c r="Q19" s="19"/>
      <c r="R19" s="19"/>
      <c r="S19" s="19"/>
      <c r="T19" s="19"/>
      <c r="U19" s="19"/>
      <c r="V19" s="19"/>
      <c r="W19" s="32"/>
    </row>
    <row r="20" spans="1:23" ht="12.75">
      <c r="A20" s="44"/>
      <c r="Q20" s="19"/>
      <c r="R20" s="19"/>
      <c r="S20" s="19"/>
      <c r="T20" s="19"/>
      <c r="U20" s="19"/>
      <c r="V20" s="19"/>
      <c r="W20" s="32"/>
    </row>
    <row r="21" spans="22:23" ht="12.75">
      <c r="V21" s="19"/>
      <c r="W21" s="32"/>
    </row>
    <row r="22" spans="22:23" ht="12.75">
      <c r="V22" s="19"/>
      <c r="W22" s="32"/>
    </row>
    <row r="23" spans="22:23" ht="12.75">
      <c r="V23" s="19"/>
      <c r="W23" s="32"/>
    </row>
    <row r="24" spans="22:23" ht="12.75">
      <c r="V24" s="19"/>
      <c r="W24" s="32"/>
    </row>
  </sheetData>
  <sheetProtection/>
  <mergeCells count="20">
    <mergeCell ref="K8:O8"/>
    <mergeCell ref="O9:O11"/>
    <mergeCell ref="G10:G11"/>
    <mergeCell ref="H10:H11"/>
    <mergeCell ref="L10:M10"/>
    <mergeCell ref="N10:N11"/>
    <mergeCell ref="I9:I11"/>
    <mergeCell ref="J9:J11"/>
    <mergeCell ref="K9:K11"/>
    <mergeCell ref="L9:N9"/>
    <mergeCell ref="B1:G1"/>
    <mergeCell ref="A7:F7"/>
    <mergeCell ref="A8:A11"/>
    <mergeCell ref="B8:B11"/>
    <mergeCell ref="C8:C11"/>
    <mergeCell ref="D8:D11"/>
    <mergeCell ref="E8:E11"/>
    <mergeCell ref="F8:J8"/>
    <mergeCell ref="F9:F11"/>
    <mergeCell ref="G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9.421875" style="1" customWidth="1"/>
    <col min="2" max="4" width="11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6" customWidth="1"/>
    <col min="10" max="10" width="10.8515625" style="6" customWidth="1"/>
    <col min="11" max="11" width="10.7109375" style="6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spans="1:10" ht="15.75">
      <c r="A1" s="3"/>
      <c r="B1" s="201" t="s">
        <v>76</v>
      </c>
      <c r="C1" s="201"/>
      <c r="D1" s="201"/>
      <c r="E1" s="201"/>
      <c r="F1" s="201"/>
      <c r="G1" s="201"/>
      <c r="H1" s="201"/>
      <c r="I1" s="96"/>
      <c r="J1" s="96"/>
    </row>
    <row r="2" ht="12.75"/>
    <row r="3" ht="12.75"/>
    <row r="4" ht="12.75">
      <c r="A4" s="5" t="s">
        <v>85</v>
      </c>
    </row>
    <row r="5" ht="13.5" thickBot="1">
      <c r="A5" s="7" t="s">
        <v>73</v>
      </c>
    </row>
    <row r="6" spans="1:4" ht="13.5" thickBot="1">
      <c r="A6" s="205" t="s">
        <v>54</v>
      </c>
      <c r="B6" s="206"/>
      <c r="C6" s="206"/>
      <c r="D6" s="207"/>
    </row>
    <row r="7" spans="1:15" ht="90" thickBot="1">
      <c r="A7" s="112" t="s">
        <v>0</v>
      </c>
      <c r="B7" s="113" t="s">
        <v>50</v>
      </c>
      <c r="C7" s="8" t="s">
        <v>49</v>
      </c>
      <c r="D7" s="9" t="s">
        <v>74</v>
      </c>
      <c r="E7" s="9" t="s">
        <v>79</v>
      </c>
      <c r="F7" s="114" t="s">
        <v>53</v>
      </c>
      <c r="G7" s="8" t="s">
        <v>51</v>
      </c>
      <c r="I7" s="11" t="s">
        <v>103</v>
      </c>
      <c r="J7" s="11" t="s">
        <v>104</v>
      </c>
      <c r="K7" s="11" t="s">
        <v>105</v>
      </c>
      <c r="L7" s="11" t="s">
        <v>106</v>
      </c>
      <c r="M7" s="11" t="s">
        <v>107</v>
      </c>
      <c r="N7" s="12" t="s">
        <v>108</v>
      </c>
      <c r="O7" s="7" t="s">
        <v>109</v>
      </c>
    </row>
    <row r="8" spans="1:14" ht="12.75">
      <c r="A8" s="115"/>
      <c r="B8" s="116" t="s">
        <v>16</v>
      </c>
      <c r="C8" s="14" t="s">
        <v>17</v>
      </c>
      <c r="D8" s="15" t="s">
        <v>18</v>
      </c>
      <c r="E8" s="15" t="s">
        <v>19</v>
      </c>
      <c r="F8" s="17" t="s">
        <v>20</v>
      </c>
      <c r="G8" s="18" t="s">
        <v>21</v>
      </c>
      <c r="I8" s="19"/>
      <c r="J8" s="19"/>
      <c r="K8" s="19"/>
      <c r="L8" s="19"/>
      <c r="M8" s="19"/>
      <c r="N8" s="19"/>
    </row>
    <row r="9" spans="1:15" ht="12.75">
      <c r="A9" s="20" t="s">
        <v>164</v>
      </c>
      <c r="B9" s="33" t="s">
        <v>125</v>
      </c>
      <c r="C9" s="22" t="s">
        <v>126</v>
      </c>
      <c r="D9" s="23" t="s">
        <v>127</v>
      </c>
      <c r="E9" s="23" t="s">
        <v>128</v>
      </c>
      <c r="F9" s="35" t="s">
        <v>138</v>
      </c>
      <c r="G9" s="170">
        <v>-300</v>
      </c>
      <c r="I9" s="30" t="str">
        <f>ELOLAP!$F$7</f>
        <v>R16</v>
      </c>
      <c r="J9" s="30" t="str">
        <f>ELOLAP!$G$7</f>
        <v>2018N1</v>
      </c>
      <c r="K9" s="31" t="str">
        <f>ELOLAP!$H$7</f>
        <v>00000000</v>
      </c>
      <c r="L9" s="31" t="str">
        <f>ELOLAP!$I$7</f>
        <v>20180416</v>
      </c>
      <c r="M9" s="19" t="s">
        <v>112</v>
      </c>
      <c r="N9" s="19" t="s">
        <v>177</v>
      </c>
      <c r="O9" s="32" t="str">
        <f>I9&amp;","&amp;J9&amp;","&amp;K9&amp;","&amp;L9&amp;","&amp;M9&amp;","&amp;N9&amp;","&amp;"@"&amp;N9&amp;"00"&amp;A9&amp;","&amp;B9&amp;","&amp;C9&amp;","&amp;D9&amp;","&amp;E9&amp;","&amp;F9&amp;","&amp;G9</f>
        <v>R16,2018N1,00000000,20180416,E,BEFK5C,@BEFK5C0001,EHITK,H,PL,HUF,KOVEL,-300</v>
      </c>
    </row>
    <row r="10" spans="1:15" ht="12.75">
      <c r="A10" s="20" t="s">
        <v>165</v>
      </c>
      <c r="B10" s="33" t="s">
        <v>130</v>
      </c>
      <c r="C10" s="22" t="s">
        <v>126</v>
      </c>
      <c r="D10" s="23" t="s">
        <v>131</v>
      </c>
      <c r="E10" s="23" t="s">
        <v>128</v>
      </c>
      <c r="F10" s="35" t="s">
        <v>139</v>
      </c>
      <c r="G10" s="155">
        <v>-85000</v>
      </c>
      <c r="I10" s="30" t="str">
        <f>ELOLAP!$F$7</f>
        <v>R16</v>
      </c>
      <c r="J10" s="30" t="str">
        <f>ELOLAP!$G$7</f>
        <v>2018N1</v>
      </c>
      <c r="K10" s="31" t="str">
        <f>ELOLAP!$H$7</f>
        <v>00000000</v>
      </c>
      <c r="L10" s="31" t="str">
        <f>ELOLAP!$I$7</f>
        <v>20180416</v>
      </c>
      <c r="M10" s="19" t="s">
        <v>112</v>
      </c>
      <c r="N10" s="19" t="s">
        <v>177</v>
      </c>
      <c r="O10" s="32" t="str">
        <f aca="true" t="shared" si="0" ref="O10:O15">I10&amp;","&amp;J10&amp;","&amp;K10&amp;","&amp;L10&amp;","&amp;M10&amp;","&amp;N10&amp;","&amp;"@"&amp;N10&amp;"00"&amp;A10&amp;","&amp;B10&amp;","&amp;C10&amp;","&amp;D10&amp;","&amp;E10&amp;","&amp;F10&amp;","&amp;G10</f>
        <v>R16,2018N1,00000000,20180416,E,BEFK5C,@BEFK5C0002,KHITK,H,DE,HUF,ARVA,-85000</v>
      </c>
    </row>
    <row r="11" spans="1:15" ht="12.75">
      <c r="A11" s="20" t="s">
        <v>166</v>
      </c>
      <c r="B11" s="33" t="s">
        <v>142</v>
      </c>
      <c r="C11" s="34" t="s">
        <v>129</v>
      </c>
      <c r="D11" s="23" t="s">
        <v>131</v>
      </c>
      <c r="E11" s="23" t="s">
        <v>134</v>
      </c>
      <c r="F11" s="35" t="s">
        <v>143</v>
      </c>
      <c r="G11" s="155">
        <v>3000000</v>
      </c>
      <c r="I11" s="30" t="str">
        <f>ELOLAP!$F$7</f>
        <v>R16</v>
      </c>
      <c r="J11" s="30" t="str">
        <f>ELOLAP!$G$7</f>
        <v>2018N1</v>
      </c>
      <c r="K11" s="31" t="str">
        <f>ELOLAP!$H$7</f>
        <v>00000000</v>
      </c>
      <c r="L11" s="31" t="str">
        <f>ELOLAP!$I$7</f>
        <v>20180416</v>
      </c>
      <c r="M11" s="19" t="s">
        <v>112</v>
      </c>
      <c r="N11" s="19" t="s">
        <v>177</v>
      </c>
      <c r="O11" s="32" t="str">
        <f t="shared" si="0"/>
        <v>R16,2018N1,00000000,20180416,E,BEFK5C,@BEFK5C0003,LBETK,R,DE,USD,HIBA,3000000</v>
      </c>
    </row>
    <row r="12" spans="1:15" ht="12.75">
      <c r="A12" s="20" t="s">
        <v>167</v>
      </c>
      <c r="B12" s="33" t="s">
        <v>142</v>
      </c>
      <c r="C12" s="34" t="s">
        <v>126</v>
      </c>
      <c r="D12" s="23" t="s">
        <v>131</v>
      </c>
      <c r="E12" s="23" t="s">
        <v>128</v>
      </c>
      <c r="F12" s="35" t="s">
        <v>146</v>
      </c>
      <c r="G12" s="155">
        <v>-200000</v>
      </c>
      <c r="I12" s="30" t="str">
        <f>ELOLAP!$F$7</f>
        <v>R16</v>
      </c>
      <c r="J12" s="30" t="str">
        <f>ELOLAP!$G$7</f>
        <v>2018N1</v>
      </c>
      <c r="K12" s="31" t="str">
        <f>ELOLAP!$H$7</f>
        <v>00000000</v>
      </c>
      <c r="L12" s="31" t="str">
        <f>ELOLAP!$I$7</f>
        <v>20180416</v>
      </c>
      <c r="M12" s="19" t="s">
        <v>112</v>
      </c>
      <c r="N12" s="19" t="s">
        <v>177</v>
      </c>
      <c r="O12" s="32" t="str">
        <f t="shared" si="0"/>
        <v>R16,2018N1,00000000,20180416,E,BEFK5C,@BEFK5C0004,LBETK,H,DE,HUF,KLE,-200000</v>
      </c>
    </row>
    <row r="13" spans="1:15" ht="12.75">
      <c r="A13" s="20" t="s">
        <v>168</v>
      </c>
      <c r="B13" s="33" t="s">
        <v>144</v>
      </c>
      <c r="C13" s="34"/>
      <c r="D13" s="117"/>
      <c r="E13" s="23" t="s">
        <v>134</v>
      </c>
      <c r="F13" s="35" t="s">
        <v>147</v>
      </c>
      <c r="G13" s="155">
        <v>-300000</v>
      </c>
      <c r="I13" s="30" t="str">
        <f>ELOLAP!$F$7</f>
        <v>R16</v>
      </c>
      <c r="J13" s="30" t="str">
        <f>ELOLAP!$G$7</f>
        <v>2018N1</v>
      </c>
      <c r="K13" s="31" t="str">
        <f>ELOLAP!$H$7</f>
        <v>00000000</v>
      </c>
      <c r="L13" s="31" t="str">
        <f>ELOLAP!$I$7</f>
        <v>20180416</v>
      </c>
      <c r="M13" s="19" t="s">
        <v>112</v>
      </c>
      <c r="N13" s="19" t="s">
        <v>177</v>
      </c>
      <c r="O13" s="32" t="str">
        <f t="shared" si="0"/>
        <v>R16,2018N1,00000000,20180416,E,BEFK5C,@BEFK5C0005,SVAL,,,USD,VELT,-300000</v>
      </c>
    </row>
    <row r="14" spans="1:15" ht="12.75">
      <c r="A14" s="20" t="s">
        <v>169</v>
      </c>
      <c r="B14" s="33" t="s">
        <v>148</v>
      </c>
      <c r="C14" s="35" t="s">
        <v>129</v>
      </c>
      <c r="D14" s="35" t="s">
        <v>127</v>
      </c>
      <c r="E14" s="35" t="s">
        <v>132</v>
      </c>
      <c r="F14" s="35" t="s">
        <v>150</v>
      </c>
      <c r="G14" s="155">
        <v>-50</v>
      </c>
      <c r="I14" s="30" t="str">
        <f>ELOLAP!$F$7</f>
        <v>R16</v>
      </c>
      <c r="J14" s="30" t="str">
        <f>ELOLAP!$G$7</f>
        <v>2018N1</v>
      </c>
      <c r="K14" s="31" t="str">
        <f>ELOLAP!$H$7</f>
        <v>00000000</v>
      </c>
      <c r="L14" s="31" t="str">
        <f>ELOLAP!$I$7</f>
        <v>20180416</v>
      </c>
      <c r="M14" s="19" t="s">
        <v>112</v>
      </c>
      <c r="N14" s="19" t="s">
        <v>177</v>
      </c>
      <c r="O14" s="32" t="str">
        <f t="shared" si="0"/>
        <v>R16,2018N1,00000000,20180416,E,BEFK5C,@BEFK5C0006,EK,R,PL,EUR,ATSO,-50</v>
      </c>
    </row>
    <row r="15" spans="1:15" ht="12.75">
      <c r="A15" s="20" t="s">
        <v>170</v>
      </c>
      <c r="B15" s="33" t="s">
        <v>148</v>
      </c>
      <c r="C15" s="35" t="s">
        <v>129</v>
      </c>
      <c r="D15" s="35" t="s">
        <v>133</v>
      </c>
      <c r="E15" s="35" t="s">
        <v>132</v>
      </c>
      <c r="F15" s="35" t="s">
        <v>150</v>
      </c>
      <c r="G15" s="155">
        <v>50</v>
      </c>
      <c r="I15" s="30" t="str">
        <f>ELOLAP!$F$7</f>
        <v>R16</v>
      </c>
      <c r="J15" s="30" t="str">
        <f>ELOLAP!$G$7</f>
        <v>2018N1</v>
      </c>
      <c r="K15" s="31" t="str">
        <f>ELOLAP!$H$7</f>
        <v>00000000</v>
      </c>
      <c r="L15" s="31" t="str">
        <f>ELOLAP!$I$7</f>
        <v>20180416</v>
      </c>
      <c r="M15" s="19" t="s">
        <v>112</v>
      </c>
      <c r="N15" s="19" t="s">
        <v>177</v>
      </c>
      <c r="O15" s="32" t="str">
        <f t="shared" si="0"/>
        <v>R16,2018N1,00000000,20180416,E,BEFK5C,@BEFK5C0007,EK,R,US,EUR,ATSO,50</v>
      </c>
    </row>
    <row r="16" spans="1:12" ht="12.75">
      <c r="A16" s="118" t="s">
        <v>35</v>
      </c>
      <c r="B16" s="33"/>
      <c r="C16" s="119"/>
      <c r="D16" s="119"/>
      <c r="E16" s="119"/>
      <c r="F16" s="119"/>
      <c r="G16" s="120"/>
      <c r="J16" s="19"/>
      <c r="L16" s="19"/>
    </row>
    <row r="17" spans="1:12" ht="13.5" thickBot="1">
      <c r="A17" s="121" t="s">
        <v>36</v>
      </c>
      <c r="B17" s="122"/>
      <c r="C17" s="42"/>
      <c r="D17" s="41"/>
      <c r="E17" s="41"/>
      <c r="F17" s="42"/>
      <c r="G17" s="43"/>
      <c r="J17" s="19"/>
      <c r="K17" s="19"/>
      <c r="L17" s="19"/>
    </row>
  </sheetData>
  <sheetProtection/>
  <mergeCells count="2">
    <mergeCell ref="B1:H1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7"/>
  <sheetViews>
    <sheetView zoomScalePageLayoutView="0" workbookViewId="0" topLeftCell="G1">
      <selection activeCell="H13" sqref="H13:H17"/>
    </sheetView>
  </sheetViews>
  <sheetFormatPr defaultColWidth="9.140625" defaultRowHeight="17.25" customHeight="1"/>
  <cols>
    <col min="1" max="1" width="9.421875" style="1" customWidth="1"/>
    <col min="2" max="2" width="12.00390625" style="6" customWidth="1"/>
    <col min="3" max="3" width="9.8515625" style="6" customWidth="1"/>
    <col min="4" max="4" width="10.00390625" style="6" customWidth="1"/>
    <col min="5" max="5" width="8.57421875" style="6" customWidth="1"/>
    <col min="6" max="6" width="11.00390625" style="6" customWidth="1"/>
    <col min="7" max="7" width="14.7109375" style="6" customWidth="1"/>
    <col min="8" max="8" width="11.00390625" style="6" customWidth="1"/>
    <col min="9" max="9" width="10.28125" style="6" customWidth="1"/>
    <col min="10" max="10" width="12.7109375" style="6" customWidth="1"/>
    <col min="11" max="11" width="12.57421875" style="6" customWidth="1"/>
    <col min="12" max="12" width="11.28125" style="1" customWidth="1"/>
    <col min="13" max="13" width="9.140625" style="1" customWidth="1"/>
    <col min="14" max="14" width="10.140625" style="1" customWidth="1"/>
    <col min="15" max="15" width="11.28125" style="1" customWidth="1"/>
    <col min="16" max="16" width="11.140625" style="1" customWidth="1"/>
    <col min="17" max="17" width="11.421875" style="1" customWidth="1"/>
    <col min="18" max="18" width="9.57421875" style="1" customWidth="1"/>
    <col min="19" max="19" width="9.140625" style="1" customWidth="1"/>
    <col min="20" max="20" width="9.8515625" style="1" customWidth="1"/>
    <col min="21" max="21" width="11.7109375" style="1" customWidth="1"/>
    <col min="22" max="22" width="9.140625" style="1" customWidth="1"/>
    <col min="23" max="28" width="9.140625" style="6" customWidth="1"/>
    <col min="29" max="16384" width="9.140625" style="1" customWidth="1"/>
  </cols>
  <sheetData>
    <row r="2" spans="1:10" ht="17.25" customHeight="1">
      <c r="A2" s="3"/>
      <c r="B2" s="247" t="s">
        <v>76</v>
      </c>
      <c r="C2" s="247"/>
      <c r="D2" s="247"/>
      <c r="E2" s="247"/>
      <c r="F2" s="247"/>
      <c r="G2" s="247"/>
      <c r="H2" s="247"/>
      <c r="I2" s="96"/>
      <c r="J2" s="96"/>
    </row>
    <row r="5" spans="1:16" ht="17.25" customHeight="1">
      <c r="A5" s="46" t="s">
        <v>86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  <c r="M5" s="98"/>
      <c r="N5" s="98"/>
      <c r="O5" s="98"/>
      <c r="P5" s="98"/>
    </row>
    <row r="6" spans="1:16" ht="17.25" customHeight="1" thickBot="1">
      <c r="A6" s="7" t="s">
        <v>73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  <c r="M6" s="98"/>
      <c r="N6" s="98"/>
      <c r="O6" s="98"/>
      <c r="P6" s="98"/>
    </row>
    <row r="7" spans="1:21" ht="17.25" customHeight="1" thickBot="1">
      <c r="A7" s="205" t="s">
        <v>39</v>
      </c>
      <c r="B7" s="206"/>
      <c r="C7" s="206"/>
      <c r="D7" s="206"/>
      <c r="E7" s="207"/>
      <c r="F7" s="99"/>
      <c r="G7" s="99"/>
      <c r="H7" s="99"/>
      <c r="I7" s="99"/>
      <c r="J7" s="99"/>
      <c r="K7" s="99"/>
      <c r="L7" s="48"/>
      <c r="M7" s="48"/>
      <c r="N7" s="48"/>
      <c r="O7" s="48"/>
      <c r="P7" s="48"/>
      <c r="Q7" s="47"/>
      <c r="R7" s="47"/>
      <c r="U7" s="47"/>
    </row>
    <row r="8" spans="1:21" ht="17.25" customHeight="1">
      <c r="A8" s="208" t="s">
        <v>0</v>
      </c>
      <c r="B8" s="210" t="s">
        <v>46</v>
      </c>
      <c r="C8" s="210" t="s">
        <v>48</v>
      </c>
      <c r="D8" s="245" t="s">
        <v>75</v>
      </c>
      <c r="E8" s="195"/>
      <c r="F8" s="195" t="s">
        <v>79</v>
      </c>
      <c r="G8" s="210" t="s">
        <v>1</v>
      </c>
      <c r="H8" s="212" t="s">
        <v>2</v>
      </c>
      <c r="I8" s="212" t="s">
        <v>61</v>
      </c>
      <c r="J8" s="212" t="s">
        <v>3</v>
      </c>
      <c r="K8" s="212" t="s">
        <v>87</v>
      </c>
      <c r="L8" s="216" t="s">
        <v>4</v>
      </c>
      <c r="M8" s="217"/>
      <c r="N8" s="217"/>
      <c r="O8" s="217"/>
      <c r="P8" s="218"/>
      <c r="Q8" s="250" t="s">
        <v>5</v>
      </c>
      <c r="R8" s="251"/>
      <c r="S8" s="251"/>
      <c r="T8" s="251"/>
      <c r="U8" s="252"/>
    </row>
    <row r="9" spans="1:21" ht="28.5" customHeight="1">
      <c r="A9" s="209"/>
      <c r="B9" s="211"/>
      <c r="C9" s="211"/>
      <c r="D9" s="246"/>
      <c r="E9" s="196"/>
      <c r="F9" s="196"/>
      <c r="G9" s="211"/>
      <c r="H9" s="213"/>
      <c r="I9" s="213"/>
      <c r="J9" s="213"/>
      <c r="K9" s="213"/>
      <c r="L9" s="197" t="s">
        <v>6</v>
      </c>
      <c r="M9" s="222" t="s">
        <v>7</v>
      </c>
      <c r="N9" s="223"/>
      <c r="O9" s="224"/>
      <c r="P9" s="199" t="s">
        <v>8</v>
      </c>
      <c r="Q9" s="197" t="s">
        <v>64</v>
      </c>
      <c r="R9" s="222" t="s">
        <v>7</v>
      </c>
      <c r="S9" s="223"/>
      <c r="T9" s="224"/>
      <c r="U9" s="230" t="s">
        <v>65</v>
      </c>
    </row>
    <row r="10" spans="1:21" ht="28.5" customHeight="1" thickBot="1">
      <c r="A10" s="209"/>
      <c r="B10" s="211"/>
      <c r="C10" s="211"/>
      <c r="D10" s="256"/>
      <c r="E10" s="258"/>
      <c r="F10" s="196"/>
      <c r="G10" s="211"/>
      <c r="H10" s="213"/>
      <c r="I10" s="213"/>
      <c r="J10" s="213"/>
      <c r="K10" s="213"/>
      <c r="L10" s="198"/>
      <c r="M10" s="202" t="s">
        <v>9</v>
      </c>
      <c r="N10" s="202"/>
      <c r="O10" s="203" t="s">
        <v>10</v>
      </c>
      <c r="P10" s="200"/>
      <c r="Q10" s="198"/>
      <c r="R10" s="222" t="s">
        <v>9</v>
      </c>
      <c r="S10" s="224"/>
      <c r="T10" s="214" t="s">
        <v>10</v>
      </c>
      <c r="U10" s="213"/>
    </row>
    <row r="11" spans="1:29" ht="79.5" customHeight="1" thickBot="1">
      <c r="A11" s="257"/>
      <c r="B11" s="211"/>
      <c r="C11" s="211"/>
      <c r="D11" s="9" t="s">
        <v>11</v>
      </c>
      <c r="E11" s="9" t="s">
        <v>62</v>
      </c>
      <c r="F11" s="196"/>
      <c r="G11" s="211"/>
      <c r="H11" s="213"/>
      <c r="I11" s="234"/>
      <c r="J11" s="213"/>
      <c r="K11" s="213"/>
      <c r="L11" s="198"/>
      <c r="M11" s="50" t="s">
        <v>12</v>
      </c>
      <c r="N11" s="50" t="s">
        <v>13</v>
      </c>
      <c r="O11" s="204"/>
      <c r="P11" s="200"/>
      <c r="Q11" s="233"/>
      <c r="R11" s="51" t="s">
        <v>63</v>
      </c>
      <c r="S11" s="51" t="s">
        <v>15</v>
      </c>
      <c r="T11" s="235"/>
      <c r="U11" s="234"/>
      <c r="W11" s="11" t="s">
        <v>103</v>
      </c>
      <c r="X11" s="11" t="s">
        <v>104</v>
      </c>
      <c r="Y11" s="11" t="s">
        <v>105</v>
      </c>
      <c r="Z11" s="11" t="s">
        <v>106</v>
      </c>
      <c r="AA11" s="11" t="s">
        <v>107</v>
      </c>
      <c r="AB11" s="12" t="s">
        <v>108</v>
      </c>
      <c r="AC11" s="7" t="s">
        <v>109</v>
      </c>
    </row>
    <row r="12" spans="1:29" ht="17.25" customHeight="1">
      <c r="A12" s="100"/>
      <c r="B12" s="13" t="s">
        <v>16</v>
      </c>
      <c r="C12" s="15" t="s">
        <v>17</v>
      </c>
      <c r="D12" s="15" t="s">
        <v>18</v>
      </c>
      <c r="E12" s="15" t="s">
        <v>19</v>
      </c>
      <c r="F12" s="14" t="s">
        <v>20</v>
      </c>
      <c r="G12" s="14" t="s">
        <v>21</v>
      </c>
      <c r="H12" s="14" t="s">
        <v>22</v>
      </c>
      <c r="I12" s="14" t="s">
        <v>23</v>
      </c>
      <c r="J12" s="14" t="s">
        <v>24</v>
      </c>
      <c r="K12" s="14" t="s">
        <v>25</v>
      </c>
      <c r="L12" s="15" t="s">
        <v>26</v>
      </c>
      <c r="M12" s="14" t="s">
        <v>27</v>
      </c>
      <c r="N12" s="14" t="s">
        <v>28</v>
      </c>
      <c r="O12" s="14" t="s">
        <v>29</v>
      </c>
      <c r="P12" s="14" t="s">
        <v>30</v>
      </c>
      <c r="Q12" s="14" t="s">
        <v>31</v>
      </c>
      <c r="R12" s="14" t="s">
        <v>32</v>
      </c>
      <c r="S12" s="15" t="s">
        <v>33</v>
      </c>
      <c r="T12" s="15" t="s">
        <v>37</v>
      </c>
      <c r="U12" s="71" t="s">
        <v>38</v>
      </c>
      <c r="W12" s="19"/>
      <c r="X12" s="19"/>
      <c r="Y12" s="19"/>
      <c r="Z12" s="19"/>
      <c r="AA12" s="19"/>
      <c r="AB12" s="19"/>
      <c r="AC12" s="19"/>
    </row>
    <row r="13" spans="1:29" ht="17.25" customHeight="1">
      <c r="A13" s="57" t="s">
        <v>164</v>
      </c>
      <c r="B13" s="72" t="s">
        <v>151</v>
      </c>
      <c r="C13" s="22" t="s">
        <v>129</v>
      </c>
      <c r="D13" s="22" t="s">
        <v>131</v>
      </c>
      <c r="E13" s="22">
        <v>1</v>
      </c>
      <c r="F13" s="22" t="s">
        <v>132</v>
      </c>
      <c r="G13" s="22" t="s">
        <v>184</v>
      </c>
      <c r="H13" s="101">
        <v>20270909</v>
      </c>
      <c r="I13" s="22" t="s">
        <v>134</v>
      </c>
      <c r="J13" s="163">
        <v>1000000</v>
      </c>
      <c r="K13" s="159"/>
      <c r="L13" s="163">
        <v>900000</v>
      </c>
      <c r="M13" s="163"/>
      <c r="N13" s="163">
        <v>800000</v>
      </c>
      <c r="O13" s="163"/>
      <c r="P13" s="163">
        <v>100000</v>
      </c>
      <c r="Q13" s="163">
        <v>7700</v>
      </c>
      <c r="R13" s="163">
        <v>200</v>
      </c>
      <c r="S13" s="163"/>
      <c r="T13" s="163"/>
      <c r="U13" s="170">
        <v>7900</v>
      </c>
      <c r="V13" s="62">
        <f>L13+M13-N13+O13-P13+Q13+R13-S13+T13-U13</f>
        <v>0</v>
      </c>
      <c r="W13" s="30" t="str">
        <f>ELOLAP!$F$7</f>
        <v>R16</v>
      </c>
      <c r="X13" s="30" t="str">
        <f>ELOLAP!$G$7</f>
        <v>2018N1</v>
      </c>
      <c r="Y13" s="31" t="str">
        <f>ELOLAP!$H$7</f>
        <v>00000000</v>
      </c>
      <c r="Z13" s="31" t="str">
        <f>ELOLAP!$I$7</f>
        <v>20180416</v>
      </c>
      <c r="AA13" s="19" t="s">
        <v>112</v>
      </c>
      <c r="AB13" s="19" t="s">
        <v>178</v>
      </c>
      <c r="AC13" s="32" t="str">
        <f>W13&amp;","&amp;X13&amp;","&amp;Y13&amp;","&amp;Z13&amp;","&amp;AA13&amp;","&amp;AB13&amp;","&amp;"@"&amp;AB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</f>
        <v>R16,2018N1,00000000,20180416,E,BEFT1C,@BEFT1C0001,KHITT,R,DE,1,EUR,OTP,20270909,USD,1000000,,900000,,800000,,100000,7700,200,,,7900</v>
      </c>
    </row>
    <row r="14" spans="1:29" ht="17.25" customHeight="1">
      <c r="A14" s="57" t="s">
        <v>165</v>
      </c>
      <c r="B14" s="72" t="s">
        <v>151</v>
      </c>
      <c r="C14" s="22" t="s">
        <v>126</v>
      </c>
      <c r="D14" s="22" t="s">
        <v>127</v>
      </c>
      <c r="E14" s="22">
        <v>2</v>
      </c>
      <c r="F14" s="22" t="s">
        <v>132</v>
      </c>
      <c r="G14" s="22" t="s">
        <v>184</v>
      </c>
      <c r="H14" s="101">
        <v>20281231</v>
      </c>
      <c r="I14" s="22" t="s">
        <v>132</v>
      </c>
      <c r="J14" s="163">
        <v>500000</v>
      </c>
      <c r="K14" s="159"/>
      <c r="L14" s="163">
        <v>0</v>
      </c>
      <c r="M14" s="163">
        <v>400000</v>
      </c>
      <c r="N14" s="163"/>
      <c r="O14" s="163"/>
      <c r="P14" s="163">
        <v>400000</v>
      </c>
      <c r="Q14" s="163">
        <v>0</v>
      </c>
      <c r="R14" s="163">
        <v>1200</v>
      </c>
      <c r="S14" s="163"/>
      <c r="T14" s="163"/>
      <c r="U14" s="170">
        <v>1200</v>
      </c>
      <c r="V14" s="62">
        <f aca="true" t="shared" si="0" ref="V14:V21">L14+M14-N14+O14-P14+Q14+R14-S14+T14-U14</f>
        <v>0</v>
      </c>
      <c r="W14" s="30" t="str">
        <f>ELOLAP!$F$7</f>
        <v>R16</v>
      </c>
      <c r="X14" s="30" t="str">
        <f>ELOLAP!$G$7</f>
        <v>2018N1</v>
      </c>
      <c r="Y14" s="31" t="str">
        <f>ELOLAP!$H$7</f>
        <v>00000000</v>
      </c>
      <c r="Z14" s="31" t="str">
        <f>ELOLAP!$I$7</f>
        <v>20180416</v>
      </c>
      <c r="AA14" s="19" t="s">
        <v>112</v>
      </c>
      <c r="AB14" s="19" t="s">
        <v>178</v>
      </c>
      <c r="AC14" s="32" t="str">
        <f aca="true" t="shared" si="1" ref="AC14:AC21"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R16,2018N1,00000000,20180416,E,BEFT1C,@BEFT1C0002,KHITT,H,PL,2,EUR,OTP,20281231,EUR,500000,,0,400000,,,400000,0,1200,,,1200</v>
      </c>
    </row>
    <row r="15" spans="1:29" ht="17.25" customHeight="1">
      <c r="A15" s="57" t="s">
        <v>166</v>
      </c>
      <c r="B15" s="21" t="s">
        <v>152</v>
      </c>
      <c r="C15" s="22" t="s">
        <v>129</v>
      </c>
      <c r="D15" s="23" t="s">
        <v>127</v>
      </c>
      <c r="E15" s="23">
        <v>3</v>
      </c>
      <c r="F15" s="24" t="s">
        <v>128</v>
      </c>
      <c r="G15" s="27"/>
      <c r="H15" s="101"/>
      <c r="I15" s="27"/>
      <c r="J15" s="164"/>
      <c r="K15" s="164"/>
      <c r="L15" s="151">
        <v>30000000</v>
      </c>
      <c r="M15" s="164"/>
      <c r="N15" s="164">
        <v>10000000</v>
      </c>
      <c r="O15" s="151">
        <v>-10000000</v>
      </c>
      <c r="P15" s="164">
        <v>10000000</v>
      </c>
      <c r="Q15" s="164">
        <v>400000</v>
      </c>
      <c r="R15" s="164">
        <v>100000</v>
      </c>
      <c r="S15" s="164">
        <v>100000</v>
      </c>
      <c r="T15" s="164">
        <v>-200000</v>
      </c>
      <c r="U15" s="171">
        <v>200000</v>
      </c>
      <c r="V15" s="62">
        <f t="shared" si="0"/>
        <v>0</v>
      </c>
      <c r="W15" s="30" t="str">
        <f>ELOLAP!$F$7</f>
        <v>R16</v>
      </c>
      <c r="X15" s="30" t="str">
        <f>ELOLAP!$G$7</f>
        <v>2018N1</v>
      </c>
      <c r="Y15" s="31" t="str">
        <f>ELOLAP!$H$7</f>
        <v>00000000</v>
      </c>
      <c r="Z15" s="31" t="str">
        <f>ELOLAP!$I$7</f>
        <v>20180416</v>
      </c>
      <c r="AA15" s="19" t="s">
        <v>112</v>
      </c>
      <c r="AB15" s="19" t="s">
        <v>178</v>
      </c>
      <c r="AC15" s="32" t="str">
        <f t="shared" si="1"/>
        <v>R16,2018N1,00000000,20180416,E,BEFT1C,@BEFT1C0003,AHITT,R,PL,3,HUF,,,,,,30000000,,10000000,-10000000,10000000,400000,100000,100000,-200000,200000</v>
      </c>
    </row>
    <row r="16" spans="1:29" ht="17.25" customHeight="1">
      <c r="A16" s="57" t="s">
        <v>167</v>
      </c>
      <c r="B16" s="21" t="s">
        <v>152</v>
      </c>
      <c r="C16" s="22" t="s">
        <v>126</v>
      </c>
      <c r="D16" s="23" t="s">
        <v>127</v>
      </c>
      <c r="E16" s="23">
        <v>2</v>
      </c>
      <c r="F16" s="24" t="s">
        <v>128</v>
      </c>
      <c r="G16" s="27"/>
      <c r="H16" s="102">
        <v>20280712</v>
      </c>
      <c r="I16" s="24" t="s">
        <v>128</v>
      </c>
      <c r="J16" s="164">
        <v>5000000</v>
      </c>
      <c r="K16" s="164" t="s">
        <v>154</v>
      </c>
      <c r="L16" s="164">
        <v>5000000</v>
      </c>
      <c r="M16" s="165"/>
      <c r="N16" s="165">
        <v>1000000</v>
      </c>
      <c r="O16" s="166"/>
      <c r="P16" s="164">
        <v>4000000</v>
      </c>
      <c r="Q16" s="164">
        <v>3000</v>
      </c>
      <c r="R16" s="164">
        <v>3000</v>
      </c>
      <c r="S16" s="164">
        <v>3000</v>
      </c>
      <c r="T16" s="164"/>
      <c r="U16" s="171">
        <v>3000</v>
      </c>
      <c r="V16" s="62">
        <f t="shared" si="0"/>
        <v>0</v>
      </c>
      <c r="W16" s="30" t="str">
        <f>ELOLAP!$F$7</f>
        <v>R16</v>
      </c>
      <c r="X16" s="30" t="str">
        <f>ELOLAP!$G$7</f>
        <v>2018N1</v>
      </c>
      <c r="Y16" s="31" t="str">
        <f>ELOLAP!$H$7</f>
        <v>00000000</v>
      </c>
      <c r="Z16" s="31" t="str">
        <f>ELOLAP!$I$7</f>
        <v>20180416</v>
      </c>
      <c r="AA16" s="19" t="s">
        <v>112</v>
      </c>
      <c r="AB16" s="19" t="s">
        <v>178</v>
      </c>
      <c r="AC16" s="32" t="str">
        <f t="shared" si="1"/>
        <v>R16,2018N1,00000000,20180416,E,BEFT1C,@BEFT1C0004,AHITT,H,PL,2,HUF,,20280712,HUF,5000000,HITEL33,5000000,,1000000,,4000000,3000,3000,3000,,3000</v>
      </c>
    </row>
    <row r="17" spans="1:29" ht="17.25" customHeight="1">
      <c r="A17" s="57" t="s">
        <v>168</v>
      </c>
      <c r="B17" s="21" t="s">
        <v>152</v>
      </c>
      <c r="C17" s="22" t="s">
        <v>126</v>
      </c>
      <c r="D17" s="23" t="s">
        <v>133</v>
      </c>
      <c r="E17" s="23">
        <v>2</v>
      </c>
      <c r="F17" s="24" t="s">
        <v>134</v>
      </c>
      <c r="G17" s="27"/>
      <c r="H17" s="101">
        <v>20281115</v>
      </c>
      <c r="I17" s="24" t="s">
        <v>134</v>
      </c>
      <c r="J17" s="151">
        <v>3000000</v>
      </c>
      <c r="K17" s="164" t="s">
        <v>155</v>
      </c>
      <c r="L17" s="163">
        <v>2000000</v>
      </c>
      <c r="M17" s="165">
        <v>1000000</v>
      </c>
      <c r="N17" s="165"/>
      <c r="O17" s="151"/>
      <c r="P17" s="164">
        <v>3000000</v>
      </c>
      <c r="Q17" s="164">
        <v>6000</v>
      </c>
      <c r="R17" s="164">
        <v>5000</v>
      </c>
      <c r="S17" s="164">
        <v>10000</v>
      </c>
      <c r="T17" s="164"/>
      <c r="U17" s="171">
        <v>1000</v>
      </c>
      <c r="V17" s="62">
        <f t="shared" si="0"/>
        <v>0</v>
      </c>
      <c r="W17" s="30" t="str">
        <f>ELOLAP!$F$7</f>
        <v>R16</v>
      </c>
      <c r="X17" s="30" t="str">
        <f>ELOLAP!$G$7</f>
        <v>2018N1</v>
      </c>
      <c r="Y17" s="31" t="str">
        <f>ELOLAP!$H$7</f>
        <v>00000000</v>
      </c>
      <c r="Z17" s="31" t="str">
        <f>ELOLAP!$I$7</f>
        <v>20180416</v>
      </c>
      <c r="AA17" s="19" t="s">
        <v>112</v>
      </c>
      <c r="AB17" s="19" t="s">
        <v>178</v>
      </c>
      <c r="AC17" s="32" t="str">
        <f t="shared" si="1"/>
        <v>R16,2018N1,00000000,20180416,E,BEFT1C,@BEFT1C0005,AHITT,H,US,2,USD,,20281115,USD,3000000,HITEL34,2000000,1000000,,,3000000,6000,5000,10000,,1000</v>
      </c>
    </row>
    <row r="18" spans="1:29" ht="17.25" customHeight="1">
      <c r="A18" s="57" t="s">
        <v>169</v>
      </c>
      <c r="B18" s="103" t="s">
        <v>156</v>
      </c>
      <c r="C18" s="104" t="s">
        <v>129</v>
      </c>
      <c r="D18" s="23" t="s">
        <v>131</v>
      </c>
      <c r="E18" s="23">
        <v>2</v>
      </c>
      <c r="F18" s="24" t="s">
        <v>132</v>
      </c>
      <c r="G18" s="27"/>
      <c r="H18" s="101"/>
      <c r="I18" s="27"/>
      <c r="J18" s="164"/>
      <c r="K18" s="164"/>
      <c r="L18" s="151">
        <v>0</v>
      </c>
      <c r="M18" s="164">
        <v>600000</v>
      </c>
      <c r="N18" s="164"/>
      <c r="O18" s="151"/>
      <c r="P18" s="164">
        <v>600000</v>
      </c>
      <c r="Q18" s="164">
        <v>0</v>
      </c>
      <c r="R18" s="164">
        <v>2000</v>
      </c>
      <c r="S18" s="164"/>
      <c r="T18" s="164"/>
      <c r="U18" s="171">
        <v>2000</v>
      </c>
      <c r="V18" s="62">
        <f t="shared" si="0"/>
        <v>0</v>
      </c>
      <c r="W18" s="30" t="str">
        <f>ELOLAP!$F$7</f>
        <v>R16</v>
      </c>
      <c r="X18" s="30" t="str">
        <f>ELOLAP!$G$7</f>
        <v>2018N1</v>
      </c>
      <c r="Y18" s="31" t="str">
        <f>ELOLAP!$H$7</f>
        <v>00000000</v>
      </c>
      <c r="Z18" s="31" t="str">
        <f>ELOLAP!$I$7</f>
        <v>20180416</v>
      </c>
      <c r="AA18" s="19" t="s">
        <v>112</v>
      </c>
      <c r="AB18" s="19" t="s">
        <v>178</v>
      </c>
      <c r="AC18" s="32" t="str">
        <f t="shared" si="1"/>
        <v>R16,2018N1,00000000,20180416,E,BEFT1C,@BEFT1C0006,EHITT,R,DE,2,EUR,,,,,,0,600000,,,600000,0,2000,,,2000</v>
      </c>
    </row>
    <row r="19" spans="1:29" ht="17.25" customHeight="1">
      <c r="A19" s="57" t="s">
        <v>170</v>
      </c>
      <c r="B19" s="103" t="s">
        <v>156</v>
      </c>
      <c r="C19" s="104" t="s">
        <v>126</v>
      </c>
      <c r="D19" s="23" t="s">
        <v>127</v>
      </c>
      <c r="E19" s="23">
        <v>2</v>
      </c>
      <c r="F19" s="24" t="s">
        <v>134</v>
      </c>
      <c r="G19" s="27"/>
      <c r="H19" s="101"/>
      <c r="I19" s="24"/>
      <c r="J19" s="151"/>
      <c r="K19" s="164"/>
      <c r="L19" s="163">
        <v>0</v>
      </c>
      <c r="M19" s="165">
        <v>100000</v>
      </c>
      <c r="N19" s="165"/>
      <c r="O19" s="151"/>
      <c r="P19" s="164">
        <v>100000</v>
      </c>
      <c r="Q19" s="164">
        <v>0</v>
      </c>
      <c r="R19" s="164">
        <v>2000</v>
      </c>
      <c r="S19" s="164"/>
      <c r="T19" s="164"/>
      <c r="U19" s="171">
        <v>2000</v>
      </c>
      <c r="V19" s="62">
        <f t="shared" si="0"/>
        <v>0</v>
      </c>
      <c r="W19" s="30" t="str">
        <f>ELOLAP!$F$7</f>
        <v>R16</v>
      </c>
      <c r="X19" s="30" t="str">
        <f>ELOLAP!$G$7</f>
        <v>2018N1</v>
      </c>
      <c r="Y19" s="31" t="str">
        <f>ELOLAP!$H$7</f>
        <v>00000000</v>
      </c>
      <c r="Z19" s="31" t="str">
        <f>ELOLAP!$I$7</f>
        <v>20180416</v>
      </c>
      <c r="AA19" s="19" t="s">
        <v>112</v>
      </c>
      <c r="AB19" s="19" t="s">
        <v>178</v>
      </c>
      <c r="AC19" s="32" t="str">
        <f t="shared" si="1"/>
        <v>R16,2018N1,00000000,20180416,E,BEFT1C,@BEFT1C0007,EHITT,H,PL,2,USD,,,,,,0,100000,,,100000,0,2000,,,2000</v>
      </c>
    </row>
    <row r="20" spans="1:29" ht="17.25" customHeight="1">
      <c r="A20" s="57" t="s">
        <v>171</v>
      </c>
      <c r="B20" s="103" t="s">
        <v>157</v>
      </c>
      <c r="C20" s="104" t="s">
        <v>129</v>
      </c>
      <c r="D20" s="23" t="s">
        <v>127</v>
      </c>
      <c r="E20" s="23">
        <v>3</v>
      </c>
      <c r="F20" s="24" t="s">
        <v>128</v>
      </c>
      <c r="G20" s="27"/>
      <c r="H20" s="105"/>
      <c r="I20" s="27"/>
      <c r="J20" s="151"/>
      <c r="K20" s="151"/>
      <c r="L20" s="163">
        <v>50000000</v>
      </c>
      <c r="M20" s="165"/>
      <c r="N20" s="165">
        <v>40000000</v>
      </c>
      <c r="O20" s="167"/>
      <c r="P20" s="164">
        <v>10000000</v>
      </c>
      <c r="Q20" s="164">
        <v>500000</v>
      </c>
      <c r="R20" s="164">
        <v>100000</v>
      </c>
      <c r="S20" s="164"/>
      <c r="T20" s="164"/>
      <c r="U20" s="171">
        <v>600000</v>
      </c>
      <c r="V20" s="62">
        <f t="shared" si="0"/>
        <v>0</v>
      </c>
      <c r="W20" s="30" t="str">
        <f>ELOLAP!$F$7</f>
        <v>R16</v>
      </c>
      <c r="X20" s="30" t="str">
        <f>ELOLAP!$G$7</f>
        <v>2018N1</v>
      </c>
      <c r="Y20" s="31" t="str">
        <f>ELOLAP!$H$7</f>
        <v>00000000</v>
      </c>
      <c r="Z20" s="31" t="str">
        <f>ELOLAP!$I$7</f>
        <v>20180416</v>
      </c>
      <c r="AA20" s="19" t="s">
        <v>112</v>
      </c>
      <c r="AB20" s="19" t="s">
        <v>178</v>
      </c>
      <c r="AC20" s="32" t="str">
        <f t="shared" si="1"/>
        <v>R16,2018N1,00000000,20180416,E,BEFT1C,@BEFT1C0008,REPOT,R,PL,3,HUF,,,,,,50000000,,40000000,,10000000,500000,100000,,,600000</v>
      </c>
    </row>
    <row r="21" spans="1:29" ht="17.25" customHeight="1">
      <c r="A21" s="57" t="s">
        <v>172</v>
      </c>
      <c r="B21" s="103" t="s">
        <v>158</v>
      </c>
      <c r="C21" s="104" t="s">
        <v>126</v>
      </c>
      <c r="D21" s="23" t="s">
        <v>131</v>
      </c>
      <c r="E21" s="23">
        <v>2</v>
      </c>
      <c r="F21" s="24" t="s">
        <v>134</v>
      </c>
      <c r="G21" s="27"/>
      <c r="H21" s="105"/>
      <c r="I21" s="27"/>
      <c r="J21" s="151"/>
      <c r="K21" s="151"/>
      <c r="L21" s="163">
        <v>0</v>
      </c>
      <c r="M21" s="165">
        <v>3000000</v>
      </c>
      <c r="N21" s="165"/>
      <c r="O21" s="167"/>
      <c r="P21" s="164">
        <v>3000000</v>
      </c>
      <c r="Q21" s="164">
        <v>0</v>
      </c>
      <c r="R21" s="164">
        <v>3000</v>
      </c>
      <c r="S21" s="164"/>
      <c r="T21" s="164"/>
      <c r="U21" s="171">
        <v>3000</v>
      </c>
      <c r="V21" s="62">
        <f t="shared" si="0"/>
        <v>0</v>
      </c>
      <c r="W21" s="30" t="str">
        <f>ELOLAP!$F$7</f>
        <v>R16</v>
      </c>
      <c r="X21" s="30" t="str">
        <f>ELOLAP!$G$7</f>
        <v>2018N1</v>
      </c>
      <c r="Y21" s="31" t="str">
        <f>ELOLAP!$H$7</f>
        <v>00000000</v>
      </c>
      <c r="Z21" s="31" t="str">
        <f>ELOLAP!$I$7</f>
        <v>20180416</v>
      </c>
      <c r="AA21" s="19" t="s">
        <v>112</v>
      </c>
      <c r="AB21" s="19" t="s">
        <v>178</v>
      </c>
      <c r="AC21" s="32" t="str">
        <f t="shared" si="1"/>
        <v>R16,2018N1,00000000,20180416,E,BEFT1C,@BEFT1C0009,PLIZT,H,DE,2,USD,,,,,,0,3000000,,,3000000,0,3000,,,3000</v>
      </c>
    </row>
    <row r="22" spans="1:27" ht="17.25" customHeight="1">
      <c r="A22" s="57"/>
      <c r="B22" s="107"/>
      <c r="C22" s="108"/>
      <c r="D22" s="108"/>
      <c r="E22" s="108"/>
      <c r="F22" s="108"/>
      <c r="G22" s="108"/>
      <c r="H22" s="105"/>
      <c r="I22" s="108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71"/>
      <c r="W22" s="19"/>
      <c r="X22" s="19"/>
      <c r="Y22" s="19"/>
      <c r="Z22" s="19"/>
      <c r="AA22" s="19"/>
    </row>
    <row r="23" spans="1:27" ht="17.25" customHeight="1">
      <c r="A23" s="109" t="s">
        <v>35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6"/>
      <c r="M23" s="106"/>
      <c r="N23" s="106"/>
      <c r="O23" s="106"/>
      <c r="P23" s="106"/>
      <c r="Q23" s="106"/>
      <c r="R23" s="106"/>
      <c r="S23" s="106"/>
      <c r="T23" s="106"/>
      <c r="U23" s="110"/>
      <c r="W23" s="19"/>
      <c r="X23" s="19"/>
      <c r="Y23" s="19"/>
      <c r="Z23" s="19"/>
      <c r="AA23" s="19"/>
    </row>
    <row r="24" spans="1:27" ht="17.25" customHeight="1" thickBot="1">
      <c r="A24" s="111" t="s">
        <v>36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7"/>
      <c r="M24" s="67"/>
      <c r="N24" s="67"/>
      <c r="O24" s="67"/>
      <c r="P24" s="67"/>
      <c r="Q24" s="67"/>
      <c r="R24" s="67"/>
      <c r="S24" s="67"/>
      <c r="T24" s="67"/>
      <c r="U24" s="69"/>
      <c r="W24" s="19"/>
      <c r="X24" s="19"/>
      <c r="Y24" s="19"/>
      <c r="Z24" s="19"/>
      <c r="AA24" s="19"/>
    </row>
    <row r="25" spans="1:27" ht="17.25" customHeight="1">
      <c r="A25" s="44"/>
      <c r="W25" s="19"/>
      <c r="X25" s="19"/>
      <c r="Y25" s="19"/>
      <c r="Z25" s="19"/>
      <c r="AA25" s="19"/>
    </row>
    <row r="26" spans="1:27" ht="17.25" customHeight="1">
      <c r="A26" s="44"/>
      <c r="W26" s="19"/>
      <c r="X26" s="19"/>
      <c r="Y26" s="19"/>
      <c r="Z26" s="19"/>
      <c r="AA26" s="19"/>
    </row>
    <row r="27" spans="23:27" ht="17.25" customHeight="1">
      <c r="W27" s="19"/>
      <c r="X27" s="19"/>
      <c r="Y27" s="19"/>
      <c r="Z27" s="19"/>
      <c r="AA27" s="19"/>
    </row>
  </sheetData>
  <sheetProtection/>
  <mergeCells count="24">
    <mergeCell ref="B2:H2"/>
    <mergeCell ref="A7:E7"/>
    <mergeCell ref="A8:A11"/>
    <mergeCell ref="B8:B11"/>
    <mergeCell ref="C8:C11"/>
    <mergeCell ref="J8:J11"/>
    <mergeCell ref="I8:I11"/>
    <mergeCell ref="D8:E10"/>
    <mergeCell ref="H8:H11"/>
    <mergeCell ref="L9:L11"/>
    <mergeCell ref="F8:F11"/>
    <mergeCell ref="G8:G11"/>
    <mergeCell ref="M9:O9"/>
    <mergeCell ref="K8:K11"/>
    <mergeCell ref="L8:P8"/>
    <mergeCell ref="M10:N10"/>
    <mergeCell ref="O10:O11"/>
    <mergeCell ref="P9:P11"/>
    <mergeCell ref="R10:S10"/>
    <mergeCell ref="T10:T11"/>
    <mergeCell ref="Q8:U8"/>
    <mergeCell ref="Q9:Q11"/>
    <mergeCell ref="U9:U11"/>
    <mergeCell ref="R9:T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P32" sqref="P32"/>
    </sheetView>
  </sheetViews>
  <sheetFormatPr defaultColWidth="10.57421875" defaultRowHeight="12.75"/>
  <cols>
    <col min="1" max="1" width="9.421875" style="1" customWidth="1"/>
    <col min="2" max="15" width="10.57421875" style="1" customWidth="1"/>
    <col min="16" max="21" width="10.57421875" style="6" customWidth="1"/>
    <col min="22" max="16384" width="10.57421875" style="1" customWidth="1"/>
  </cols>
  <sheetData>
    <row r="1" spans="1:10" ht="15.75">
      <c r="A1" s="3"/>
      <c r="B1" s="83" t="s">
        <v>76</v>
      </c>
      <c r="C1" s="83"/>
      <c r="D1" s="83"/>
      <c r="E1" s="83"/>
      <c r="F1" s="83"/>
      <c r="G1" s="83"/>
      <c r="H1" s="83"/>
      <c r="I1" s="3"/>
      <c r="J1" s="3"/>
    </row>
    <row r="2" ht="12.75"/>
    <row r="3" ht="12.75">
      <c r="A3" s="44"/>
    </row>
    <row r="4" ht="12.75">
      <c r="A4" s="44"/>
    </row>
    <row r="5" ht="12.75">
      <c r="A5" s="5" t="s">
        <v>88</v>
      </c>
    </row>
    <row r="6" ht="13.5" thickBot="1">
      <c r="A6" s="7" t="s">
        <v>73</v>
      </c>
    </row>
    <row r="7" spans="1:15" ht="13.5" thickBot="1">
      <c r="A7" s="205" t="s">
        <v>89</v>
      </c>
      <c r="B7" s="206"/>
      <c r="C7" s="206"/>
      <c r="D7" s="206"/>
      <c r="E7" s="207"/>
      <c r="F7" s="84"/>
      <c r="G7" s="84"/>
      <c r="H7" s="84"/>
      <c r="I7" s="84"/>
      <c r="J7" s="70"/>
      <c r="K7" s="48"/>
      <c r="L7" s="48"/>
      <c r="N7" s="48"/>
      <c r="O7" s="48"/>
    </row>
    <row r="8" spans="1:15" ht="12.75">
      <c r="A8" s="208" t="s">
        <v>0</v>
      </c>
      <c r="B8" s="210" t="s">
        <v>46</v>
      </c>
      <c r="C8" s="210" t="s">
        <v>34</v>
      </c>
      <c r="D8" s="212" t="s">
        <v>74</v>
      </c>
      <c r="E8" s="248" t="s">
        <v>79</v>
      </c>
      <c r="F8" s="216" t="s">
        <v>4</v>
      </c>
      <c r="G8" s="217"/>
      <c r="H8" s="217"/>
      <c r="I8" s="217"/>
      <c r="J8" s="250" t="s">
        <v>5</v>
      </c>
      <c r="K8" s="251"/>
      <c r="L8" s="251"/>
      <c r="M8" s="251"/>
      <c r="N8" s="252"/>
      <c r="O8" s="85"/>
    </row>
    <row r="9" spans="1:15" ht="12.75">
      <c r="A9" s="209"/>
      <c r="B9" s="211"/>
      <c r="C9" s="211"/>
      <c r="D9" s="213"/>
      <c r="E9" s="200"/>
      <c r="F9" s="197" t="s">
        <v>6</v>
      </c>
      <c r="G9" s="222" t="s">
        <v>7</v>
      </c>
      <c r="H9" s="224"/>
      <c r="I9" s="259" t="s">
        <v>90</v>
      </c>
      <c r="J9" s="240" t="s">
        <v>64</v>
      </c>
      <c r="K9" s="202" t="s">
        <v>7</v>
      </c>
      <c r="L9" s="202"/>
      <c r="M9" s="86"/>
      <c r="N9" s="243" t="s">
        <v>65</v>
      </c>
      <c r="O9" s="48"/>
    </row>
    <row r="10" spans="1:15" ht="12.75">
      <c r="A10" s="209"/>
      <c r="B10" s="211"/>
      <c r="C10" s="211"/>
      <c r="D10" s="213"/>
      <c r="E10" s="200"/>
      <c r="F10" s="227"/>
      <c r="G10" s="214" t="s">
        <v>9</v>
      </c>
      <c r="H10" s="203" t="s">
        <v>10</v>
      </c>
      <c r="I10" s="260"/>
      <c r="J10" s="240"/>
      <c r="K10" s="202" t="s">
        <v>9</v>
      </c>
      <c r="L10" s="202"/>
      <c r="M10" s="202" t="s">
        <v>10</v>
      </c>
      <c r="N10" s="243"/>
      <c r="O10" s="48"/>
    </row>
    <row r="11" spans="1:22" ht="77.25" thickBot="1">
      <c r="A11" s="209"/>
      <c r="B11" s="211"/>
      <c r="C11" s="211"/>
      <c r="D11" s="213"/>
      <c r="E11" s="200"/>
      <c r="F11" s="228"/>
      <c r="G11" s="235"/>
      <c r="H11" s="262"/>
      <c r="I11" s="261"/>
      <c r="J11" s="241"/>
      <c r="K11" s="51" t="s">
        <v>63</v>
      </c>
      <c r="L11" s="51" t="s">
        <v>15</v>
      </c>
      <c r="M11" s="242"/>
      <c r="N11" s="244"/>
      <c r="O11" s="48"/>
      <c r="P11" s="11" t="s">
        <v>103</v>
      </c>
      <c r="Q11" s="11" t="s">
        <v>104</v>
      </c>
      <c r="R11" s="11" t="s">
        <v>105</v>
      </c>
      <c r="S11" s="11" t="s">
        <v>106</v>
      </c>
      <c r="T11" s="11" t="s">
        <v>107</v>
      </c>
      <c r="U11" s="12" t="s">
        <v>108</v>
      </c>
      <c r="V11" s="87" t="s">
        <v>109</v>
      </c>
    </row>
    <row r="12" spans="1:21" ht="12.75">
      <c r="A12" s="88"/>
      <c r="B12" s="13" t="s">
        <v>16</v>
      </c>
      <c r="C12" s="15" t="s">
        <v>17</v>
      </c>
      <c r="D12" s="15" t="s">
        <v>18</v>
      </c>
      <c r="E12" s="15" t="s">
        <v>19</v>
      </c>
      <c r="F12" s="15" t="s">
        <v>45</v>
      </c>
      <c r="G12" s="15" t="s">
        <v>21</v>
      </c>
      <c r="H12" s="89" t="s">
        <v>22</v>
      </c>
      <c r="I12" s="15" t="s">
        <v>23</v>
      </c>
      <c r="J12" s="15" t="s">
        <v>69</v>
      </c>
      <c r="K12" s="15" t="s">
        <v>25</v>
      </c>
      <c r="L12" s="15" t="s">
        <v>26</v>
      </c>
      <c r="M12" s="15" t="s">
        <v>27</v>
      </c>
      <c r="N12" s="71" t="s">
        <v>28</v>
      </c>
      <c r="O12" s="90"/>
      <c r="P12" s="19"/>
      <c r="Q12" s="19"/>
      <c r="R12" s="19"/>
      <c r="S12" s="19"/>
      <c r="T12" s="19"/>
      <c r="U12" s="19"/>
    </row>
    <row r="13" spans="1:22" ht="12.75">
      <c r="A13" s="57" t="s">
        <v>164</v>
      </c>
      <c r="B13" s="33" t="s">
        <v>160</v>
      </c>
      <c r="C13" s="34"/>
      <c r="D13" s="35" t="s">
        <v>131</v>
      </c>
      <c r="E13" s="35" t="s">
        <v>128</v>
      </c>
      <c r="F13" s="151">
        <v>40000000</v>
      </c>
      <c r="G13" s="151"/>
      <c r="H13" s="151">
        <v>-10000000</v>
      </c>
      <c r="I13" s="151">
        <v>30000000</v>
      </c>
      <c r="J13" s="153"/>
      <c r="K13" s="173"/>
      <c r="L13" s="151">
        <v>0</v>
      </c>
      <c r="M13" s="173"/>
      <c r="N13" s="174"/>
      <c r="O13" s="91">
        <f>F13+G13+H13-I13</f>
        <v>0</v>
      </c>
      <c r="P13" s="30" t="str">
        <f>ELOLAP!$F$7</f>
        <v>R16</v>
      </c>
      <c r="Q13" s="30" t="str">
        <f>ELOLAP!$G$7</f>
        <v>2018N1</v>
      </c>
      <c r="R13" s="31" t="str">
        <f>ELOLAP!$H$7</f>
        <v>00000000</v>
      </c>
      <c r="S13" s="31" t="str">
        <f>ELOLAP!$I$7</f>
        <v>20180416</v>
      </c>
      <c r="T13" s="19" t="s">
        <v>112</v>
      </c>
      <c r="U13" s="19" t="s">
        <v>179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R16,2018N1,00000000,20180416,E,BEFT2C,@BEFT2C0001,BFSZLAT,,DE,HUF,40000000,,-10000000,30000000,,,0,,</v>
      </c>
    </row>
    <row r="14" spans="1:22" ht="12.75">
      <c r="A14" s="57" t="s">
        <v>165</v>
      </c>
      <c r="B14" s="33" t="s">
        <v>161</v>
      </c>
      <c r="C14" s="34" t="s">
        <v>126</v>
      </c>
      <c r="D14" s="35" t="s">
        <v>131</v>
      </c>
      <c r="E14" s="35" t="s">
        <v>134</v>
      </c>
      <c r="F14" s="151">
        <v>80000</v>
      </c>
      <c r="G14" s="151"/>
      <c r="H14" s="151"/>
      <c r="I14" s="151">
        <v>80000</v>
      </c>
      <c r="J14" s="151">
        <v>3000</v>
      </c>
      <c r="K14" s="151">
        <v>30000</v>
      </c>
      <c r="L14" s="151"/>
      <c r="M14" s="151"/>
      <c r="N14" s="151">
        <v>33000</v>
      </c>
      <c r="O14" s="91">
        <f>F14+G14+H14-I14+J14+K14-L14+M14-N14</f>
        <v>0</v>
      </c>
      <c r="P14" s="30" t="str">
        <f>ELOLAP!$F$7</f>
        <v>R16</v>
      </c>
      <c r="Q14" s="30" t="str">
        <f>ELOLAP!$G$7</f>
        <v>2018N1</v>
      </c>
      <c r="R14" s="31" t="str">
        <f>ELOLAP!$H$7</f>
        <v>00000000</v>
      </c>
      <c r="S14" s="31" t="str">
        <f>ELOLAP!$I$7</f>
        <v>20180416</v>
      </c>
      <c r="T14" s="19" t="s">
        <v>112</v>
      </c>
      <c r="U14" s="19" t="s">
        <v>179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R16,2018N1,00000000,20180416,E,BEFT2C,@BEFT2C0002,LBETT,H,DE,USD,80000,,,80000,3000,30000,,,33000</v>
      </c>
    </row>
    <row r="15" spans="1:22" ht="12.75">
      <c r="A15" s="57" t="s">
        <v>166</v>
      </c>
      <c r="B15" s="33" t="s">
        <v>161</v>
      </c>
      <c r="C15" s="53" t="s">
        <v>129</v>
      </c>
      <c r="D15" s="53" t="s">
        <v>131</v>
      </c>
      <c r="E15" s="53" t="s">
        <v>128</v>
      </c>
      <c r="F15" s="175"/>
      <c r="G15" s="175"/>
      <c r="H15" s="151">
        <v>10000000</v>
      </c>
      <c r="I15" s="151">
        <v>10000000</v>
      </c>
      <c r="J15" s="175"/>
      <c r="K15" s="175">
        <v>53000</v>
      </c>
      <c r="L15" s="175"/>
      <c r="M15" s="175"/>
      <c r="N15" s="176">
        <v>53000</v>
      </c>
      <c r="O15" s="91">
        <f>F15+G15+H15-I15+J15+K15-L15+M15-N15</f>
        <v>0</v>
      </c>
      <c r="P15" s="30" t="str">
        <f>ELOLAP!$F$7</f>
        <v>R16</v>
      </c>
      <c r="Q15" s="30" t="str">
        <f>ELOLAP!$G$7</f>
        <v>2018N1</v>
      </c>
      <c r="R15" s="31" t="str">
        <f>ELOLAP!$H$7</f>
        <v>00000000</v>
      </c>
      <c r="S15" s="31" t="str">
        <f>ELOLAP!$I$7</f>
        <v>20180416</v>
      </c>
      <c r="T15" s="19" t="s">
        <v>112</v>
      </c>
      <c r="U15" s="19" t="s">
        <v>179</v>
      </c>
      <c r="V15" s="3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R16,2018N1,00000000,20180416,E,BEFT2C,@BEFT2C0003,LBETT,R,DE,HUF,,,10000000,10000000,,53000,,,53000</v>
      </c>
    </row>
    <row r="16" spans="1:21" ht="12.75">
      <c r="A16" s="92"/>
      <c r="B16" s="9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6"/>
      <c r="O16" s="90"/>
      <c r="P16" s="90"/>
      <c r="Q16" s="90"/>
      <c r="R16" s="31"/>
      <c r="U16" s="19"/>
    </row>
    <row r="17" spans="1:18" ht="13.5" thickBot="1">
      <c r="A17" s="94" t="s">
        <v>36</v>
      </c>
      <c r="B17" s="7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95"/>
      <c r="O17" s="48"/>
      <c r="R17" s="31"/>
    </row>
    <row r="18" spans="1:18" ht="12.75">
      <c r="A18" s="44"/>
      <c r="O18" s="48"/>
      <c r="R18" s="31"/>
    </row>
    <row r="19" spans="1:18" ht="12.75">
      <c r="A19" s="44"/>
      <c r="O19" s="48"/>
      <c r="R19" s="31"/>
    </row>
    <row r="20" spans="1:15" ht="12.75">
      <c r="A20" s="44"/>
      <c r="O20" s="48"/>
    </row>
  </sheetData>
  <sheetProtection/>
  <mergeCells count="18">
    <mergeCell ref="G10:G11"/>
    <mergeCell ref="H10:H11"/>
    <mergeCell ref="A7:E7"/>
    <mergeCell ref="A8:A11"/>
    <mergeCell ref="B8:B11"/>
    <mergeCell ref="C8:C11"/>
    <mergeCell ref="D8:D11"/>
    <mergeCell ref="E8:E11"/>
    <mergeCell ref="K10:L10"/>
    <mergeCell ref="M10:M11"/>
    <mergeCell ref="F8:I8"/>
    <mergeCell ref="J8:N8"/>
    <mergeCell ref="F9:F11"/>
    <mergeCell ref="G9:H9"/>
    <mergeCell ref="I9:I11"/>
    <mergeCell ref="J9:J11"/>
    <mergeCell ref="K9:L9"/>
    <mergeCell ref="N9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2008-03-20T16:03:07Z</cp:lastPrinted>
  <dcterms:created xsi:type="dcterms:W3CDTF">2005-11-09T14:27:23Z</dcterms:created>
  <dcterms:modified xsi:type="dcterms:W3CDTF">2018-01-29T10:31:00Z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