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90" windowWidth="12120" windowHeight="8385" activeTab="1"/>
  </bookViews>
  <sheets>
    <sheet name="TXT" sheetId="1" r:id="rId1"/>
    <sheet name="ELOLAP" sheetId="2" r:id="rId2"/>
    <sheet name="BEFK1_DE" sheetId="3" r:id="rId3"/>
    <sheet name="BEFK2_DE" sheetId="4" r:id="rId4"/>
    <sheet name="BEFK3_DE" sheetId="5" r:id="rId5"/>
    <sheet name="BEFK4_DE" sheetId="6" r:id="rId6"/>
    <sheet name="BEFK5_DE" sheetId="7" r:id="rId7"/>
    <sheet name="BEFT1_DE" sheetId="8" r:id="rId8"/>
    <sheet name="BEFT2_DE" sheetId="9" r:id="rId9"/>
    <sheet name="BEFT3_DE" sheetId="10" r:id="rId10"/>
    <sheet name="BEFT4_DE" sheetId="11" r:id="rId11"/>
    <sheet name="BEFT5_DE" sheetId="12" r:id="rId12"/>
  </sheets>
  <definedNames>
    <definedName name="_xlnm.Print_Titles" localSheetId="6">'BEFK5_DE'!$1:$1</definedName>
    <definedName name="_xlnm.Print_Titles" localSheetId="7">'BEFT1_DE'!$1:$1</definedName>
    <definedName name="_xlnm.Print_Titles" localSheetId="9">'BEFT3_DE'!$1:$1</definedName>
    <definedName name="_xlnm.Print_Titles" localSheetId="10">'BEFT4_DE'!$1:$1</definedName>
  </definedNames>
  <calcPr fullCalcOnLoad="1"/>
</workbook>
</file>

<file path=xl/comments10.xml><?xml version="1.0" encoding="utf-8"?>
<comments xmlns="http://schemas.openxmlformats.org/spreadsheetml/2006/main">
  <authors>
    <author>kuranzne</author>
    <author>Czinege-Gyalog ?va</author>
  </authors>
  <commentList>
    <comment ref="J16" authorId="0">
      <text>
        <r>
          <rPr>
            <sz val="8"/>
            <rFont val="Tahoma"/>
            <family val="2"/>
          </rPr>
          <t>Ellenőrző számok: amennyiben nem nulla, akkor az adott sor tekintetében nem teljesül h=e+f+g</t>
        </r>
      </text>
    </comment>
    <comment ref="F16" authorId="1">
      <text>
        <r>
          <rPr>
            <sz val="8"/>
            <rFont val="Tahoma"/>
            <family val="2"/>
          </rPr>
          <t>A táblában szereplő adatokat példaképpen tüntettük fel, kérjük azokat felülírni!!</t>
        </r>
      </text>
    </comment>
  </commentList>
</comments>
</file>

<file path=xl/comments11.xml><?xml version="1.0" encoding="utf-8"?>
<comments xmlns="http://schemas.openxmlformats.org/spreadsheetml/2006/main">
  <authors>
    <author>kuranzne</author>
    <author>Czinege-Gyalog ?va</author>
  </authors>
  <commentList>
    <comment ref="O15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h=e+f+g és m=i+j-k+l </t>
        </r>
      </text>
    </comment>
    <comment ref="F15" authorId="1">
      <text>
        <r>
          <rPr>
            <sz val="8"/>
            <rFont val="Tahoma"/>
            <family val="2"/>
          </rPr>
          <t>A táblában szereplő adatokat példaképpen tüntettük fel, kérjük azokat felülírni!!</t>
        </r>
      </text>
    </comment>
  </commentList>
</comments>
</file>

<file path=xl/comments12.xml><?xml version="1.0" encoding="utf-8"?>
<comments xmlns="http://schemas.openxmlformats.org/spreadsheetml/2006/main">
  <authors>
    <author>Kanyóné Pető Magdolna</author>
    <author>Czinege-Gyalog ?va</author>
  </authors>
  <commentList>
    <comment ref="M1" authorId="0">
      <text>
        <r>
          <rPr>
            <b/>
            <sz val="8"/>
            <rFont val="Tahoma"/>
            <family val="2"/>
          </rPr>
          <t>Kanyóné Pető Magdolna:</t>
        </r>
        <r>
          <rPr>
            <sz val="8"/>
            <rFont val="Tahoma"/>
            <family val="2"/>
          </rPr>
          <t xml:space="preserve">
tá</t>
        </r>
      </text>
    </comment>
    <comment ref="L13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 xml:space="preserve">Ide írja yyyyNx formátumban a vonatkozási időt! Ez felülírja mindenhol a fájlban.
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Q16" authorId="0">
      <text>
        <r>
          <rPr>
            <sz val="8"/>
            <rFont val="Tahoma"/>
            <family val="2"/>
          </rPr>
          <t>Ellenőrző számok: amennyiben nem nulla, akkor az adott sor tekintetében nem teljesül i=e+f-g+h és o=k+l-m+n</t>
        </r>
      </text>
    </comment>
    <comment ref="F16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Q15" authorId="0">
      <text>
        <r>
          <rPr>
            <sz val="8"/>
            <rFont val="Tahoma"/>
            <family val="2"/>
          </rPr>
          <t>Ellenőrző számok: amennyiben nem nulla, akkor az adott sor tekintetében nem teljesül h=e+f+g</t>
        </r>
      </text>
    </comment>
    <comment ref="F15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5.xml><?xml version="1.0" encoding="utf-8"?>
<comments xmlns="http://schemas.openxmlformats.org/spreadsheetml/2006/main">
  <authors>
    <author>kuranzne</author>
    <author>Czinege-Gyalog ?va</author>
  </authors>
  <commentList>
    <comment ref="K17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F17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6.xml><?xml version="1.0" encoding="utf-8"?>
<comments xmlns="http://schemas.openxmlformats.org/spreadsheetml/2006/main">
  <authors>
    <author>kuranzne</author>
    <author>Czinege-Gyalog ?va</author>
  </authors>
  <commentList>
    <comment ref="P15" authorId="0">
      <text>
        <r>
          <rPr>
            <sz val="8"/>
            <rFont val="Tahoma"/>
            <family val="2"/>
          </rPr>
          <t>Ellenőrző számok: amennyiben nem nulla, akkor az adott sor tekintetében nem teljesül h=e+f-g és n=j+k-l+m</t>
        </r>
      </text>
    </comment>
    <comment ref="I15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7.xml><?xml version="1.0" encoding="utf-8"?>
<comments xmlns="http://schemas.openxmlformats.org/spreadsheetml/2006/main">
  <authors>
    <author>Czinege-Gyalog ?va</author>
  </authors>
  <commentList>
    <comment ref="G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8.xml><?xml version="1.0" encoding="utf-8"?>
<comments xmlns="http://schemas.openxmlformats.org/spreadsheetml/2006/main">
  <authors>
    <author>kuranzne</author>
    <author>Czinege-Gyalog ?va</author>
  </authors>
  <commentList>
    <comment ref="V15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o=k+l-m+n és t=p+q-r+s</t>
        </r>
      </text>
    </comment>
    <comment ref="Q15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9.xml><?xml version="1.0" encoding="utf-8"?>
<comments xmlns="http://schemas.openxmlformats.org/spreadsheetml/2006/main">
  <authors>
    <author>Czinege-Gyalog ?va</author>
  </authors>
  <commentList>
    <comment ref="F13" authorId="0">
      <text>
        <r>
          <rPr>
            <sz val="8"/>
            <rFont val="Tahoma"/>
            <family val="2"/>
          </rPr>
          <t>A táblában szereplő adatokat példaképpen tüntettük fel, kérjük azokat felülírni!!</t>
        </r>
      </text>
    </comment>
  </commentList>
</comments>
</file>

<file path=xl/sharedStrings.xml><?xml version="1.0" encoding="utf-8"?>
<sst xmlns="http://schemas.openxmlformats.org/spreadsheetml/2006/main" count="714" uniqueCount="185">
  <si>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</si>
  <si>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</si>
  <si>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</si>
  <si>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</si>
  <si>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</si>
  <si>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</si>
  <si>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</si>
  <si>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</si>
  <si>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</si>
  <si>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</si>
  <si>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</si>
  <si>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</si>
  <si>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</si>
  <si>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</si>
  <si>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</si>
  <si>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</si>
  <si>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</si>
  <si>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</si>
  <si>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</si>
  <si>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</si>
  <si>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</si>
  <si>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</si>
  <si>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</si>
  <si>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</si>
  <si>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</si>
  <si>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</si>
  <si>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</si>
  <si>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</si>
  <si>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</si>
  <si>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</si>
  <si>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</si>
  <si>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</si>
  <si>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</si>
  <si>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</si>
  <si>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</si>
  <si>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</si>
  <si>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</si>
  <si>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</si>
  <si>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</si>
  <si>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</si>
  <si>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</si>
  <si>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</si>
  <si>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</si>
  <si>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</si>
  <si>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</si>
  <si>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</si>
  <si>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</si>
  <si>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</si>
  <si>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</si>
  <si>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</si>
  <si>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</si>
  <si>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</si>
  <si>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</si>
  <si>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</si>
  <si>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</si>
  <si>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</si>
  <si>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</si>
  <si>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</si>
  <si>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</si>
  <si>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</si>
  <si>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</si>
  <si>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</si>
  <si>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</si>
  <si>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</si>
  <si>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</si>
  <si>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</si>
  <si>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</si>
  <si>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</si>
  <si>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</si>
  <si>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</si>
  <si>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</si>
  <si>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</si>
  <si>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</si>
  <si>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 és biztosítástechnikai tartalék</t>
  </si>
  <si>
    <t>BEFK1_AFK tábla</t>
  </si>
  <si>
    <t>BEFK2_AFK tábla</t>
  </si>
  <si>
    <t>BEFK3_AFK tábla</t>
  </si>
  <si>
    <t>BEFK4_AFK tábla</t>
  </si>
  <si>
    <t>BEFK5_AFK tábla</t>
  </si>
  <si>
    <t>BEFT1_AFK tábla</t>
  </si>
  <si>
    <t>BEFT3_AFK tábla</t>
  </si>
  <si>
    <t>BEFT4_AFK tába</t>
  </si>
  <si>
    <t>BEFT5_AFK tábla</t>
  </si>
  <si>
    <t xml:space="preserve"> Hitelazonosító</t>
  </si>
  <si>
    <t>Adatok: egész devizában</t>
  </si>
  <si>
    <t xml:space="preserve">Egyéb befektetések havi adatszolgáltatása </t>
  </si>
  <si>
    <t>Nem rezidens partner ISO országkódja</t>
  </si>
  <si>
    <t xml:space="preserve">Nem rezidens partner </t>
  </si>
  <si>
    <t>Eredeti devizanem ISO kódja</t>
  </si>
  <si>
    <t xml:space="preserve">Tartozások egyéb változásainak részletezése  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</si>
  <si>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</si>
  <si>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</si>
  <si>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</si>
  <si>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</si>
  <si>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</si>
  <si>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</si>
  <si>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</si>
  <si>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</si>
  <si>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</si>
  <si>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</si>
  <si>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</si>
  <si>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</si>
  <si>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</si>
  <si>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</si>
  <si>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</si>
  <si>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</si>
  <si>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</si>
  <si>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</si>
  <si>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</si>
  <si>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</si>
  <si>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</si>
  <si>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</si>
  <si>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</si>
  <si>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</si>
  <si>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</si>
  <si>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</si>
  <si>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</si>
  <si>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</si>
  <si>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01</t>
  </si>
  <si>
    <t>02</t>
  </si>
  <si>
    <t>03</t>
  </si>
  <si>
    <t>04</t>
  </si>
  <si>
    <t>05</t>
  </si>
  <si>
    <t>06</t>
  </si>
  <si>
    <t>07</t>
  </si>
  <si>
    <t>EHITK</t>
  </si>
  <si>
    <t>R</t>
  </si>
  <si>
    <t>DE</t>
  </si>
  <si>
    <t>EUR</t>
  </si>
  <si>
    <t>H</t>
  </si>
  <si>
    <t>USD</t>
  </si>
  <si>
    <t>KERHITK</t>
  </si>
  <si>
    <t>PL</t>
  </si>
  <si>
    <t>HUF</t>
  </si>
  <si>
    <t>BFSZLAK</t>
  </si>
  <si>
    <t>NBFSZLAK</t>
  </si>
  <si>
    <t>US</t>
  </si>
  <si>
    <t>VALTK</t>
  </si>
  <si>
    <t>HIBA</t>
  </si>
  <si>
    <t>KHITT</t>
  </si>
  <si>
    <t>CIB</t>
  </si>
  <si>
    <t>EHITT</t>
  </si>
  <si>
    <t>KERHITT</t>
  </si>
  <si>
    <t>VALTT</t>
  </si>
  <si>
    <t>ADEL</t>
  </si>
  <si>
    <t>08</t>
  </si>
  <si>
    <t>09</t>
  </si>
  <si>
    <t>10</t>
  </si>
  <si>
    <t>11</t>
  </si>
  <si>
    <t>PLIZT</t>
  </si>
  <si>
    <t>00000000</t>
  </si>
  <si>
    <t xml:space="preserve">Egyéb befektetések havi adatszolgáltatása  </t>
  </si>
  <si>
    <t>– egyéb pénzügyi közvetítők és pénzügyi kiegészítő tevékenységet végzők</t>
  </si>
  <si>
    <t>BEFT2_DE tábla</t>
  </si>
  <si>
    <t>Nem banki folyószámlák</t>
  </si>
  <si>
    <t>Időarányosan fizetendő kamatok időszak eleji nyitó állománya</t>
  </si>
  <si>
    <t>NBFSZLAT</t>
  </si>
  <si>
    <t>BEFT2DE</t>
  </si>
  <si>
    <t>BEFT5DE</t>
  </si>
  <si>
    <t>BEFT4DE</t>
  </si>
  <si>
    <t>BEFT3DE</t>
  </si>
  <si>
    <t>BEFT1DE</t>
  </si>
  <si>
    <t>BEFK5DE</t>
  </si>
  <si>
    <t>BEFK4DE</t>
  </si>
  <si>
    <t>BEFK3DE</t>
  </si>
  <si>
    <t>BEFK2DE</t>
  </si>
  <si>
    <t>BEFK1DE</t>
  </si>
  <si>
    <t>R17</t>
  </si>
  <si>
    <t>Szabványos fájlnév:</t>
  </si>
  <si>
    <t xml:space="preserve"> Fájlnév összetétele: </t>
  </si>
  <si>
    <t>3) adatszolgáltató 8 jegyű törzsszáma</t>
  </si>
  <si>
    <t>1) adatgyűjtés jele: R17</t>
  </si>
  <si>
    <t>LBETK</t>
  </si>
  <si>
    <t>ELŐLAP</t>
  </si>
  <si>
    <t>Minta Mária</t>
  </si>
  <si>
    <t>maria.minta@jelentes.hu</t>
  </si>
  <si>
    <t>Minta Miklós</t>
  </si>
  <si>
    <t>miklos.minta@adatszolgaltatas.hu</t>
  </si>
  <si>
    <t xml:space="preserve">   telefonszáma:</t>
  </si>
  <si>
    <t xml:space="preserve">   e-mail címe:</t>
  </si>
  <si>
    <t>Az MNB felé kapcsolattartással megbízott vezető, ennek hiányában a szervezet ügyvezetését/vezetését ellátó személy neve:</t>
  </si>
  <si>
    <t>Az adatszolgáltatás kitöltésének dátuma:</t>
  </si>
  <si>
    <t>20180416</t>
  </si>
  <si>
    <t>2018N1</t>
  </si>
  <si>
    <t>2) vonatkozási időszak: az év utolsó számjegye és a negyedév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</si>
</sst>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F_t_-;\-* #,##0\ _F_t_-;_-* &quot;-&quot;??\ _F_t_-;_-@_-"/>
    <numFmt numFmtId="177" formatCode="mmm/yyyy"/>
    <numFmt numFmtId="178" formatCode="[$-40E]yyyy\.\ mmmm\ d\.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22"/>
      <name val="Calibri"/>
      <family val="2"/>
    </font>
    <font>
      <sz val="10"/>
      <color indexed="55"/>
      <name val="Calibri"/>
      <family val="2"/>
    </font>
    <font>
      <sz val="10"/>
      <color indexed="9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0" fillId="0" borderId="0">
      <alignment/>
      <protection/>
    </xf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Alignment="1">
      <alignment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0" borderId="0" xfId="55" applyFont="1" applyAlignment="1">
      <alignment horizontal="center" wrapText="1"/>
      <protection/>
    </xf>
    <xf numFmtId="0" fontId="9" fillId="0" borderId="0" xfId="55" applyFont="1" applyAlignment="1">
      <alignment horizontal="center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33" borderId="13" xfId="55" applyFont="1" applyFill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/>
      <protection/>
    </xf>
    <xf numFmtId="0" fontId="6" fillId="0" borderId="14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49" fontId="6" fillId="0" borderId="15" xfId="55" applyNumberFormat="1" applyFont="1" applyFill="1" applyBorder="1" applyAlignment="1">
      <alignment horizontal="center" vertical="center" wrapText="1"/>
      <protection/>
    </xf>
    <xf numFmtId="0" fontId="6" fillId="0" borderId="16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17" xfId="55" applyNumberFormat="1" applyFont="1" applyBorder="1" applyAlignment="1">
      <alignment horizontal="center"/>
      <protection/>
    </xf>
    <xf numFmtId="14" fontId="6" fillId="0" borderId="17" xfId="55" applyNumberFormat="1" applyFont="1" applyBorder="1">
      <alignment/>
      <protection/>
    </xf>
    <xf numFmtId="0" fontId="6" fillId="0" borderId="17" xfId="55" applyFont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18" xfId="55" applyFont="1" applyBorder="1" applyAlignment="1">
      <alignment horizontal="center"/>
      <protection/>
    </xf>
    <xf numFmtId="0" fontId="6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 quotePrefix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6" fillId="0" borderId="0" xfId="55" applyFont="1">
      <alignment/>
      <protection/>
    </xf>
    <xf numFmtId="0" fontId="6" fillId="0" borderId="16" xfId="55" applyFont="1" applyFill="1" applyBorder="1" applyAlignment="1">
      <alignment horizontal="center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horizontal="center"/>
      <protection/>
    </xf>
    <xf numFmtId="0" fontId="9" fillId="0" borderId="17" xfId="55" applyFont="1" applyBorder="1" applyAlignment="1">
      <alignment vertical="center" wrapText="1"/>
      <protection/>
    </xf>
    <xf numFmtId="0" fontId="9" fillId="0" borderId="17" xfId="55" applyFont="1" applyFill="1" applyBorder="1" applyAlignment="1">
      <alignment vertical="center" wrapText="1"/>
      <protection/>
    </xf>
    <xf numFmtId="0" fontId="9" fillId="33" borderId="17" xfId="55" applyFont="1" applyFill="1" applyBorder="1" applyAlignment="1">
      <alignment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/>
      <protection/>
    </xf>
    <xf numFmtId="0" fontId="6" fillId="0" borderId="20" xfId="55" applyFont="1" applyBorder="1">
      <alignment/>
      <protection/>
    </xf>
    <xf numFmtId="0" fontId="6" fillId="0" borderId="20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10" fillId="0" borderId="0" xfId="55" applyFont="1" applyFill="1" applyBorder="1" applyAlignment="1">
      <alignment/>
      <protection/>
    </xf>
    <xf numFmtId="0" fontId="6" fillId="0" borderId="0" xfId="55" applyFont="1" applyBorder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8" fillId="0" borderId="0" xfId="55" applyFont="1" applyFill="1">
      <alignment/>
      <protection/>
    </xf>
    <xf numFmtId="3" fontId="6" fillId="0" borderId="0" xfId="55" applyNumberFormat="1" applyFont="1">
      <alignment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9" fillId="0" borderId="22" xfId="55" applyFont="1" applyFill="1" applyBorder="1" applyAlignment="1">
      <alignment horizontal="center" vertical="center" wrapText="1"/>
      <protection/>
    </xf>
    <xf numFmtId="0" fontId="9" fillId="0" borderId="23" xfId="55" applyFont="1" applyFill="1" applyBorder="1" applyAlignment="1">
      <alignment horizontal="center" vertical="center" wrapText="1"/>
      <protection/>
    </xf>
    <xf numFmtId="0" fontId="9" fillId="0" borderId="24" xfId="55" applyFont="1" applyFill="1" applyBorder="1" applyAlignment="1">
      <alignment horizontal="center" vertical="center" wrapText="1"/>
      <protection/>
    </xf>
    <xf numFmtId="0" fontId="9" fillId="0" borderId="20" xfId="55" applyFont="1" applyFill="1" applyBorder="1" applyAlignment="1">
      <alignment horizontal="center" vertical="center" wrapText="1"/>
      <protection/>
    </xf>
    <xf numFmtId="0" fontId="9" fillId="0" borderId="11" xfId="55" applyFont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0" fontId="6" fillId="0" borderId="27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>
      <alignment/>
      <protection/>
    </xf>
    <xf numFmtId="0" fontId="6" fillId="0" borderId="18" xfId="55" applyFont="1" applyFill="1" applyBorder="1">
      <alignment/>
      <protection/>
    </xf>
    <xf numFmtId="3" fontId="11" fillId="0" borderId="0" xfId="55" applyNumberFormat="1" applyFont="1" applyFill="1">
      <alignment/>
      <protection/>
    </xf>
    <xf numFmtId="0" fontId="6" fillId="0" borderId="0" xfId="55" applyFont="1" applyFill="1" applyAlignment="1">
      <alignment horizontal="center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Fill="1">
      <alignment/>
      <protection/>
    </xf>
    <xf numFmtId="0" fontId="6" fillId="33" borderId="28" xfId="55" applyFont="1" applyFill="1" applyBorder="1" applyAlignment="1">
      <alignment horizontal="center" vertical="center" wrapText="1"/>
      <protection/>
    </xf>
    <xf numFmtId="0" fontId="6" fillId="33" borderId="17" xfId="55" applyFont="1" applyFill="1" applyBorder="1" applyAlignment="1">
      <alignment horizontal="center" vertical="center" wrapText="1"/>
      <protection/>
    </xf>
    <xf numFmtId="0" fontId="6" fillId="33" borderId="17" xfId="55" applyFont="1" applyFill="1" applyBorder="1" applyAlignment="1">
      <alignment vertical="center" wrapText="1"/>
      <protection/>
    </xf>
    <xf numFmtId="0" fontId="6" fillId="33" borderId="17" xfId="55" applyFont="1" applyFill="1" applyBorder="1">
      <alignment/>
      <protection/>
    </xf>
    <xf numFmtId="0" fontId="9" fillId="33" borderId="22" xfId="55" applyFont="1" applyFill="1" applyBorder="1" applyAlignment="1">
      <alignment horizontal="center" vertical="center" wrapText="1"/>
      <protection/>
    </xf>
    <xf numFmtId="0" fontId="6" fillId="33" borderId="18" xfId="55" applyFont="1" applyFill="1" applyBorder="1">
      <alignment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12" fillId="33" borderId="17" xfId="55" applyFont="1" applyFill="1" applyBorder="1">
      <alignment/>
      <protection/>
    </xf>
    <xf numFmtId="0" fontId="12" fillId="33" borderId="18" xfId="55" applyFont="1" applyFill="1" applyBorder="1">
      <alignment/>
      <protection/>
    </xf>
    <xf numFmtId="0" fontId="6" fillId="0" borderId="29" xfId="55" applyFont="1" applyFill="1" applyBorder="1" applyAlignment="1">
      <alignment horizontal="center"/>
      <protection/>
    </xf>
    <xf numFmtId="0" fontId="6" fillId="33" borderId="19" xfId="55" applyFont="1" applyFill="1" applyBorder="1" applyAlignment="1">
      <alignment horizontal="center"/>
      <protection/>
    </xf>
    <xf numFmtId="0" fontId="6" fillId="33" borderId="20" xfId="55" applyFont="1" applyFill="1" applyBorder="1" applyAlignment="1">
      <alignment horizontal="center"/>
      <protection/>
    </xf>
    <xf numFmtId="0" fontId="9" fillId="33" borderId="20" xfId="55" applyFont="1" applyFill="1" applyBorder="1" applyAlignment="1">
      <alignment vertical="center" wrapText="1"/>
      <protection/>
    </xf>
    <xf numFmtId="0" fontId="6" fillId="33" borderId="20" xfId="55" applyFont="1" applyFill="1" applyBorder="1">
      <alignment/>
      <protection/>
    </xf>
    <xf numFmtId="0" fontId="6" fillId="33" borderId="30" xfId="55" applyFont="1" applyFill="1" applyBorder="1" applyAlignment="1">
      <alignment horizontal="center"/>
      <protection/>
    </xf>
    <xf numFmtId="0" fontId="6" fillId="33" borderId="21" xfId="55" applyFont="1" applyFill="1" applyBorder="1">
      <alignment/>
      <protection/>
    </xf>
    <xf numFmtId="0" fontId="6" fillId="0" borderId="0" xfId="55" applyFont="1" applyBorder="1" applyAlignment="1">
      <alignment horizontal="center"/>
      <protection/>
    </xf>
    <xf numFmtId="0" fontId="9" fillId="0" borderId="0" xfId="55" applyFont="1" applyFill="1" applyBorder="1" applyAlignment="1">
      <alignment/>
      <protection/>
    </xf>
    <xf numFmtId="3" fontId="6" fillId="0" borderId="17" xfId="55" applyNumberFormat="1" applyFont="1" applyFill="1" applyBorder="1">
      <alignment/>
      <protection/>
    </xf>
    <xf numFmtId="3" fontId="6" fillId="0" borderId="18" xfId="55" applyNumberFormat="1" applyFont="1" applyFill="1" applyBorder="1">
      <alignment/>
      <protection/>
    </xf>
    <xf numFmtId="3" fontId="11" fillId="0" borderId="0" xfId="55" applyNumberFormat="1" applyFont="1">
      <alignment/>
      <protection/>
    </xf>
    <xf numFmtId="0" fontId="6" fillId="0" borderId="19" xfId="55" applyFont="1" applyBorder="1" applyAlignment="1">
      <alignment horizontal="center"/>
      <protection/>
    </xf>
    <xf numFmtId="0" fontId="6" fillId="0" borderId="20" xfId="55" applyFont="1" applyFill="1" applyBorder="1" applyAlignment="1">
      <alignment horizontal="center"/>
      <protection/>
    </xf>
    <xf numFmtId="0" fontId="6" fillId="0" borderId="20" xfId="55" applyFont="1" applyFill="1" applyBorder="1">
      <alignment/>
      <protection/>
    </xf>
    <xf numFmtId="0" fontId="6" fillId="0" borderId="21" xfId="55" applyFont="1" applyFill="1" applyBorder="1">
      <alignment/>
      <protection/>
    </xf>
    <xf numFmtId="0" fontId="9" fillId="0" borderId="31" xfId="55" applyFont="1" applyFill="1" applyBorder="1" applyAlignment="1">
      <alignment/>
      <protection/>
    </xf>
    <xf numFmtId="0" fontId="6" fillId="0" borderId="11" xfId="55" applyFont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 wrapText="1"/>
      <protection/>
    </xf>
    <xf numFmtId="0" fontId="6" fillId="34" borderId="17" xfId="55" applyFont="1" applyFill="1" applyBorder="1" applyAlignment="1">
      <alignment horizontal="center" vertical="center" wrapText="1"/>
      <protection/>
    </xf>
    <xf numFmtId="0" fontId="6" fillId="33" borderId="17" xfId="55" applyFont="1" applyFill="1" applyBorder="1" applyAlignment="1">
      <alignment horizontal="center"/>
      <protection/>
    </xf>
    <xf numFmtId="3" fontId="6" fillId="33" borderId="17" xfId="55" applyNumberFormat="1" applyFont="1" applyFill="1" applyBorder="1">
      <alignment/>
      <protection/>
    </xf>
    <xf numFmtId="3" fontId="13" fillId="34" borderId="17" xfId="55" applyNumberFormat="1" applyFont="1" applyFill="1" applyBorder="1">
      <alignment/>
      <protection/>
    </xf>
    <xf numFmtId="3" fontId="6" fillId="34" borderId="17" xfId="55" applyNumberFormat="1" applyFont="1" applyFill="1" applyBorder="1">
      <alignment/>
      <protection/>
    </xf>
    <xf numFmtId="3" fontId="6" fillId="0" borderId="17" xfId="55" applyNumberFormat="1" applyFont="1" applyBorder="1">
      <alignment/>
      <protection/>
    </xf>
    <xf numFmtId="0" fontId="6" fillId="0" borderId="0" xfId="55" applyFont="1" applyFill="1" applyBorder="1" applyAlignment="1">
      <alignment/>
      <protection/>
    </xf>
    <xf numFmtId="0" fontId="9" fillId="0" borderId="0" xfId="55" applyFont="1" applyBorder="1">
      <alignment/>
      <protection/>
    </xf>
    <xf numFmtId="0" fontId="9" fillId="0" borderId="0" xfId="55" applyFont="1" applyFill="1" applyBorder="1" applyAlignment="1">
      <alignment horizontal="center"/>
      <protection/>
    </xf>
    <xf numFmtId="0" fontId="9" fillId="0" borderId="11" xfId="55" applyFont="1" applyFill="1" applyBorder="1" applyAlignment="1">
      <alignment vertical="center" wrapText="1"/>
      <protection/>
    </xf>
    <xf numFmtId="0" fontId="6" fillId="0" borderId="28" xfId="55" applyFont="1" applyBorder="1" applyAlignment="1">
      <alignment horizontal="center"/>
      <protection/>
    </xf>
    <xf numFmtId="3" fontId="6" fillId="0" borderId="17" xfId="55" applyNumberFormat="1" applyFont="1" applyBorder="1" applyAlignment="1">
      <alignment horizontal="center"/>
      <protection/>
    </xf>
    <xf numFmtId="3" fontId="6" fillId="0" borderId="18" xfId="55" applyNumberFormat="1" applyFont="1" applyBorder="1" applyAlignment="1">
      <alignment horizontal="center"/>
      <protection/>
    </xf>
    <xf numFmtId="0" fontId="6" fillId="34" borderId="17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>
      <alignment horizontal="center"/>
      <protection/>
    </xf>
    <xf numFmtId="176" fontId="6" fillId="34" borderId="17" xfId="42" applyNumberFormat="1" applyFont="1" applyFill="1" applyBorder="1" applyAlignment="1">
      <alignment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0" fontId="14" fillId="34" borderId="17" xfId="55" applyFont="1" applyFill="1" applyBorder="1" applyAlignment="1">
      <alignment horizontal="center"/>
      <protection/>
    </xf>
    <xf numFmtId="0" fontId="14" fillId="34" borderId="17" xfId="55" applyFont="1" applyFill="1" applyBorder="1">
      <alignment/>
      <protection/>
    </xf>
    <xf numFmtId="0" fontId="6" fillId="0" borderId="0" xfId="55" applyFont="1" applyAlignment="1" quotePrefix="1">
      <alignment horizontal="center"/>
      <protection/>
    </xf>
    <xf numFmtId="0" fontId="6" fillId="33" borderId="28" xfId="55" applyFont="1" applyFill="1" applyBorder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9" fillId="0" borderId="34" xfId="55" applyFont="1" applyBorder="1" applyAlignment="1">
      <alignment vertical="center" wrapText="1"/>
      <protection/>
    </xf>
    <xf numFmtId="0" fontId="9" fillId="0" borderId="35" xfId="55" applyFont="1" applyBorder="1" applyAlignment="1">
      <alignment horizontal="center" vertical="center" wrapText="1"/>
      <protection/>
    </xf>
    <xf numFmtId="0" fontId="9" fillId="0" borderId="36" xfId="55" applyFont="1" applyBorder="1" applyAlignment="1">
      <alignment horizontal="center" vertical="center" wrapText="1"/>
      <protection/>
    </xf>
    <xf numFmtId="0" fontId="6" fillId="0" borderId="37" xfId="55" applyFont="1" applyBorder="1">
      <alignment/>
      <protection/>
    </xf>
    <xf numFmtId="0" fontId="6" fillId="0" borderId="25" xfId="55" applyFont="1" applyBorder="1" applyAlignment="1">
      <alignment horizontal="center"/>
      <protection/>
    </xf>
    <xf numFmtId="0" fontId="6" fillId="0" borderId="0" xfId="55" applyFont="1" applyAlignment="1">
      <alignment horizontal="left"/>
      <protection/>
    </xf>
    <xf numFmtId="0" fontId="6" fillId="0" borderId="28" xfId="55" applyFont="1" applyFill="1" applyBorder="1" applyAlignment="1">
      <alignment horizontal="center"/>
      <protection/>
    </xf>
    <xf numFmtId="0" fontId="9" fillId="33" borderId="30" xfId="55" applyFont="1" applyFill="1" applyBorder="1" applyAlignment="1">
      <alignment horizontal="center" vertical="center" wrapText="1"/>
      <protection/>
    </xf>
    <xf numFmtId="49" fontId="6" fillId="0" borderId="29" xfId="55" applyNumberFormat="1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34" borderId="16" xfId="55" applyFont="1" applyFill="1" applyBorder="1" applyAlignment="1">
      <alignment horizontal="center" vertical="center" wrapText="1"/>
      <protection/>
    </xf>
    <xf numFmtId="3" fontId="6" fillId="0" borderId="22" xfId="55" applyNumberFormat="1" applyFont="1" applyFill="1" applyBorder="1" applyAlignment="1">
      <alignment horizontal="center"/>
      <protection/>
    </xf>
    <xf numFmtId="3" fontId="13" fillId="34" borderId="18" xfId="55" applyNumberFormat="1" applyFont="1" applyFill="1" applyBorder="1">
      <alignment/>
      <protection/>
    </xf>
    <xf numFmtId="0" fontId="6" fillId="33" borderId="29" xfId="55" applyFont="1" applyFill="1" applyBorder="1" applyAlignment="1">
      <alignment horizontal="center"/>
      <protection/>
    </xf>
    <xf numFmtId="0" fontId="6" fillId="33" borderId="38" xfId="55" applyFont="1" applyFill="1" applyBorder="1" applyAlignment="1">
      <alignment horizontal="center" vertical="center" wrapText="1"/>
      <protection/>
    </xf>
    <xf numFmtId="0" fontId="6" fillId="33" borderId="20" xfId="55" applyFont="1" applyFill="1" applyBorder="1" applyAlignment="1">
      <alignment horizontal="center" vertical="center" wrapText="1"/>
      <protection/>
    </xf>
    <xf numFmtId="0" fontId="6" fillId="34" borderId="20" xfId="55" applyFont="1" applyFill="1" applyBorder="1">
      <alignment/>
      <protection/>
    </xf>
    <xf numFmtId="3" fontId="6" fillId="0" borderId="0" xfId="55" applyNumberFormat="1" applyFont="1" applyFill="1" applyBorder="1">
      <alignment/>
      <protection/>
    </xf>
    <xf numFmtId="0" fontId="9" fillId="0" borderId="37" xfId="55" applyFont="1" applyFill="1" applyBorder="1" applyAlignment="1">
      <alignment vertical="center" wrapText="1"/>
      <protection/>
    </xf>
    <xf numFmtId="3" fontId="6" fillId="33" borderId="18" xfId="55" applyNumberFormat="1" applyFont="1" applyFill="1" applyBorder="1">
      <alignment/>
      <protection/>
    </xf>
    <xf numFmtId="3" fontId="6" fillId="34" borderId="18" xfId="55" applyNumberFormat="1" applyFont="1" applyFill="1" applyBorder="1">
      <alignment/>
      <protection/>
    </xf>
    <xf numFmtId="0" fontId="6" fillId="0" borderId="33" xfId="55" applyFont="1" applyBorder="1" applyAlignment="1">
      <alignment horizontal="center"/>
      <protection/>
    </xf>
    <xf numFmtId="0" fontId="6" fillId="0" borderId="39" xfId="55" applyFont="1" applyBorder="1" applyAlignment="1">
      <alignment horizontal="center"/>
      <protection/>
    </xf>
    <xf numFmtId="0" fontId="17" fillId="35" borderId="0" xfId="55" applyNumberFormat="1" applyFont="1" applyFill="1" applyBorder="1" applyAlignment="1">
      <alignment horizontal="center" vertical="center" wrapText="1"/>
      <protection/>
    </xf>
    <xf numFmtId="0" fontId="18" fillId="0" borderId="40" xfId="55" applyNumberFormat="1" applyFont="1" applyFill="1" applyBorder="1" applyAlignment="1">
      <alignment horizontal="center" vertical="center" wrapText="1"/>
      <protection/>
    </xf>
    <xf numFmtId="0" fontId="19" fillId="0" borderId="41" xfId="55" applyNumberFormat="1" applyFont="1" applyFill="1" applyBorder="1" applyAlignment="1">
      <alignment horizontal="center" vertical="center" wrapText="1"/>
      <protection/>
    </xf>
    <xf numFmtId="0" fontId="6" fillId="36" borderId="0" xfId="55" applyFont="1" applyFill="1" applyAlignment="1">
      <alignment horizontal="center"/>
      <protection/>
    </xf>
    <xf numFmtId="49" fontId="6" fillId="36" borderId="0" xfId="55" applyNumberFormat="1" applyFont="1" applyFill="1" applyAlignment="1">
      <alignment horizontal="center"/>
      <protection/>
    </xf>
    <xf numFmtId="0" fontId="19" fillId="0" borderId="42" xfId="55" applyNumberFormat="1" applyFont="1" applyFill="1" applyBorder="1" applyAlignment="1">
      <alignment horizontal="center" vertical="center" wrapText="1"/>
      <protection/>
    </xf>
    <xf numFmtId="0" fontId="11" fillId="0" borderId="0" xfId="55" applyFont="1" applyAlignment="1">
      <alignment/>
      <protection/>
    </xf>
    <xf numFmtId="0" fontId="20" fillId="0" borderId="0" xfId="55" applyFont="1" applyAlignment="1">
      <alignment horizontal="center"/>
      <protection/>
    </xf>
    <xf numFmtId="0" fontId="21" fillId="0" borderId="0" xfId="0" applyFont="1" applyAlignment="1">
      <alignment/>
    </xf>
    <xf numFmtId="3" fontId="6" fillId="0" borderId="17" xfId="55" applyNumberFormat="1" applyFont="1" applyBorder="1" applyAlignment="1">
      <alignment horizontal="right"/>
      <protection/>
    </xf>
    <xf numFmtId="0" fontId="6" fillId="0" borderId="0" xfId="0" applyFont="1" applyAlignment="1">
      <alignment horizontal="right"/>
    </xf>
    <xf numFmtId="3" fontId="6" fillId="0" borderId="18" xfId="55" applyNumberFormat="1" applyFont="1" applyBorder="1" applyAlignment="1">
      <alignment horizontal="right"/>
      <protection/>
    </xf>
    <xf numFmtId="3" fontId="6" fillId="0" borderId="17" xfId="42" applyNumberFormat="1" applyFont="1" applyFill="1" applyBorder="1" applyAlignment="1">
      <alignment horizontal="right"/>
    </xf>
    <xf numFmtId="3" fontId="6" fillId="0" borderId="17" xfId="42" applyNumberFormat="1" applyFont="1" applyBorder="1" applyAlignment="1">
      <alignment horizontal="right"/>
    </xf>
    <xf numFmtId="3" fontId="6" fillId="0" borderId="18" xfId="42" applyNumberFormat="1" applyFont="1" applyBorder="1" applyAlignment="1">
      <alignment horizontal="right"/>
    </xf>
    <xf numFmtId="3" fontId="6" fillId="34" borderId="17" xfId="55" applyNumberFormat="1" applyFont="1" applyFill="1" applyBorder="1" applyAlignment="1">
      <alignment horizontal="right"/>
      <protection/>
    </xf>
    <xf numFmtId="3" fontId="6" fillId="34" borderId="17" xfId="42" applyNumberFormat="1" applyFont="1" applyFill="1" applyBorder="1" applyAlignment="1">
      <alignment horizontal="right"/>
    </xf>
    <xf numFmtId="3" fontId="6" fillId="33" borderId="17" xfId="55" applyNumberFormat="1" applyFont="1" applyFill="1" applyBorder="1" applyAlignment="1">
      <alignment horizontal="right"/>
      <protection/>
    </xf>
    <xf numFmtId="3" fontId="6" fillId="0" borderId="17" xfId="55" applyNumberFormat="1" applyFont="1" applyFill="1" applyBorder="1" applyAlignment="1">
      <alignment horizontal="right"/>
      <protection/>
    </xf>
    <xf numFmtId="3" fontId="6" fillId="0" borderId="22" xfId="55" applyNumberFormat="1" applyFont="1" applyFill="1" applyBorder="1" applyAlignment="1">
      <alignment horizontal="right" vertical="center" wrapText="1"/>
      <protection/>
    </xf>
    <xf numFmtId="0" fontId="6" fillId="0" borderId="18" xfId="55" applyFont="1" applyBorder="1" applyAlignment="1">
      <alignment horizontal="right"/>
      <protection/>
    </xf>
    <xf numFmtId="0" fontId="6" fillId="0" borderId="17" xfId="55" applyFont="1" applyBorder="1" applyAlignment="1">
      <alignment horizontal="right"/>
      <protection/>
    </xf>
    <xf numFmtId="0" fontId="17" fillId="0" borderId="43" xfId="0" applyNumberFormat="1" applyFont="1" applyFill="1" applyBorder="1" applyAlignment="1">
      <alignment vertical="center" wrapText="1"/>
    </xf>
    <xf numFmtId="0" fontId="17" fillId="0" borderId="43" xfId="0" applyNumberFormat="1" applyFont="1" applyFill="1" applyBorder="1" applyAlignment="1">
      <alignment horizontal="left" vertical="center" wrapText="1"/>
    </xf>
    <xf numFmtId="0" fontId="39" fillId="0" borderId="43" xfId="53" applyNumberFormat="1" applyFont="1" applyFill="1" applyBorder="1" applyAlignment="1" applyProtection="1">
      <alignment vertical="center" wrapText="1"/>
      <protection/>
    </xf>
    <xf numFmtId="0" fontId="17" fillId="0" borderId="44" xfId="0" applyNumberFormat="1" applyFont="1" applyFill="1" applyBorder="1" applyAlignment="1">
      <alignment horizontal="center" vertical="center" wrapText="1"/>
    </xf>
    <xf numFmtId="0" fontId="17" fillId="0" borderId="43" xfId="0" applyNumberFormat="1" applyFont="1" applyFill="1" applyBorder="1" applyAlignment="1">
      <alignment horizontal="left" vertical="center" wrapText="1"/>
    </xf>
    <xf numFmtId="0" fontId="17" fillId="0" borderId="45" xfId="0" applyNumberFormat="1" applyFont="1" applyFill="1" applyBorder="1" applyAlignment="1">
      <alignment horizontal="center" vertical="center" wrapText="1"/>
    </xf>
    <xf numFmtId="0" fontId="17" fillId="0" borderId="46" xfId="0" applyNumberFormat="1" applyFont="1" applyFill="1" applyBorder="1" applyAlignment="1">
      <alignment horizontal="left" vertical="center" wrapText="1"/>
    </xf>
    <xf numFmtId="49" fontId="17" fillId="36" borderId="46" xfId="0" applyNumberFormat="1" applyFont="1" applyFill="1" applyBorder="1" applyAlignment="1">
      <alignment horizontal="center" vertical="center" wrapText="1"/>
    </xf>
    <xf numFmtId="0" fontId="15" fillId="0" borderId="47" xfId="55" applyNumberFormat="1" applyFont="1" applyFill="1" applyBorder="1" applyAlignment="1">
      <alignment horizontal="center" vertical="center" wrapText="1"/>
      <protection/>
    </xf>
    <xf numFmtId="0" fontId="15" fillId="0" borderId="48" xfId="55" applyNumberFormat="1" applyFont="1" applyFill="1" applyBorder="1" applyAlignment="1">
      <alignment horizontal="center" vertical="center" wrapText="1"/>
      <protection/>
    </xf>
    <xf numFmtId="0" fontId="15" fillId="0" borderId="49" xfId="55" applyNumberFormat="1" applyFont="1" applyFill="1" applyBorder="1" applyAlignment="1">
      <alignment horizontal="center" vertical="center" wrapText="1"/>
      <protection/>
    </xf>
    <xf numFmtId="0" fontId="16" fillId="0" borderId="50" xfId="55" applyNumberFormat="1" applyFont="1" applyFill="1" applyBorder="1" applyAlignment="1">
      <alignment horizontal="center" vertical="center" wrapText="1"/>
      <protection/>
    </xf>
    <xf numFmtId="0" fontId="16" fillId="0" borderId="51" xfId="55" applyNumberFormat="1" applyFont="1" applyFill="1" applyBorder="1" applyAlignment="1">
      <alignment horizontal="center" vertical="center" wrapText="1"/>
      <protection/>
    </xf>
    <xf numFmtId="0" fontId="16" fillId="0" borderId="52" xfId="55" applyNumberFormat="1" applyFont="1" applyFill="1" applyBorder="1" applyAlignment="1">
      <alignment horizontal="center" vertical="center" wrapText="1"/>
      <protection/>
    </xf>
    <xf numFmtId="0" fontId="18" fillId="0" borderId="53" xfId="55" applyNumberFormat="1" applyFont="1" applyFill="1" applyBorder="1" applyAlignment="1">
      <alignment horizontal="center" vertical="center" wrapText="1"/>
      <protection/>
    </xf>
    <xf numFmtId="0" fontId="18" fillId="0" borderId="54" xfId="55" applyNumberFormat="1" applyFont="1" applyFill="1" applyBorder="1" applyAlignment="1">
      <alignment horizontal="center" vertical="center" wrapText="1"/>
      <protection/>
    </xf>
    <xf numFmtId="0" fontId="18" fillId="0" borderId="55" xfId="55" applyNumberFormat="1" applyFont="1" applyFill="1" applyBorder="1" applyAlignment="1">
      <alignment horizontal="center" vertical="center" wrapText="1"/>
      <protection/>
    </xf>
    <xf numFmtId="0" fontId="9" fillId="0" borderId="23" xfId="55" applyFont="1" applyFill="1" applyBorder="1" applyAlignment="1">
      <alignment horizontal="center" vertical="center" wrapText="1"/>
      <protection/>
    </xf>
    <xf numFmtId="0" fontId="9" fillId="0" borderId="56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57" xfId="55" applyFont="1" applyFill="1" applyBorder="1" applyAlignment="1">
      <alignment horizontal="center" vertical="center" wrapText="1"/>
      <protection/>
    </xf>
    <xf numFmtId="0" fontId="9" fillId="34" borderId="34" xfId="55" applyFont="1" applyFill="1" applyBorder="1" applyAlignment="1">
      <alignment horizontal="left"/>
      <protection/>
    </xf>
    <xf numFmtId="0" fontId="9" fillId="34" borderId="58" xfId="55" applyFont="1" applyFill="1" applyBorder="1" applyAlignment="1">
      <alignment horizontal="left"/>
      <protection/>
    </xf>
    <xf numFmtId="0" fontId="9" fillId="34" borderId="59" xfId="55" applyFont="1" applyFill="1" applyBorder="1" applyAlignment="1">
      <alignment horizontal="left"/>
      <protection/>
    </xf>
    <xf numFmtId="0" fontId="9" fillId="0" borderId="22" xfId="55" applyFont="1" applyFill="1" applyBorder="1" applyAlignment="1">
      <alignment horizontal="center" vertical="center" wrapText="1"/>
      <protection/>
    </xf>
    <xf numFmtId="0" fontId="9" fillId="0" borderId="60" xfId="55" applyFont="1" applyFill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57" xfId="55" applyFont="1" applyBorder="1" applyAlignment="1">
      <alignment horizontal="center" vertical="center" wrapText="1"/>
      <protection/>
    </xf>
    <xf numFmtId="0" fontId="9" fillId="0" borderId="61" xfId="55" applyFont="1" applyFill="1" applyBorder="1" applyAlignment="1">
      <alignment horizontal="center" vertical="center" wrapText="1"/>
      <protection/>
    </xf>
    <xf numFmtId="0" fontId="9" fillId="0" borderId="62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/>
      <protection/>
    </xf>
    <xf numFmtId="0" fontId="9" fillId="0" borderId="37" xfId="55" applyFont="1" applyFill="1" applyBorder="1" applyAlignment="1">
      <alignment horizontal="center"/>
      <protection/>
    </xf>
    <xf numFmtId="0" fontId="9" fillId="0" borderId="63" xfId="55" applyFont="1" applyFill="1" applyBorder="1" applyAlignment="1">
      <alignment horizontal="center"/>
      <protection/>
    </xf>
    <xf numFmtId="0" fontId="9" fillId="0" borderId="64" xfId="55" applyFont="1" applyFill="1" applyBorder="1" applyAlignment="1">
      <alignment horizontal="center"/>
      <protection/>
    </xf>
    <xf numFmtId="0" fontId="9" fillId="0" borderId="65" xfId="55" applyFont="1" applyFill="1" applyBorder="1" applyAlignment="1">
      <alignment horizontal="center" vertical="center" wrapText="1"/>
      <protection/>
    </xf>
    <xf numFmtId="0" fontId="9" fillId="0" borderId="66" xfId="55" applyFont="1" applyFill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0" borderId="67" xfId="55" applyFont="1" applyFill="1" applyBorder="1" applyAlignment="1">
      <alignment horizontal="center" vertical="center" wrapText="1"/>
      <protection/>
    </xf>
    <xf numFmtId="0" fontId="9" fillId="0" borderId="68" xfId="55" applyFont="1" applyFill="1" applyBorder="1" applyAlignment="1">
      <alignment horizontal="center" vertical="center" wrapText="1"/>
      <protection/>
    </xf>
    <xf numFmtId="0" fontId="9" fillId="0" borderId="69" xfId="55" applyFont="1" applyFill="1" applyBorder="1" applyAlignment="1">
      <alignment horizontal="center" vertical="center" wrapText="1"/>
      <protection/>
    </xf>
    <xf numFmtId="0" fontId="9" fillId="0" borderId="70" xfId="55" applyFont="1" applyFill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center" vertical="center"/>
      <protection/>
    </xf>
    <xf numFmtId="0" fontId="9" fillId="0" borderId="57" xfId="55" applyFont="1" applyBorder="1" applyAlignment="1">
      <alignment horizontal="center" vertical="center"/>
      <protection/>
    </xf>
    <xf numFmtId="0" fontId="9" fillId="0" borderId="71" xfId="55" applyFont="1" applyFill="1" applyBorder="1" applyAlignment="1">
      <alignment horizontal="center" vertical="center" wrapText="1"/>
      <protection/>
    </xf>
    <xf numFmtId="0" fontId="9" fillId="0" borderId="17" xfId="55" applyFont="1" applyFill="1" applyBorder="1" applyAlignment="1">
      <alignment horizontal="center" vertical="center" wrapText="1"/>
      <protection/>
    </xf>
    <xf numFmtId="0" fontId="9" fillId="0" borderId="37" xfId="55" applyFont="1" applyFill="1" applyBorder="1" applyAlignment="1">
      <alignment horizontal="center" vertical="center" wrapText="1"/>
      <protection/>
    </xf>
    <xf numFmtId="0" fontId="9" fillId="0" borderId="63" xfId="55" applyFont="1" applyFill="1" applyBorder="1" applyAlignment="1">
      <alignment horizontal="center" vertical="center" wrapText="1"/>
      <protection/>
    </xf>
    <xf numFmtId="0" fontId="9" fillId="0" borderId="64" xfId="55" applyFont="1" applyFill="1" applyBorder="1" applyAlignment="1">
      <alignment horizontal="center" vertical="center" wrapText="1"/>
      <protection/>
    </xf>
    <xf numFmtId="0" fontId="9" fillId="0" borderId="72" xfId="55" applyFont="1" applyFill="1" applyBorder="1" applyAlignment="1">
      <alignment horizontal="center" vertical="center" wrapText="1"/>
      <protection/>
    </xf>
    <xf numFmtId="0" fontId="9" fillId="0" borderId="73" xfId="55" applyFont="1" applyFill="1" applyBorder="1" applyAlignment="1">
      <alignment horizontal="center" vertical="center" wrapText="1"/>
      <protection/>
    </xf>
    <xf numFmtId="0" fontId="9" fillId="0" borderId="74" xfId="55" applyFont="1" applyFill="1" applyBorder="1" applyAlignment="1">
      <alignment horizontal="center" vertical="center" wrapText="1"/>
      <protection/>
    </xf>
    <xf numFmtId="0" fontId="9" fillId="0" borderId="75" xfId="55" applyFont="1" applyFill="1" applyBorder="1" applyAlignment="1">
      <alignment horizontal="center" vertical="center" wrapText="1"/>
      <protection/>
    </xf>
    <xf numFmtId="0" fontId="9" fillId="0" borderId="61" xfId="55" applyFont="1" applyBorder="1" applyAlignment="1">
      <alignment horizontal="center" vertical="center" wrapText="1"/>
      <protection/>
    </xf>
    <xf numFmtId="0" fontId="9" fillId="0" borderId="62" xfId="55" applyFont="1" applyBorder="1" applyAlignment="1">
      <alignment horizontal="center" vertical="center" wrapText="1"/>
      <protection/>
    </xf>
    <xf numFmtId="0" fontId="9" fillId="0" borderId="35" xfId="55" applyFont="1" applyFill="1" applyBorder="1" applyAlignment="1">
      <alignment horizontal="center"/>
      <protection/>
    </xf>
    <xf numFmtId="0" fontId="9" fillId="0" borderId="36" xfId="55" applyFont="1" applyFill="1" applyBorder="1" applyAlignment="1">
      <alignment horizontal="center"/>
      <protection/>
    </xf>
    <xf numFmtId="0" fontId="9" fillId="0" borderId="61" xfId="55" applyFont="1" applyFill="1" applyBorder="1" applyAlignment="1">
      <alignment horizontal="center"/>
      <protection/>
    </xf>
    <xf numFmtId="0" fontId="7" fillId="0" borderId="0" xfId="55" applyFont="1" applyAlignment="1">
      <alignment horizontal="left"/>
      <protection/>
    </xf>
    <xf numFmtId="0" fontId="9" fillId="0" borderId="76" xfId="55" applyFont="1" applyFill="1" applyBorder="1" applyAlignment="1">
      <alignment horizontal="center" vertical="center" wrapText="1"/>
      <protection/>
    </xf>
    <xf numFmtId="0" fontId="9" fillId="0" borderId="77" xfId="55" applyFont="1" applyFill="1" applyBorder="1" applyAlignment="1">
      <alignment horizontal="center" vertical="center" wrapText="1"/>
      <protection/>
    </xf>
    <xf numFmtId="0" fontId="9" fillId="0" borderId="78" xfId="55" applyFont="1" applyFill="1" applyBorder="1" applyAlignment="1">
      <alignment horizontal="center" vertical="center" wrapText="1"/>
      <protection/>
    </xf>
    <xf numFmtId="0" fontId="9" fillId="0" borderId="20" xfId="55" applyFont="1" applyFill="1" applyBorder="1" applyAlignment="1">
      <alignment horizontal="center" vertical="center" wrapText="1"/>
      <protection/>
    </xf>
    <xf numFmtId="0" fontId="9" fillId="34" borderId="36" xfId="55" applyFont="1" applyFill="1" applyBorder="1" applyAlignment="1">
      <alignment horizontal="left"/>
      <protection/>
    </xf>
    <xf numFmtId="0" fontId="9" fillId="34" borderId="61" xfId="55" applyFont="1" applyFill="1" applyBorder="1" applyAlignment="1">
      <alignment horizontal="left"/>
      <protection/>
    </xf>
    <xf numFmtId="0" fontId="9" fillId="0" borderId="25" xfId="55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14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57" xfId="55" applyFont="1" applyFill="1" applyBorder="1" applyAlignment="1">
      <alignment horizontal="center" vertical="center" wrapText="1"/>
      <protection/>
    </xf>
    <xf numFmtId="0" fontId="9" fillId="33" borderId="68" xfId="55" applyFont="1" applyFill="1" applyBorder="1" applyAlignment="1">
      <alignment horizontal="center" vertical="center" wrapText="1"/>
      <protection/>
    </xf>
    <xf numFmtId="0" fontId="9" fillId="0" borderId="68" xfId="55" applyFont="1" applyBorder="1" applyAlignment="1">
      <alignment horizontal="center" vertical="center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9" fillId="0" borderId="79" xfId="55" applyFont="1" applyFill="1" applyBorder="1" applyAlignment="1">
      <alignment horizontal="center" vertical="center" wrapText="1"/>
      <protection/>
    </xf>
    <xf numFmtId="0" fontId="9" fillId="0" borderId="80" xfId="55" applyFont="1" applyFill="1" applyBorder="1" applyAlignment="1">
      <alignment horizontal="center" vertical="center" wrapText="1"/>
      <protection/>
    </xf>
    <xf numFmtId="0" fontId="9" fillId="0" borderId="81" xfId="55" applyFont="1" applyFill="1" applyBorder="1" applyAlignment="1">
      <alignment horizontal="center" vertical="center" wrapText="1"/>
      <protection/>
    </xf>
    <xf numFmtId="0" fontId="9" fillId="0" borderId="82" xfId="55" applyFont="1" applyFill="1" applyBorder="1" applyAlignment="1">
      <alignment horizontal="center" vertical="center" wrapText="1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79" xfId="55" applyFont="1" applyBorder="1" applyAlignment="1">
      <alignment horizontal="center" vertical="center"/>
      <protection/>
    </xf>
    <xf numFmtId="0" fontId="9" fillId="0" borderId="80" xfId="55" applyFont="1" applyBorder="1" applyAlignment="1">
      <alignment horizontal="center" vertical="center"/>
      <protection/>
    </xf>
    <xf numFmtId="0" fontId="9" fillId="0" borderId="34" xfId="55" applyFont="1" applyFill="1" applyBorder="1" applyAlignment="1">
      <alignment horizontal="center" vertical="center" wrapText="1"/>
      <protection/>
    </xf>
    <xf numFmtId="0" fontId="9" fillId="0" borderId="59" xfId="55" applyFont="1" applyFill="1" applyBorder="1" applyAlignment="1">
      <alignment horizontal="center" vertical="center" wrapText="1"/>
      <protection/>
    </xf>
    <xf numFmtId="0" fontId="9" fillId="34" borderId="34" xfId="55" applyFont="1" applyFill="1" applyBorder="1" applyAlignment="1">
      <alignment horizontal="left" wrapText="1"/>
      <protection/>
    </xf>
    <xf numFmtId="0" fontId="9" fillId="34" borderId="58" xfId="55" applyFont="1" applyFill="1" applyBorder="1" applyAlignment="1">
      <alignment horizontal="left" wrapText="1"/>
      <protection/>
    </xf>
    <xf numFmtId="0" fontId="9" fillId="34" borderId="59" xfId="55" applyFont="1" applyFill="1" applyBorder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17.28125" style="152" bestFit="1" customWidth="1"/>
    <col min="2" max="16384" width="9.140625" style="152" customWidth="1"/>
  </cols>
  <sheetData>
    <row r="1" ht="15">
      <c r="A1" s="152" t="str">
        <f>ELOLAP!L7</f>
        <v>R17,2018N1,00000000,20180416,E,ELOLAP,@ELOLAP01,Minta Mária</v>
      </c>
    </row>
    <row r="2" ht="15">
      <c r="A2" s="152" t="str">
        <f>ELOLAP!L8</f>
        <v>R17,2018N1,00000000,20180416,E,ELOLAP,@ELOLAP02,3612345678</v>
      </c>
    </row>
    <row r="3" ht="15">
      <c r="A3" s="152" t="str">
        <f>ELOLAP!L9</f>
        <v>R17,2018N1,00000000,20180416,E,ELOLAP,@ELOLAP03,maria.minta@jelentes.hu</v>
      </c>
    </row>
    <row r="4" ht="15">
      <c r="A4" s="152" t="str">
        <f>ELOLAP!L10</f>
        <v>R17,2018N1,00000000,20180416,E,ELOLAP,@ELOLAP04,Minta Miklós</v>
      </c>
    </row>
    <row r="5" ht="15">
      <c r="A5" s="152" t="str">
        <f>ELOLAP!L11</f>
        <v>R17,2018N1,00000000,20180416,E,ELOLAP,@ELOLAP05,3612345678</v>
      </c>
    </row>
    <row r="6" ht="15">
      <c r="A6" s="152" t="str">
        <f>ELOLAP!L12</f>
        <v>R17,2018N1,00000000,20180416,E,ELOLAP,@ELOLAP06,miklos.minta@adatszolgaltatas.hu</v>
      </c>
    </row>
    <row r="7" ht="15">
      <c r="A7" s="152" t="str">
        <f>ELOLAP!L13</f>
        <v>R17,2018N1,00000000,20180416,E,ELOLAP,@ELOLAP07,20180416</v>
      </c>
    </row>
    <row r="8" ht="15">
      <c r="A8" s="152" t="str">
        <f>BEFK1_DE!X16</f>
        <v>R17,2018N1,00000000,20180416,E,BEFK1DE,@BEFK1DE0001,EHITK,R,DE,EUR,20000000,,,,20000000,20000000,40000,10000,5000,-5000,40000</v>
      </c>
    </row>
    <row r="9" ht="15">
      <c r="A9" s="152" t="str">
        <f>BEFK1_DE!X17</f>
        <v>R17,2018N1,00000000,20180416,E,BEFK1DE,@BEFK1DE0002,EHITK,R,DE,EUR,0,40000000,,,40000000,40000000,0,1000,,,1000</v>
      </c>
    </row>
    <row r="10" ht="15">
      <c r="A10" s="152" t="str">
        <f>BEFK1_DE!X18</f>
        <v>R17,2018N1,00000000,20180416,E,BEFK1DE,@BEFK1DE0003,EHITK,H,PL,USD,50000000,,10000000,,40000000,38000000,2000,4000,2000,,4000</v>
      </c>
    </row>
    <row r="11" ht="15">
      <c r="A11" s="152" t="str">
        <f>BEFK1_DE!X19</f>
        <v>R17,2018N1,00000000,20180416,E,BEFK1DE,@BEFK1DE0004,EHITK,R,PL,USD,1200000,1000000,200000,,2000000,2000000,0,120,,,120</v>
      </c>
    </row>
    <row r="12" ht="15">
      <c r="A12" s="152" t="str">
        <f>BEFK1_DE!X20</f>
        <v>R17,2018N1,00000000,20180416,E,BEFK1DE,@BEFK1DE0005,KERHITK,H,US,EUR,0,30000,,,30000,30000,,,,,</v>
      </c>
    </row>
    <row r="13" ht="15">
      <c r="A13" s="152" t="str">
        <f>BEFK2_DE!X15</f>
        <v>R17,2018N1,00000000,20180416,E,BEFK2DE,@BEFK2DE0001,BFSZLAK,,DE,EUR,-30000,,0,-30000,-30000,,,,500,,</v>
      </c>
    </row>
    <row r="14" ht="15">
      <c r="A14" s="152" t="str">
        <f>BEFK2_DE!X16</f>
        <v>R17,2018N1,00000000,20180416,E,BEFK2DE,@BEFK2DE0002,NBFSZLAK,,DE,EUR,22000,-2000,2000,22000,22000,,,,300,,</v>
      </c>
    </row>
    <row r="15" ht="15">
      <c r="A15" s="152" t="str">
        <f>BEFK2_DE!X17</f>
        <v>R17,2018N1,00000000,20180416,E,BEFK2DE,@BEFK2DE0003,NBFSZLAK,,US,USD,-20000,10000,0,-10000,-10000,,,100,300,,</v>
      </c>
    </row>
    <row r="16" ht="15">
      <c r="A16" s="152" t="str">
        <f>BEFK2_DE!X18</f>
        <v>R17,2018N1,00000000,20180416,E,BEFK2DE,@BEFK2DE0004,LBETK,H,US,USD,10000,-10000,,0,0,120,10,130,,,0</v>
      </c>
    </row>
    <row r="17" ht="15">
      <c r="A17" s="152" t="str">
        <f>BEFK3_DE!R17</f>
        <v>R17,2018N1,00000000,20180416,E,BEFK3DE,@BEFK3DE0001,KERHITK,R,US,USD,150000,10000,,160000,160000</v>
      </c>
    </row>
    <row r="18" ht="15">
      <c r="A18" s="152" t="str">
        <f>BEFK4_DE!W15</f>
        <v>R17,2018N1,00000000,20180416,E,BEFK4DE,@BEFK4DE0001,VALTK,H,PL,EUR,2000000,10000,0,2010000,2010000,600,250,,-50,800</v>
      </c>
    </row>
    <row r="19" ht="15">
      <c r="A19" s="152" t="str">
        <f>BEFK5_DE!O13</f>
        <v>R17,2018N1,00000000,20180416,E,BEFK5DE,@BEFK5DE0001,NBFSZLAK,,DE,EUR,HIBA,2000</v>
      </c>
    </row>
    <row r="20" ht="15">
      <c r="A20" s="152" t="str">
        <f>BEFT1_DE!AC15</f>
        <v>R17,2018N1,00000000,20180416,E,BEFT1DE,@BEFT1DE0001,KHITT,H,DE,1,EUR,CIB,20281111,EUR,800000,,800000,,20000,,780000,230,20,,,250</v>
      </c>
    </row>
    <row r="21" ht="15">
      <c r="A21" s="152" t="str">
        <f>BEFT1_DE!AC16</f>
        <v>R17,2018N1,00000000,20180416,E,BEFT1DE,@BEFT1DE0002,KHITT,R,PL,1,USD,CIB,20271112,EUR,50000,,0,50000,,,50000,0,120,,,120</v>
      </c>
    </row>
    <row r="22" ht="15">
      <c r="A22" s="152" t="str">
        <f>BEFT1_DE!AC17</f>
        <v>R17,2018N1,00000000,20180416,E,BEFT1DE,@BEFT1DE0003,PLIZT,H,US,1,HUF,,,,,,4000000,,200000,-100000,3700000,6000,2000,1000,,7000</v>
      </c>
    </row>
    <row r="23" ht="15">
      <c r="A23" s="152" t="str">
        <f>BEFT1_DE!AC18</f>
        <v>R17,2018N1,00000000,20180416,E,BEFT1DE,@BEFT1DE0004,EHITT,R,DE,2,USD,,,,,,40000,10000,20000,,30000,200,500,200,,500</v>
      </c>
    </row>
    <row r="24" ht="15">
      <c r="A24" s="152" t="str">
        <f>BEFT1_DE!AC19</f>
        <v>R17,2018N1,00000000,20180416,E,BEFT1DE,@BEFT1DE0005,KERHITT,H,US,,USD,,,,,,0,1000000,,,1000000,,,,,</v>
      </c>
    </row>
    <row r="25" ht="15">
      <c r="A25" s="152" t="str">
        <f>BEFT2_DE!V13</f>
        <v>R17,2018N1,00000000,20180416,E,BEFT2DE,@BEFT2DE0001,NBFSZLAT,,DE,EUR,0,1200000,,1200000,,,,,</v>
      </c>
    </row>
    <row r="26" ht="15">
      <c r="A26" s="152" t="str">
        <f>BEFT2_DE!V14</f>
        <v>R17,2018N1,00000000,20180416,E,BEFT2DE,@BEFT2DE0002,NBFSZLAT,,PL,HUF,-340000,560000,,220000,,,,,</v>
      </c>
    </row>
    <row r="27" ht="15">
      <c r="A27" s="152" t="str">
        <f>BEFT2_DE!V15</f>
        <v>R17,2018N1,00000000,20180416,E,BEFT2DE,@BEFT2DE0003,NBFSZLAT,,US,USD,5600000,-600000,,5000000,,,,,</v>
      </c>
    </row>
    <row r="28" ht="15">
      <c r="A28" s="152" t="str">
        <f>BEFT2_DE!V16</f>
        <v>R17,2018N1,00000000,20180416,E,BEFT2DE,@BEFT2DE0004,NBFSZLAT,,US,EUR,760000,-800000,,-40000,,,,,</v>
      </c>
    </row>
    <row r="29" ht="15">
      <c r="A29" s="152" t="str">
        <f>BEFT2_DE!V17</f>
        <v>R17,2018N1,00000000,20180416,E,BEFT2DE,@BEFT2DE0005,NBFSZLAT,,DE,HUF,120000,-100000,,20000,,,,,</v>
      </c>
    </row>
    <row r="30" ht="15">
      <c r="A30" s="152" t="str">
        <f>BEFT3_DE!Q16</f>
        <v>R17,2018N1,00000000,20180416,E,BEFT3DE,@BEFT3DE0001,KERHITT,R,US,EUR,400000,-390000,-10000,0</v>
      </c>
    </row>
    <row r="31" ht="15">
      <c r="A31" s="152" t="str">
        <f>BEFT3_DE!Q17</f>
        <v>R17,2018N1,00000000,20180416,E,BEFT3DE,@BEFT3DE0002,KERHITT,R,DE,USD,760000,-760000,,0</v>
      </c>
    </row>
    <row r="32" ht="15">
      <c r="A32" s="152" t="str">
        <f>BEFT3_DE!Q18</f>
        <v>R17,2018N1,00000000,20180416,E,BEFT3DE,@BEFT3DE0003,KERHITT,R,US,HUF,8900000,-8900000,,0</v>
      </c>
    </row>
    <row r="33" ht="15">
      <c r="A33" s="152" t="str">
        <f>BEFT3_DE!Q19</f>
        <v>R17,2018N1,00000000,20180416,E,BEFT3DE,@BEFT3DE0004,KERHITT,R,PL,HUF,650000,-650000,,0</v>
      </c>
    </row>
    <row r="34" ht="15">
      <c r="A34" s="152" t="str">
        <f>BEFT4_DE!V15</f>
        <v>R17,2018N1,00000000,20180416,E,BEFT4DE,@BEFT4DE0001,VALTT,H,US,USD,545000,100000,0,645000,500,40,10,,530</v>
      </c>
    </row>
    <row r="35" ht="15">
      <c r="A35" s="152" t="str">
        <f>BEFT5_DE!U13</f>
        <v>R17,2018N1,00000000,20180416,E,BEFT5DE,@BEFT5DE0001,PLIZT,H,US,1,HUF,,,,,,ADEL,-100000</v>
      </c>
    </row>
    <row r="36" ht="15">
      <c r="A36" s="152" t="str">
        <f>BEFT5_DE!U14</f>
        <v>R17,2018N1,00000000,20180416,E,BEFT5DE,@BEFT5DE0002,KERHITT,R,US,,EUR,,,,,,HIBA,-10000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6.140625" style="1" customWidth="1"/>
    <col min="2" max="2" width="13.421875" style="2" customWidth="1"/>
    <col min="3" max="3" width="12.28125" style="2" customWidth="1"/>
    <col min="4" max="4" width="12.421875" style="2" customWidth="1"/>
    <col min="5" max="5" width="10.57421875" style="2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8.57421875" style="1" customWidth="1"/>
    <col min="11" max="11" width="10.7109375" style="2" customWidth="1"/>
    <col min="12" max="13" width="9.140625" style="2" customWidth="1"/>
    <col min="14" max="14" width="11.421875" style="2" customWidth="1"/>
    <col min="15" max="15" width="10.421875" style="2" customWidth="1"/>
    <col min="16" max="16" width="11.140625" style="2" customWidth="1"/>
    <col min="17" max="17" width="11.421875" style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ht="12.75"/>
    <row r="2" spans="1:10" ht="15.75">
      <c r="A2" s="3"/>
      <c r="B2" s="4"/>
      <c r="C2" s="196" t="s">
        <v>85</v>
      </c>
      <c r="D2" s="196"/>
      <c r="E2" s="196"/>
      <c r="F2" s="196"/>
      <c r="G2" s="196"/>
      <c r="H2" s="3"/>
      <c r="I2" s="3"/>
      <c r="J2" s="3"/>
    </row>
    <row r="3" spans="1:10" ht="15.75">
      <c r="A3" s="196" t="s">
        <v>152</v>
      </c>
      <c r="B3" s="196"/>
      <c r="C3" s="196"/>
      <c r="D3" s="196"/>
      <c r="E3" s="196"/>
      <c r="F3" s="196"/>
      <c r="G3" s="196"/>
      <c r="H3" s="196"/>
      <c r="I3" s="5"/>
      <c r="J3" s="5"/>
    </row>
    <row r="4" ht="12.75"/>
    <row r="5" ht="12.75"/>
    <row r="6" ht="12.75"/>
    <row r="7" spans="1:9" ht="12.75">
      <c r="A7" s="85"/>
      <c r="B7" s="85"/>
      <c r="C7" s="85"/>
      <c r="D7" s="85"/>
      <c r="E7" s="85"/>
      <c r="F7" s="45"/>
      <c r="G7" s="45"/>
      <c r="H7" s="45"/>
      <c r="I7" s="45"/>
    </row>
    <row r="8" ht="12.75">
      <c r="A8" s="6" t="s">
        <v>80</v>
      </c>
    </row>
    <row r="9" ht="13.5" thickBot="1">
      <c r="A9" s="7" t="s">
        <v>84</v>
      </c>
    </row>
    <row r="10" spans="1:8" ht="13.5" thickBot="1">
      <c r="A10" s="187" t="s">
        <v>71</v>
      </c>
      <c r="B10" s="188"/>
      <c r="C10" s="188"/>
      <c r="D10" s="188"/>
      <c r="E10" s="189"/>
      <c r="F10" s="86"/>
      <c r="H10" s="7"/>
    </row>
    <row r="11" spans="1:9" ht="12.75" customHeight="1">
      <c r="A11" s="242" t="s">
        <v>0</v>
      </c>
      <c r="B11" s="192" t="s">
        <v>46</v>
      </c>
      <c r="C11" s="192" t="s">
        <v>69</v>
      </c>
      <c r="D11" s="185" t="s">
        <v>86</v>
      </c>
      <c r="E11" s="185" t="s">
        <v>88</v>
      </c>
      <c r="F11" s="197" t="s">
        <v>4</v>
      </c>
      <c r="G11" s="198"/>
      <c r="H11" s="198"/>
      <c r="I11" s="199"/>
    </row>
    <row r="12" spans="1:9" ht="12.75" customHeight="1">
      <c r="A12" s="243"/>
      <c r="B12" s="193"/>
      <c r="C12" s="193"/>
      <c r="D12" s="186"/>
      <c r="E12" s="186"/>
      <c r="F12" s="200" t="s">
        <v>58</v>
      </c>
      <c r="G12" s="190" t="s">
        <v>7</v>
      </c>
      <c r="H12" s="202"/>
      <c r="I12" s="205" t="s">
        <v>8</v>
      </c>
    </row>
    <row r="13" spans="1:9" ht="12.75" customHeight="1">
      <c r="A13" s="243"/>
      <c r="B13" s="193"/>
      <c r="C13" s="193"/>
      <c r="D13" s="186"/>
      <c r="E13" s="186"/>
      <c r="F13" s="201"/>
      <c r="G13" s="183" t="s">
        <v>9</v>
      </c>
      <c r="H13" s="183" t="s">
        <v>10</v>
      </c>
      <c r="I13" s="206"/>
    </row>
    <row r="14" spans="1:17" ht="62.25" customHeight="1" thickBot="1">
      <c r="A14" s="244"/>
      <c r="B14" s="193"/>
      <c r="C14" s="193"/>
      <c r="D14" s="186"/>
      <c r="E14" s="186"/>
      <c r="F14" s="201"/>
      <c r="G14" s="217"/>
      <c r="H14" s="217"/>
      <c r="I14" s="206"/>
      <c r="K14" s="11" t="s">
        <v>96</v>
      </c>
      <c r="L14" s="11" t="s">
        <v>97</v>
      </c>
      <c r="M14" s="11" t="s">
        <v>98</v>
      </c>
      <c r="N14" s="11" t="s">
        <v>99</v>
      </c>
      <c r="O14" s="11" t="s">
        <v>100</v>
      </c>
      <c r="P14" s="12" t="s">
        <v>101</v>
      </c>
      <c r="Q14" s="7" t="s">
        <v>102</v>
      </c>
    </row>
    <row r="15" spans="1:17" ht="12.75">
      <c r="A15" s="56"/>
      <c r="B15" s="57" t="s">
        <v>16</v>
      </c>
      <c r="C15" s="16" t="s">
        <v>17</v>
      </c>
      <c r="D15" s="16" t="s">
        <v>18</v>
      </c>
      <c r="E15" s="16" t="s">
        <v>19</v>
      </c>
      <c r="F15" s="16" t="s">
        <v>20</v>
      </c>
      <c r="G15" s="15" t="s">
        <v>21</v>
      </c>
      <c r="H15" s="15" t="s">
        <v>22</v>
      </c>
      <c r="I15" s="61" t="s">
        <v>23</v>
      </c>
      <c r="K15" s="20"/>
      <c r="L15" s="20"/>
      <c r="M15" s="20"/>
      <c r="N15" s="20"/>
      <c r="O15" s="20"/>
      <c r="P15" s="20"/>
      <c r="Q15" s="20"/>
    </row>
    <row r="16" spans="1:17" ht="12.75">
      <c r="A16" s="21" t="s">
        <v>118</v>
      </c>
      <c r="B16" s="35" t="s">
        <v>142</v>
      </c>
      <c r="C16" s="34" t="s">
        <v>126</v>
      </c>
      <c r="D16" s="34" t="s">
        <v>136</v>
      </c>
      <c r="E16" s="35" t="s">
        <v>128</v>
      </c>
      <c r="F16" s="87">
        <v>400000</v>
      </c>
      <c r="G16" s="87">
        <v>-390000</v>
      </c>
      <c r="H16" s="87">
        <v>-10000</v>
      </c>
      <c r="I16" s="88">
        <v>0</v>
      </c>
      <c r="J16" s="89">
        <f>F16+G16+H16-I16</f>
        <v>0</v>
      </c>
      <c r="K16" s="29" t="str">
        <f>ELOLAP!$F$7</f>
        <v>R17</v>
      </c>
      <c r="L16" s="29" t="str">
        <f>ELOLAP!$G$7</f>
        <v>2018N1</v>
      </c>
      <c r="M16" s="30" t="str">
        <f>ELOLAP!$H$7</f>
        <v>00000000</v>
      </c>
      <c r="N16" s="31" t="str">
        <f>ELOLAP!$I$7</f>
        <v>20180416</v>
      </c>
      <c r="O16" s="20" t="s">
        <v>105</v>
      </c>
      <c r="P16" s="20" t="s">
        <v>160</v>
      </c>
      <c r="Q16" s="32" t="str">
        <f>K16&amp;","&amp;L16&amp;","&amp;M16&amp;","&amp;N16&amp;","&amp;O16&amp;","&amp;P16&amp;","&amp;"@"&amp;P16&amp;"00"&amp;A16&amp;","&amp;B16&amp;","&amp;C16&amp;","&amp;D16&amp;","&amp;E16&amp;","&amp;F16&amp;","&amp;G16&amp;","&amp;H16&amp;","&amp;I16</f>
        <v>R17,2018N1,00000000,20180416,E,BEFT3DE,@BEFT3DE0001,KERHITT,R,US,EUR,400000,-390000,-10000,0</v>
      </c>
    </row>
    <row r="17" spans="1:17" ht="12.75">
      <c r="A17" s="21" t="s">
        <v>119</v>
      </c>
      <c r="B17" s="35" t="s">
        <v>142</v>
      </c>
      <c r="C17" s="34" t="s">
        <v>126</v>
      </c>
      <c r="D17" s="34" t="s">
        <v>127</v>
      </c>
      <c r="E17" s="35" t="s">
        <v>130</v>
      </c>
      <c r="F17" s="87">
        <v>760000</v>
      </c>
      <c r="G17" s="87">
        <v>-760000</v>
      </c>
      <c r="H17" s="87"/>
      <c r="I17" s="88">
        <v>0</v>
      </c>
      <c r="J17" s="89">
        <f>F17+G17+H17-I17</f>
        <v>0</v>
      </c>
      <c r="K17" s="29" t="str">
        <f>ELOLAP!$F$7</f>
        <v>R17</v>
      </c>
      <c r="L17" s="29" t="str">
        <f>ELOLAP!$G$7</f>
        <v>2018N1</v>
      </c>
      <c r="M17" s="30" t="str">
        <f>ELOLAP!$H$7</f>
        <v>00000000</v>
      </c>
      <c r="N17" s="31" t="str">
        <f>ELOLAP!$I$7</f>
        <v>20180416</v>
      </c>
      <c r="O17" s="20" t="s">
        <v>105</v>
      </c>
      <c r="P17" s="20" t="s">
        <v>160</v>
      </c>
      <c r="Q17" s="32" t="str">
        <f>K17&amp;","&amp;L17&amp;","&amp;M17&amp;","&amp;N17&amp;","&amp;O17&amp;","&amp;P17&amp;","&amp;"@"&amp;P17&amp;"00"&amp;A17&amp;","&amp;B17&amp;","&amp;C17&amp;","&amp;D17&amp;","&amp;E17&amp;","&amp;F17&amp;","&amp;G17&amp;","&amp;H17&amp;","&amp;I17</f>
        <v>R17,2018N1,00000000,20180416,E,BEFT3DE,@BEFT3DE0002,KERHITT,R,DE,USD,760000,-760000,,0</v>
      </c>
    </row>
    <row r="18" spans="1:17" ht="12.75">
      <c r="A18" s="21" t="s">
        <v>120</v>
      </c>
      <c r="B18" s="35" t="s">
        <v>142</v>
      </c>
      <c r="C18" s="34" t="s">
        <v>126</v>
      </c>
      <c r="D18" s="34" t="s">
        <v>136</v>
      </c>
      <c r="E18" s="35" t="s">
        <v>133</v>
      </c>
      <c r="F18" s="87">
        <v>8900000</v>
      </c>
      <c r="G18" s="87">
        <v>-8900000</v>
      </c>
      <c r="H18" s="87"/>
      <c r="I18" s="88">
        <v>0</v>
      </c>
      <c r="J18" s="89">
        <f>F18+G18+H18-I18</f>
        <v>0</v>
      </c>
      <c r="K18" s="29" t="str">
        <f>ELOLAP!$F$7</f>
        <v>R17</v>
      </c>
      <c r="L18" s="29" t="str">
        <f>ELOLAP!$G$7</f>
        <v>2018N1</v>
      </c>
      <c r="M18" s="30" t="str">
        <f>ELOLAP!$H$7</f>
        <v>00000000</v>
      </c>
      <c r="N18" s="31" t="str">
        <f>ELOLAP!$I$7</f>
        <v>20180416</v>
      </c>
      <c r="O18" s="20" t="s">
        <v>105</v>
      </c>
      <c r="P18" s="20" t="s">
        <v>160</v>
      </c>
      <c r="Q18" s="32" t="str">
        <f>K18&amp;","&amp;L18&amp;","&amp;M18&amp;","&amp;N18&amp;","&amp;O18&amp;","&amp;P18&amp;","&amp;"@"&amp;P18&amp;"00"&amp;A18&amp;","&amp;B18&amp;","&amp;C18&amp;","&amp;D18&amp;","&amp;E18&amp;","&amp;F18&amp;","&amp;G18&amp;","&amp;H18&amp;","&amp;I18</f>
        <v>R17,2018N1,00000000,20180416,E,BEFT3DE,@BEFT3DE0003,KERHITT,R,US,HUF,8900000,-8900000,,0</v>
      </c>
    </row>
    <row r="19" spans="1:17" ht="12.75">
      <c r="A19" s="21" t="s">
        <v>121</v>
      </c>
      <c r="B19" s="35" t="s">
        <v>142</v>
      </c>
      <c r="C19" s="34" t="s">
        <v>126</v>
      </c>
      <c r="D19" s="34" t="s">
        <v>132</v>
      </c>
      <c r="E19" s="35" t="s">
        <v>133</v>
      </c>
      <c r="F19" s="63">
        <v>650000</v>
      </c>
      <c r="G19" s="63">
        <v>-650000</v>
      </c>
      <c r="H19" s="63"/>
      <c r="I19" s="64">
        <v>0</v>
      </c>
      <c r="J19" s="89">
        <f>F19+G19+H19-I19</f>
        <v>0</v>
      </c>
      <c r="K19" s="29" t="str">
        <f>ELOLAP!$F$7</f>
        <v>R17</v>
      </c>
      <c r="L19" s="29" t="str">
        <f>ELOLAP!$G$7</f>
        <v>2018N1</v>
      </c>
      <c r="M19" s="30" t="str">
        <f>ELOLAP!$H$7</f>
        <v>00000000</v>
      </c>
      <c r="N19" s="31" t="str">
        <f>ELOLAP!$I$7</f>
        <v>20180416</v>
      </c>
      <c r="O19" s="20" t="s">
        <v>105</v>
      </c>
      <c r="P19" s="20" t="s">
        <v>160</v>
      </c>
      <c r="Q19" s="32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R17,2018N1,00000000,20180416,E,BEFT3DE,@BEFT3DE0004,KERHITT,R,PL,HUF,650000,-650000,,0</v>
      </c>
    </row>
    <row r="20" spans="1:17" ht="13.5" thickBot="1">
      <c r="A20" s="78" t="s">
        <v>36</v>
      </c>
      <c r="B20" s="90"/>
      <c r="C20" s="91"/>
      <c r="D20" s="55"/>
      <c r="E20" s="91"/>
      <c r="F20" s="92"/>
      <c r="G20" s="92"/>
      <c r="H20" s="92"/>
      <c r="I20" s="93"/>
      <c r="K20" s="20"/>
      <c r="L20" s="20"/>
      <c r="M20" s="20"/>
      <c r="N20" s="20"/>
      <c r="O20" s="20"/>
      <c r="P20" s="20"/>
      <c r="Q20" s="32"/>
    </row>
    <row r="21" ht="12.75">
      <c r="A21" s="44"/>
    </row>
    <row r="22" ht="12.75">
      <c r="A22" s="44"/>
    </row>
    <row r="23" ht="12.75">
      <c r="A23" s="44"/>
    </row>
    <row r="24" ht="12.75">
      <c r="A24" s="44"/>
    </row>
    <row r="25" ht="12.75">
      <c r="A25" s="44"/>
    </row>
  </sheetData>
  <sheetProtection/>
  <mergeCells count="14">
    <mergeCell ref="B11:B14"/>
    <mergeCell ref="C11:C14"/>
    <mergeCell ref="D11:D14"/>
    <mergeCell ref="A3:H3"/>
    <mergeCell ref="E11:E14"/>
    <mergeCell ref="F11:I11"/>
    <mergeCell ref="F12:F14"/>
    <mergeCell ref="G12:H12"/>
    <mergeCell ref="C2:G2"/>
    <mergeCell ref="I12:I14"/>
    <mergeCell ref="G13:G14"/>
    <mergeCell ref="H13:H14"/>
    <mergeCell ref="A10:E10"/>
    <mergeCell ref="A11:A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19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6.1406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9.8515625" style="2" customWidth="1"/>
    <col min="17" max="17" width="10.421875" style="2" customWidth="1"/>
    <col min="18" max="20" width="9.140625" style="2" customWidth="1"/>
    <col min="21" max="21" width="11.140625" style="2" customWidth="1"/>
    <col min="22" max="22" width="9.140625" style="2" customWidth="1"/>
    <col min="23" max="16384" width="9.140625" style="1" customWidth="1"/>
  </cols>
  <sheetData>
    <row r="1" ht="12.75"/>
    <row r="2" spans="1:10" ht="15.75">
      <c r="A2" s="3"/>
      <c r="B2" s="3"/>
      <c r="C2" s="196" t="s">
        <v>85</v>
      </c>
      <c r="D2" s="196"/>
      <c r="E2" s="196"/>
      <c r="F2" s="196"/>
      <c r="G2" s="196"/>
      <c r="H2" s="3"/>
      <c r="I2" s="3"/>
      <c r="J2" s="3"/>
    </row>
    <row r="3" spans="1:10" ht="15.75">
      <c r="A3" s="196" t="s">
        <v>152</v>
      </c>
      <c r="B3" s="196"/>
      <c r="C3" s="196"/>
      <c r="D3" s="196"/>
      <c r="E3" s="196"/>
      <c r="F3" s="196"/>
      <c r="G3" s="196"/>
      <c r="H3" s="196"/>
      <c r="I3" s="5"/>
      <c r="J3" s="5"/>
    </row>
    <row r="4" ht="12.75"/>
    <row r="5" ht="12.75"/>
    <row r="6" spans="1:17" ht="12.75" customHeight="1">
      <c r="A6" s="44"/>
      <c r="O6" s="45"/>
      <c r="P6" s="46"/>
      <c r="Q6" s="46"/>
    </row>
    <row r="7" spans="1:17" ht="12.75" customHeight="1">
      <c r="A7" s="47" t="s">
        <v>81</v>
      </c>
      <c r="B7" s="47"/>
      <c r="O7" s="45"/>
      <c r="P7" s="46"/>
      <c r="Q7" s="46"/>
    </row>
    <row r="8" spans="1:17" ht="13.5" thickBot="1">
      <c r="A8" s="7" t="s">
        <v>84</v>
      </c>
      <c r="B8" s="47"/>
      <c r="I8" s="48"/>
      <c r="O8" s="45"/>
      <c r="P8" s="49"/>
      <c r="Q8" s="46"/>
    </row>
    <row r="9" spans="1:17" ht="13.5" thickBot="1">
      <c r="A9" s="187" t="s">
        <v>73</v>
      </c>
      <c r="B9" s="188"/>
      <c r="C9" s="188"/>
      <c r="D9" s="188"/>
      <c r="E9" s="188"/>
      <c r="F9" s="189"/>
      <c r="G9" s="50"/>
      <c r="H9" s="50"/>
      <c r="I9" s="50"/>
      <c r="J9" s="50"/>
      <c r="K9" s="50"/>
      <c r="L9" s="32"/>
      <c r="N9" s="32"/>
      <c r="P9" s="51"/>
      <c r="Q9" s="46"/>
    </row>
    <row r="10" spans="1:17" ht="12.75">
      <c r="A10" s="207" t="s">
        <v>0</v>
      </c>
      <c r="B10" s="192" t="s">
        <v>46</v>
      </c>
      <c r="C10" s="192" t="s">
        <v>47</v>
      </c>
      <c r="D10" s="185" t="s">
        <v>86</v>
      </c>
      <c r="E10" s="216" t="s">
        <v>88</v>
      </c>
      <c r="F10" s="197" t="s">
        <v>4</v>
      </c>
      <c r="G10" s="198"/>
      <c r="H10" s="198"/>
      <c r="I10" s="199"/>
      <c r="J10" s="211" t="s">
        <v>5</v>
      </c>
      <c r="K10" s="212"/>
      <c r="L10" s="212"/>
      <c r="M10" s="212"/>
      <c r="N10" s="213"/>
      <c r="P10" s="49"/>
      <c r="Q10" s="46"/>
    </row>
    <row r="11" spans="1:17" ht="12.75" customHeight="1">
      <c r="A11" s="208"/>
      <c r="B11" s="193"/>
      <c r="C11" s="193"/>
      <c r="D11" s="186"/>
      <c r="E11" s="206"/>
      <c r="F11" s="200" t="s">
        <v>6</v>
      </c>
      <c r="G11" s="190" t="s">
        <v>7</v>
      </c>
      <c r="H11" s="191"/>
      <c r="I11" s="205" t="s">
        <v>8</v>
      </c>
      <c r="J11" s="200" t="s">
        <v>63</v>
      </c>
      <c r="K11" s="190" t="s">
        <v>7</v>
      </c>
      <c r="L11" s="191"/>
      <c r="M11" s="191"/>
      <c r="N11" s="203" t="s">
        <v>64</v>
      </c>
      <c r="P11" s="49"/>
      <c r="Q11" s="46"/>
    </row>
    <row r="12" spans="1:17" ht="25.5" customHeight="1">
      <c r="A12" s="208"/>
      <c r="B12" s="193"/>
      <c r="C12" s="193"/>
      <c r="D12" s="186"/>
      <c r="E12" s="206"/>
      <c r="F12" s="201"/>
      <c r="G12" s="183" t="s">
        <v>9</v>
      </c>
      <c r="H12" s="183" t="s">
        <v>10</v>
      </c>
      <c r="I12" s="206"/>
      <c r="J12" s="201"/>
      <c r="K12" s="52" t="s">
        <v>9</v>
      </c>
      <c r="L12" s="54"/>
      <c r="M12" s="183" t="s">
        <v>10</v>
      </c>
      <c r="N12" s="186"/>
      <c r="P12" s="46"/>
      <c r="Q12" s="46"/>
    </row>
    <row r="13" spans="1:22" ht="90" thickBot="1">
      <c r="A13" s="236"/>
      <c r="B13" s="193"/>
      <c r="C13" s="193"/>
      <c r="D13" s="186"/>
      <c r="E13" s="206"/>
      <c r="F13" s="209"/>
      <c r="G13" s="184"/>
      <c r="H13" s="184"/>
      <c r="I13" s="224"/>
      <c r="J13" s="209"/>
      <c r="K13" s="55" t="s">
        <v>62</v>
      </c>
      <c r="L13" s="55" t="s">
        <v>15</v>
      </c>
      <c r="M13" s="184"/>
      <c r="N13" s="204"/>
      <c r="P13" s="11" t="s">
        <v>96</v>
      </c>
      <c r="Q13" s="11" t="s">
        <v>97</v>
      </c>
      <c r="R13" s="11" t="s">
        <v>98</v>
      </c>
      <c r="S13" s="11" t="s">
        <v>99</v>
      </c>
      <c r="T13" s="11" t="s">
        <v>100</v>
      </c>
      <c r="U13" s="12" t="s">
        <v>101</v>
      </c>
      <c r="V13" s="12" t="s">
        <v>102</v>
      </c>
    </row>
    <row r="14" spans="1:22" ht="12.75">
      <c r="A14" s="56"/>
      <c r="B14" s="57" t="s">
        <v>16</v>
      </c>
      <c r="C14" s="16" t="s">
        <v>17</v>
      </c>
      <c r="D14" s="16" t="s">
        <v>18</v>
      </c>
      <c r="E14" s="16" t="s">
        <v>19</v>
      </c>
      <c r="F14" s="58" t="s">
        <v>20</v>
      </c>
      <c r="G14" s="59" t="s">
        <v>21</v>
      </c>
      <c r="H14" s="60" t="s">
        <v>22</v>
      </c>
      <c r="I14" s="60" t="s">
        <v>23</v>
      </c>
      <c r="J14" s="15" t="s">
        <v>24</v>
      </c>
      <c r="K14" s="15" t="s">
        <v>25</v>
      </c>
      <c r="L14" s="15" t="s">
        <v>26</v>
      </c>
      <c r="M14" s="15" t="s">
        <v>27</v>
      </c>
      <c r="N14" s="61" t="s">
        <v>28</v>
      </c>
      <c r="P14" s="20"/>
      <c r="Q14" s="20"/>
      <c r="R14" s="20"/>
      <c r="S14" s="20"/>
      <c r="T14" s="20"/>
      <c r="U14" s="20"/>
      <c r="V14" s="20"/>
    </row>
    <row r="15" spans="1:22" s="68" customFormat="1" ht="12.75">
      <c r="A15" s="21" t="s">
        <v>118</v>
      </c>
      <c r="B15" s="62" t="s">
        <v>143</v>
      </c>
      <c r="C15" s="34" t="s">
        <v>129</v>
      </c>
      <c r="D15" s="34" t="s">
        <v>136</v>
      </c>
      <c r="E15" s="35" t="s">
        <v>130</v>
      </c>
      <c r="F15" s="162">
        <v>545000</v>
      </c>
      <c r="G15" s="163">
        <v>100000</v>
      </c>
      <c r="H15" s="162">
        <v>0</v>
      </c>
      <c r="I15" s="162">
        <v>645000</v>
      </c>
      <c r="J15" s="63">
        <v>500</v>
      </c>
      <c r="K15" s="63">
        <v>40</v>
      </c>
      <c r="L15" s="63">
        <v>10</v>
      </c>
      <c r="M15" s="63"/>
      <c r="N15" s="64">
        <v>530</v>
      </c>
      <c r="O15" s="65">
        <f>F15+G15+H15-I15+J15+K15-L15+M15-N15</f>
        <v>0</v>
      </c>
      <c r="P15" s="29" t="str">
        <f>ELOLAP!$F$7</f>
        <v>R17</v>
      </c>
      <c r="Q15" s="29" t="str">
        <f>ELOLAP!$G$7</f>
        <v>2018N1</v>
      </c>
      <c r="R15" s="30" t="str">
        <f>ELOLAP!$H$7</f>
        <v>00000000</v>
      </c>
      <c r="S15" s="29" t="str">
        <f>ELOLAP!$I$7</f>
        <v>20180416</v>
      </c>
      <c r="T15" s="66" t="s">
        <v>105</v>
      </c>
      <c r="U15" s="66" t="s">
        <v>159</v>
      </c>
      <c r="V15" s="67" t="str">
        <f>P15&amp;","&amp;Q15&amp;","&amp;R15&amp;","&amp;S15&amp;","&amp;T15&amp;","&amp;U15&amp;","&amp;"@"&amp;U15&amp;"00"&amp;A15&amp;","&amp;B15&amp;","&amp;C15&amp;","&amp;D15&amp;","&amp;E15&amp;","&amp;F15&amp;","&amp;G15&amp;","&amp;H15&amp;","&amp;I15&amp;","&amp;J15&amp;","&amp;K15&amp;","&amp;L15&amp;","&amp;M15&amp;","&amp;N15</f>
        <v>R17,2018N1,00000000,20180416,E,BEFT4DE,@BEFT4DE0001,VALTT,H,US,USD,545000,100000,0,645000,500,40,10,,530</v>
      </c>
    </row>
    <row r="16" spans="1:22" ht="12.75">
      <c r="A16" s="21" t="s">
        <v>119</v>
      </c>
      <c r="B16" s="69"/>
      <c r="C16" s="70"/>
      <c r="D16" s="71"/>
      <c r="E16" s="72"/>
      <c r="F16" s="72"/>
      <c r="G16" s="73"/>
      <c r="H16" s="72"/>
      <c r="I16" s="72"/>
      <c r="J16" s="72"/>
      <c r="K16" s="72"/>
      <c r="L16" s="72"/>
      <c r="M16" s="72"/>
      <c r="N16" s="74"/>
      <c r="P16" s="20"/>
      <c r="Q16" s="20"/>
      <c r="R16" s="20"/>
      <c r="S16" s="20"/>
      <c r="T16" s="20"/>
      <c r="U16" s="20"/>
      <c r="V16" s="20"/>
    </row>
    <row r="17" spans="1:22" ht="12.75">
      <c r="A17" s="75" t="s">
        <v>35</v>
      </c>
      <c r="B17" s="69"/>
      <c r="C17" s="70"/>
      <c r="D17" s="71"/>
      <c r="E17" s="72"/>
      <c r="F17" s="72"/>
      <c r="G17" s="73"/>
      <c r="H17" s="72"/>
      <c r="I17" s="72"/>
      <c r="J17" s="76"/>
      <c r="K17" s="76"/>
      <c r="L17" s="76"/>
      <c r="M17" s="76"/>
      <c r="N17" s="77"/>
      <c r="P17" s="20"/>
      <c r="Q17" s="20"/>
      <c r="R17" s="20"/>
      <c r="S17" s="20"/>
      <c r="T17" s="20"/>
      <c r="U17" s="20"/>
      <c r="V17" s="20"/>
    </row>
    <row r="18" spans="1:14" ht="13.5" thickBot="1">
      <c r="A18" s="78" t="s">
        <v>36</v>
      </c>
      <c r="B18" s="79"/>
      <c r="C18" s="80"/>
      <c r="D18" s="81"/>
      <c r="E18" s="82"/>
      <c r="F18" s="82"/>
      <c r="G18" s="83"/>
      <c r="H18" s="82"/>
      <c r="I18" s="82"/>
      <c r="J18" s="82"/>
      <c r="K18" s="82"/>
      <c r="L18" s="82"/>
      <c r="M18" s="82"/>
      <c r="N18" s="84"/>
    </row>
    <row r="19" ht="12.75">
      <c r="A19" s="44"/>
    </row>
    <row r="22" ht="12.75"/>
    <row r="23" ht="12.75"/>
    <row r="24" ht="12.75"/>
  </sheetData>
  <sheetProtection/>
  <mergeCells count="19">
    <mergeCell ref="A9:F9"/>
    <mergeCell ref="C2:G2"/>
    <mergeCell ref="N11:N13"/>
    <mergeCell ref="G12:G13"/>
    <mergeCell ref="A10:A13"/>
    <mergeCell ref="B10:B13"/>
    <mergeCell ref="C10:C13"/>
    <mergeCell ref="D10:D13"/>
    <mergeCell ref="H12:H13"/>
    <mergeCell ref="A3:H3"/>
    <mergeCell ref="M12:M13"/>
    <mergeCell ref="E10:E13"/>
    <mergeCell ref="F10:I10"/>
    <mergeCell ref="J10:N10"/>
    <mergeCell ref="F11:F13"/>
    <mergeCell ref="G11:H11"/>
    <mergeCell ref="I11:I13"/>
    <mergeCell ref="J11:J13"/>
    <mergeCell ref="K11:M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3:U18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6.140625" style="1" customWidth="1"/>
    <col min="2" max="2" width="12.7109375" style="1" customWidth="1"/>
    <col min="3" max="3" width="8.7109375" style="1" customWidth="1"/>
    <col min="4" max="4" width="12.00390625" style="1" customWidth="1"/>
    <col min="5" max="5" width="9.140625" style="1" customWidth="1"/>
    <col min="6" max="6" width="9.140625" style="2" customWidth="1"/>
    <col min="7" max="7" width="13.57421875" style="1" customWidth="1"/>
    <col min="8" max="8" width="11.57421875" style="1" customWidth="1"/>
    <col min="9" max="9" width="10.8515625" style="1" customWidth="1"/>
    <col min="10" max="10" width="11.57421875" style="1" customWidth="1"/>
    <col min="11" max="11" width="11.28125" style="1" customWidth="1"/>
    <col min="12" max="12" width="9.140625" style="1" customWidth="1"/>
    <col min="13" max="13" width="11.00390625" style="1" customWidth="1"/>
    <col min="14" max="14" width="9.140625" style="1" customWidth="1"/>
    <col min="15" max="15" width="9.140625" style="2" customWidth="1"/>
    <col min="16" max="16" width="12.8515625" style="2" customWidth="1"/>
    <col min="17" max="17" width="13.421875" style="2" customWidth="1"/>
    <col min="18" max="19" width="9.140625" style="2" customWidth="1"/>
    <col min="20" max="20" width="10.8515625" style="2" customWidth="1"/>
    <col min="21" max="16384" width="9.140625" style="1" customWidth="1"/>
  </cols>
  <sheetData>
    <row r="1" ht="12.75"/>
    <row r="2" ht="12.75"/>
    <row r="3" spans="1:10" ht="15.75">
      <c r="A3" s="3"/>
      <c r="B3" s="196" t="s">
        <v>85</v>
      </c>
      <c r="C3" s="196"/>
      <c r="D3" s="196"/>
      <c r="E3" s="196"/>
      <c r="F3" s="196"/>
      <c r="G3" s="196"/>
      <c r="H3" s="3"/>
      <c r="I3" s="3"/>
      <c r="J3" s="3"/>
    </row>
    <row r="4" spans="1:10" ht="15.75">
      <c r="A4" s="196" t="s">
        <v>152</v>
      </c>
      <c r="B4" s="196"/>
      <c r="C4" s="196"/>
      <c r="D4" s="196"/>
      <c r="E4" s="196"/>
      <c r="F4" s="196"/>
      <c r="G4" s="196"/>
      <c r="H4" s="196"/>
      <c r="I4" s="5"/>
      <c r="J4" s="5"/>
    </row>
    <row r="5" ht="12.75"/>
    <row r="6" ht="12.75"/>
    <row r="7" ht="12.75">
      <c r="A7" s="6" t="s">
        <v>82</v>
      </c>
    </row>
    <row r="8" ht="13.5" thickBot="1">
      <c r="A8" s="7" t="s">
        <v>84</v>
      </c>
    </row>
    <row r="9" spans="1:6" ht="13.5" thickBot="1">
      <c r="A9" s="247" t="s">
        <v>89</v>
      </c>
      <c r="B9" s="248"/>
      <c r="C9" s="248"/>
      <c r="D9" s="248"/>
      <c r="E9" s="248"/>
      <c r="F9" s="249"/>
    </row>
    <row r="10" spans="1:13" ht="25.5" customHeight="1" thickBot="1">
      <c r="A10" s="192" t="s">
        <v>0</v>
      </c>
      <c r="B10" s="192" t="s">
        <v>46</v>
      </c>
      <c r="C10" s="192" t="s">
        <v>48</v>
      </c>
      <c r="D10" s="245" t="s">
        <v>87</v>
      </c>
      <c r="E10" s="246"/>
      <c r="F10" s="185" t="s">
        <v>88</v>
      </c>
      <c r="G10" s="192" t="s">
        <v>1</v>
      </c>
      <c r="H10" s="185" t="s">
        <v>2</v>
      </c>
      <c r="I10" s="233" t="s">
        <v>60</v>
      </c>
      <c r="J10" s="185" t="s">
        <v>3</v>
      </c>
      <c r="K10" s="185" t="s">
        <v>83</v>
      </c>
      <c r="L10" s="192" t="s">
        <v>59</v>
      </c>
      <c r="M10" s="192" t="s">
        <v>52</v>
      </c>
    </row>
    <row r="11" spans="1:21" ht="48" customHeight="1" thickBot="1">
      <c r="A11" s="193"/>
      <c r="B11" s="193"/>
      <c r="C11" s="193"/>
      <c r="D11" s="9" t="s">
        <v>11</v>
      </c>
      <c r="E11" s="10" t="s">
        <v>61</v>
      </c>
      <c r="F11" s="186"/>
      <c r="G11" s="193"/>
      <c r="H11" s="186"/>
      <c r="I11" s="234"/>
      <c r="J11" s="186"/>
      <c r="K11" s="186"/>
      <c r="L11" s="193"/>
      <c r="M11" s="193"/>
      <c r="O11" s="11" t="s">
        <v>96</v>
      </c>
      <c r="P11" s="11" t="s">
        <v>97</v>
      </c>
      <c r="Q11" s="11" t="s">
        <v>98</v>
      </c>
      <c r="R11" s="11" t="s">
        <v>99</v>
      </c>
      <c r="S11" s="11" t="s">
        <v>100</v>
      </c>
      <c r="T11" s="12" t="s">
        <v>101</v>
      </c>
      <c r="U11" s="7" t="s">
        <v>102</v>
      </c>
    </row>
    <row r="12" spans="1:21" ht="12.75">
      <c r="A12" s="13"/>
      <c r="B12" s="14" t="s">
        <v>16</v>
      </c>
      <c r="C12" s="15" t="s">
        <v>17</v>
      </c>
      <c r="D12" s="16" t="s">
        <v>18</v>
      </c>
      <c r="E12" s="16" t="s">
        <v>19</v>
      </c>
      <c r="F12" s="16" t="s">
        <v>20</v>
      </c>
      <c r="G12" s="15" t="s">
        <v>21</v>
      </c>
      <c r="H12" s="16" t="s">
        <v>22</v>
      </c>
      <c r="I12" s="17" t="s">
        <v>23</v>
      </c>
      <c r="J12" s="16" t="s">
        <v>24</v>
      </c>
      <c r="K12" s="16" t="s">
        <v>25</v>
      </c>
      <c r="L12" s="18" t="s">
        <v>26</v>
      </c>
      <c r="M12" s="19" t="s">
        <v>27</v>
      </c>
      <c r="O12" s="20"/>
      <c r="P12" s="20"/>
      <c r="Q12" s="20"/>
      <c r="R12" s="20"/>
      <c r="S12" s="20"/>
      <c r="T12" s="20"/>
      <c r="U12" s="20"/>
    </row>
    <row r="13" spans="1:21" ht="12.75">
      <c r="A13" s="21" t="s">
        <v>118</v>
      </c>
      <c r="B13" s="22" t="s">
        <v>149</v>
      </c>
      <c r="C13" s="23" t="s">
        <v>129</v>
      </c>
      <c r="D13" s="24" t="s">
        <v>136</v>
      </c>
      <c r="E13" s="23">
        <v>1</v>
      </c>
      <c r="F13" s="23" t="s">
        <v>133</v>
      </c>
      <c r="G13" s="23"/>
      <c r="H13" s="25"/>
      <c r="I13" s="26"/>
      <c r="J13" s="23"/>
      <c r="K13" s="27"/>
      <c r="L13" s="23" t="s">
        <v>144</v>
      </c>
      <c r="M13" s="164">
        <v>-100000</v>
      </c>
      <c r="O13" s="29" t="str">
        <f>ELOLAP!$F$7</f>
        <v>R17</v>
      </c>
      <c r="P13" s="29" t="str">
        <f>ELOLAP!$G$7</f>
        <v>2018N1</v>
      </c>
      <c r="Q13" s="30" t="str">
        <f>ELOLAP!$H$7</f>
        <v>00000000</v>
      </c>
      <c r="R13" s="31" t="str">
        <f>ELOLAP!$I$7</f>
        <v>20180416</v>
      </c>
      <c r="S13" s="20" t="s">
        <v>105</v>
      </c>
      <c r="T13" s="20" t="s">
        <v>158</v>
      </c>
      <c r="U13" s="32" t="str">
        <f>O13&amp;","&amp;P13&amp;","&amp;Q13&amp;","&amp;R13&amp;","&amp;S13&amp;","&amp;T13&amp;","&amp;"@"&amp;T13&amp;"00"&amp;A13&amp;","&amp;B13&amp;","&amp;C13&amp;","&amp;D13&amp;","&amp;E13&amp;","&amp;F13&amp;","&amp;G13&amp;","&amp;H13&amp;","&amp;I13&amp;","&amp;J13&amp;","&amp;K13&amp;","&amp;L13&amp;","&amp;M13</f>
        <v>R17,2018N1,00000000,20180416,E,BEFT5DE,@BEFT5DE0001,PLIZT,H,US,1,HUF,,,,,,ADEL,-100000</v>
      </c>
    </row>
    <row r="14" spans="1:21" ht="12.75">
      <c r="A14" s="21" t="s">
        <v>119</v>
      </c>
      <c r="B14" s="33" t="s">
        <v>142</v>
      </c>
      <c r="C14" s="34" t="s">
        <v>126</v>
      </c>
      <c r="D14" s="34" t="s">
        <v>136</v>
      </c>
      <c r="F14" s="35" t="s">
        <v>128</v>
      </c>
      <c r="G14" s="36"/>
      <c r="H14" s="37"/>
      <c r="I14" s="38"/>
      <c r="J14" s="37"/>
      <c r="K14" s="37"/>
      <c r="L14" s="23" t="s">
        <v>138</v>
      </c>
      <c r="M14" s="164">
        <v>-10000</v>
      </c>
      <c r="O14" s="29" t="str">
        <f>ELOLAP!$F$7</f>
        <v>R17</v>
      </c>
      <c r="P14" s="29" t="str">
        <f>ELOLAP!$G$7</f>
        <v>2018N1</v>
      </c>
      <c r="Q14" s="30" t="str">
        <f>ELOLAP!$H$7</f>
        <v>00000000</v>
      </c>
      <c r="R14" s="31" t="str">
        <f>ELOLAP!$I$7</f>
        <v>20180416</v>
      </c>
      <c r="S14" s="20" t="s">
        <v>105</v>
      </c>
      <c r="T14" s="20" t="s">
        <v>158</v>
      </c>
      <c r="U14" s="32" t="str">
        <f>O14&amp;","&amp;P14&amp;","&amp;Q14&amp;","&amp;R14&amp;","&amp;S14&amp;","&amp;T14&amp;","&amp;"@"&amp;T14&amp;"00"&amp;A14&amp;","&amp;B14&amp;","&amp;C14&amp;","&amp;D14&amp;","&amp;E14&amp;","&amp;F14&amp;","&amp;G14&amp;","&amp;H14&amp;","&amp;I14&amp;","&amp;J14&amp;","&amp;K14&amp;","&amp;L14&amp;","&amp;M14</f>
        <v>R17,2018N1,00000000,20180416,E,BEFT5DE,@BEFT5DE0002,KERHITT,R,US,,EUR,,,,,,HIBA,-10000</v>
      </c>
    </row>
    <row r="15" spans="1:21" ht="12.75">
      <c r="A15" s="21" t="s">
        <v>120</v>
      </c>
      <c r="B15" s="39"/>
      <c r="C15" s="34"/>
      <c r="D15" s="34"/>
      <c r="E15" s="26"/>
      <c r="F15" s="34"/>
      <c r="G15" s="26"/>
      <c r="H15" s="26"/>
      <c r="I15" s="26"/>
      <c r="J15" s="26"/>
      <c r="K15" s="26"/>
      <c r="L15" s="23"/>
      <c r="M15" s="28"/>
      <c r="O15" s="20"/>
      <c r="P15" s="20"/>
      <c r="Q15" s="20"/>
      <c r="R15" s="20"/>
      <c r="S15" s="20"/>
      <c r="T15" s="20"/>
      <c r="U15" s="32"/>
    </row>
    <row r="16" spans="1:21" ht="13.5" thickBot="1">
      <c r="A16" s="40" t="s">
        <v>36</v>
      </c>
      <c r="B16" s="41"/>
      <c r="C16" s="41"/>
      <c r="D16" s="41"/>
      <c r="E16" s="41"/>
      <c r="F16" s="42"/>
      <c r="G16" s="41"/>
      <c r="H16" s="41"/>
      <c r="I16" s="41"/>
      <c r="J16" s="41"/>
      <c r="K16" s="41"/>
      <c r="L16" s="42"/>
      <c r="M16" s="43"/>
      <c r="O16" s="20"/>
      <c r="P16" s="20"/>
      <c r="Q16" s="20"/>
      <c r="R16" s="20"/>
      <c r="S16" s="20"/>
      <c r="T16" s="20"/>
      <c r="U16" s="32"/>
    </row>
    <row r="17" spans="15:21" ht="12.75">
      <c r="O17" s="20"/>
      <c r="P17" s="20"/>
      <c r="Q17" s="20"/>
      <c r="R17" s="20"/>
      <c r="S17" s="20"/>
      <c r="T17" s="20"/>
      <c r="U17" s="32"/>
    </row>
    <row r="18" spans="15:21" ht="12.75">
      <c r="O18" s="20"/>
      <c r="P18" s="20"/>
      <c r="Q18" s="20"/>
      <c r="R18" s="20"/>
      <c r="S18" s="20"/>
      <c r="T18" s="20"/>
      <c r="U18" s="32"/>
    </row>
  </sheetData>
  <sheetProtection/>
  <mergeCells count="15">
    <mergeCell ref="B3:G3"/>
    <mergeCell ref="B10:B11"/>
    <mergeCell ref="C10:C11"/>
    <mergeCell ref="D10:E10"/>
    <mergeCell ref="F10:F11"/>
    <mergeCell ref="G10:G11"/>
    <mergeCell ref="A4:H4"/>
    <mergeCell ref="A9:F9"/>
    <mergeCell ref="K10:K11"/>
    <mergeCell ref="A10:A11"/>
    <mergeCell ref="J10:J11"/>
    <mergeCell ref="L10:L11"/>
    <mergeCell ref="M10:M11"/>
    <mergeCell ref="H10:H11"/>
    <mergeCell ref="I10:I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F28" sqref="F27:F28"/>
    </sheetView>
  </sheetViews>
  <sheetFormatPr defaultColWidth="9.140625" defaultRowHeight="12.75"/>
  <cols>
    <col min="1" max="1" width="7.421875" style="2" bestFit="1" customWidth="1"/>
    <col min="2" max="2" width="13.8515625" style="2" customWidth="1"/>
    <col min="3" max="3" width="31.8515625" style="2" customWidth="1"/>
    <col min="4" max="4" width="12.421875" style="2" customWidth="1"/>
    <col min="5" max="5" width="5.140625" style="1" customWidth="1"/>
    <col min="6" max="6" width="9.140625" style="2" customWidth="1"/>
    <col min="7" max="7" width="11.140625" style="2" customWidth="1"/>
    <col min="8" max="11" width="9.140625" style="2" customWidth="1"/>
    <col min="12" max="12" width="58.140625" style="2" bestFit="1" customWidth="1"/>
    <col min="13" max="16384" width="9.140625" style="1" customWidth="1"/>
  </cols>
  <sheetData>
    <row r="1" spans="1:4" ht="21.75" thickTop="1">
      <c r="A1" s="174" t="s">
        <v>173</v>
      </c>
      <c r="B1" s="175"/>
      <c r="C1" s="175"/>
      <c r="D1" s="176"/>
    </row>
    <row r="2" spans="1:4" ht="16.5" thickBot="1">
      <c r="A2" s="177" t="s">
        <v>91</v>
      </c>
      <c r="B2" s="178"/>
      <c r="C2" s="178"/>
      <c r="D2" s="179"/>
    </row>
    <row r="3" spans="1:4" ht="14.25" thickBot="1" thickTop="1">
      <c r="A3" s="144"/>
      <c r="B3" s="144"/>
      <c r="C3" s="144"/>
      <c r="D3" s="144"/>
    </row>
    <row r="4" spans="1:4" ht="14.25" thickBot="1" thickTop="1">
      <c r="A4" s="180" t="s">
        <v>0</v>
      </c>
      <c r="B4" s="180" t="s">
        <v>92</v>
      </c>
      <c r="C4" s="180" t="s">
        <v>93</v>
      </c>
      <c r="D4" s="145" t="s">
        <v>94</v>
      </c>
    </row>
    <row r="5" spans="1:13" ht="78" thickBot="1" thickTop="1">
      <c r="A5" s="181"/>
      <c r="B5" s="181"/>
      <c r="C5" s="181"/>
      <c r="D5" s="145">
        <v>1</v>
      </c>
      <c r="F5" s="11" t="s">
        <v>96</v>
      </c>
      <c r="G5" s="11" t="s">
        <v>97</v>
      </c>
      <c r="H5" s="11" t="s">
        <v>98</v>
      </c>
      <c r="I5" s="11" t="s">
        <v>99</v>
      </c>
      <c r="J5" s="11" t="s">
        <v>100</v>
      </c>
      <c r="K5" s="12" t="s">
        <v>101</v>
      </c>
      <c r="L5" s="12" t="s">
        <v>102</v>
      </c>
      <c r="M5" s="32"/>
    </row>
    <row r="6" spans="1:13" ht="14.25" thickBot="1" thickTop="1">
      <c r="A6" s="182"/>
      <c r="B6" s="182"/>
      <c r="C6" s="182"/>
      <c r="D6" s="145" t="s">
        <v>16</v>
      </c>
      <c r="F6" s="20"/>
      <c r="G6" s="20"/>
      <c r="H6" s="20"/>
      <c r="I6" s="20"/>
      <c r="J6" s="20"/>
      <c r="K6" s="20"/>
      <c r="L6" s="20"/>
      <c r="M6" s="32"/>
    </row>
    <row r="7" spans="1:13" ht="26.25" thickTop="1">
      <c r="A7" s="146" t="s">
        <v>95</v>
      </c>
      <c r="B7" s="169" t="s">
        <v>103</v>
      </c>
      <c r="C7" s="170" t="s">
        <v>104</v>
      </c>
      <c r="D7" s="166" t="s">
        <v>174</v>
      </c>
      <c r="F7" s="20" t="s">
        <v>167</v>
      </c>
      <c r="G7" s="147" t="s">
        <v>183</v>
      </c>
      <c r="H7" s="148" t="s">
        <v>150</v>
      </c>
      <c r="I7" s="31" t="str">
        <f>D13</f>
        <v>20180416</v>
      </c>
      <c r="J7" s="20" t="s">
        <v>105</v>
      </c>
      <c r="K7" s="20" t="s">
        <v>90</v>
      </c>
      <c r="L7" s="20" t="str">
        <f aca="true" t="shared" si="0" ref="L7:L13">F7&amp;","&amp;G7&amp;","&amp;H7&amp;","&amp;I7&amp;","&amp;J7&amp;","&amp;K7&amp;","&amp;"@"&amp;K7&amp;"0"&amp;A7&amp;","&amp;D7</f>
        <v>R17,2018N1,00000000,20180416,E,ELOLAP,@ELOLAP01,Minta Mária</v>
      </c>
      <c r="M7" s="32"/>
    </row>
    <row r="8" spans="1:13" ht="19.5" customHeight="1">
      <c r="A8" s="146" t="s">
        <v>106</v>
      </c>
      <c r="B8" s="169" t="s">
        <v>107</v>
      </c>
      <c r="C8" s="170" t="s">
        <v>178</v>
      </c>
      <c r="D8" s="167">
        <v>3612345678</v>
      </c>
      <c r="F8" s="20" t="s">
        <v>167</v>
      </c>
      <c r="G8" s="20" t="str">
        <f aca="true" t="shared" si="1" ref="G8:I13">G7</f>
        <v>2018N1</v>
      </c>
      <c r="H8" s="31" t="str">
        <f t="shared" si="1"/>
        <v>00000000</v>
      </c>
      <c r="I8" s="31" t="str">
        <f t="shared" si="1"/>
        <v>20180416</v>
      </c>
      <c r="J8" s="20" t="s">
        <v>105</v>
      </c>
      <c r="K8" s="20" t="s">
        <v>90</v>
      </c>
      <c r="L8" s="20" t="str">
        <f t="shared" si="0"/>
        <v>R17,2018N1,00000000,20180416,E,ELOLAP,@ELOLAP02,3612345678</v>
      </c>
      <c r="M8" s="32"/>
    </row>
    <row r="9" spans="1:13" ht="25.5">
      <c r="A9" s="146" t="s">
        <v>108</v>
      </c>
      <c r="B9" s="169" t="s">
        <v>109</v>
      </c>
      <c r="C9" s="170" t="s">
        <v>179</v>
      </c>
      <c r="D9" s="168" t="s">
        <v>175</v>
      </c>
      <c r="F9" s="20" t="s">
        <v>167</v>
      </c>
      <c r="G9" s="20" t="str">
        <f t="shared" si="1"/>
        <v>2018N1</v>
      </c>
      <c r="H9" s="31" t="str">
        <f t="shared" si="1"/>
        <v>00000000</v>
      </c>
      <c r="I9" s="31" t="str">
        <f t="shared" si="1"/>
        <v>20180416</v>
      </c>
      <c r="J9" s="20" t="s">
        <v>105</v>
      </c>
      <c r="K9" s="20" t="s">
        <v>90</v>
      </c>
      <c r="L9" s="20" t="str">
        <f t="shared" si="0"/>
        <v>R17,2018N1,00000000,20180416,E,ELOLAP,@ELOLAP03,maria.minta@jelentes.hu</v>
      </c>
      <c r="M9" s="32"/>
    </row>
    <row r="10" spans="1:13" ht="51">
      <c r="A10" s="146" t="s">
        <v>110</v>
      </c>
      <c r="B10" s="169" t="s">
        <v>111</v>
      </c>
      <c r="C10" s="170" t="s">
        <v>180</v>
      </c>
      <c r="D10" s="166" t="s">
        <v>176</v>
      </c>
      <c r="F10" s="20" t="s">
        <v>167</v>
      </c>
      <c r="G10" s="20" t="str">
        <f t="shared" si="1"/>
        <v>2018N1</v>
      </c>
      <c r="H10" s="31" t="str">
        <f t="shared" si="1"/>
        <v>00000000</v>
      </c>
      <c r="I10" s="31" t="str">
        <f t="shared" si="1"/>
        <v>20180416</v>
      </c>
      <c r="J10" s="20" t="s">
        <v>105</v>
      </c>
      <c r="K10" s="20" t="s">
        <v>90</v>
      </c>
      <c r="L10" s="20" t="str">
        <f t="shared" si="0"/>
        <v>R17,2018N1,00000000,20180416,E,ELOLAP,@ELOLAP04,Minta Miklós</v>
      </c>
      <c r="M10" s="32"/>
    </row>
    <row r="11" spans="1:13" ht="27.75" customHeight="1">
      <c r="A11" s="146" t="s">
        <v>112</v>
      </c>
      <c r="B11" s="169" t="s">
        <v>113</v>
      </c>
      <c r="C11" s="170" t="s">
        <v>178</v>
      </c>
      <c r="D11" s="167">
        <v>3612345678</v>
      </c>
      <c r="F11" s="20" t="s">
        <v>167</v>
      </c>
      <c r="G11" s="20" t="str">
        <f t="shared" si="1"/>
        <v>2018N1</v>
      </c>
      <c r="H11" s="31" t="str">
        <f t="shared" si="1"/>
        <v>00000000</v>
      </c>
      <c r="I11" s="31" t="str">
        <f t="shared" si="1"/>
        <v>20180416</v>
      </c>
      <c r="J11" s="20" t="s">
        <v>105</v>
      </c>
      <c r="K11" s="20" t="s">
        <v>90</v>
      </c>
      <c r="L11" s="20" t="str">
        <f t="shared" si="0"/>
        <v>R17,2018N1,00000000,20180416,E,ELOLAP,@ELOLAP05,3612345678</v>
      </c>
      <c r="M11" s="32"/>
    </row>
    <row r="12" spans="1:13" ht="38.25">
      <c r="A12" s="146" t="s">
        <v>114</v>
      </c>
      <c r="B12" s="169" t="s">
        <v>115</v>
      </c>
      <c r="C12" s="170" t="s">
        <v>179</v>
      </c>
      <c r="D12" s="168" t="s">
        <v>177</v>
      </c>
      <c r="F12" s="20" t="s">
        <v>167</v>
      </c>
      <c r="G12" s="20" t="str">
        <f t="shared" si="1"/>
        <v>2018N1</v>
      </c>
      <c r="H12" s="31" t="str">
        <f t="shared" si="1"/>
        <v>00000000</v>
      </c>
      <c r="I12" s="31" t="str">
        <f t="shared" si="1"/>
        <v>20180416</v>
      </c>
      <c r="J12" s="20" t="s">
        <v>105</v>
      </c>
      <c r="K12" s="20" t="s">
        <v>90</v>
      </c>
      <c r="L12" s="20" t="str">
        <f t="shared" si="0"/>
        <v>R17,2018N1,00000000,20180416,E,ELOLAP,@ELOLAP06,miklos.minta@adatszolgaltatas.hu</v>
      </c>
      <c r="M12" s="32"/>
    </row>
    <row r="13" spans="1:12" ht="26.25" thickBot="1">
      <c r="A13" s="149" t="s">
        <v>116</v>
      </c>
      <c r="B13" s="171" t="s">
        <v>117</v>
      </c>
      <c r="C13" s="172" t="s">
        <v>181</v>
      </c>
      <c r="D13" s="173" t="s">
        <v>182</v>
      </c>
      <c r="F13" s="20" t="s">
        <v>167</v>
      </c>
      <c r="G13" s="20" t="str">
        <f t="shared" si="1"/>
        <v>2018N1</v>
      </c>
      <c r="H13" s="31" t="str">
        <f t="shared" si="1"/>
        <v>00000000</v>
      </c>
      <c r="I13" s="31" t="str">
        <f t="shared" si="1"/>
        <v>20180416</v>
      </c>
      <c r="J13" s="20" t="s">
        <v>105</v>
      </c>
      <c r="K13" s="20" t="s">
        <v>90</v>
      </c>
      <c r="L13" s="20" t="str">
        <f t="shared" si="0"/>
        <v>R17,2018N1,00000000,20180416,E,ELOLAP,@ELOLAP07,20180416</v>
      </c>
    </row>
    <row r="14" ht="13.5" thickTop="1"/>
    <row r="16" spans="2:4" ht="12.75">
      <c r="B16" s="151" t="s">
        <v>168</v>
      </c>
      <c r="C16" s="2" t="str">
        <f>+F7&amp;MID(G7,4,5)&amp;H7</f>
        <v>R178N100000000</v>
      </c>
      <c r="D16" s="150" t="s">
        <v>169</v>
      </c>
    </row>
    <row r="17" ht="12.75">
      <c r="D17" s="150" t="s">
        <v>171</v>
      </c>
    </row>
    <row r="18" ht="12.75">
      <c r="D18" s="150" t="s">
        <v>184</v>
      </c>
    </row>
    <row r="19" ht="12.75">
      <c r="D19" s="150" t="s">
        <v>170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4"/>
  <sheetViews>
    <sheetView showGridLines="0" zoomScalePageLayoutView="0" workbookViewId="0" topLeftCell="A1">
      <selection activeCell="G37" sqref="G37"/>
    </sheetView>
  </sheetViews>
  <sheetFormatPr defaultColWidth="12.57421875" defaultRowHeight="12.75"/>
  <cols>
    <col min="1" max="1" width="6.140625" style="1" customWidth="1"/>
    <col min="2" max="2" width="12.57421875" style="1" customWidth="1"/>
    <col min="3" max="3" width="9.8515625" style="1" customWidth="1"/>
    <col min="4" max="5" width="12.57421875" style="2" customWidth="1"/>
    <col min="6" max="16" width="12.57421875" style="1" customWidth="1"/>
    <col min="17" max="17" width="9.57421875" style="1" customWidth="1"/>
    <col min="18" max="18" width="12.57421875" style="2" customWidth="1"/>
    <col min="19" max="19" width="9.421875" style="2" customWidth="1"/>
    <col min="20" max="21" width="12.57421875" style="2" customWidth="1"/>
    <col min="22" max="22" width="7.7109375" style="2" customWidth="1"/>
    <col min="23" max="23" width="12.57421875" style="2" customWidth="1"/>
    <col min="24" max="24" width="125.57421875" style="1" bestFit="1" customWidth="1"/>
    <col min="25" max="16384" width="12.57421875" style="1" customWidth="1"/>
  </cols>
  <sheetData>
    <row r="1" ht="12.75"/>
    <row r="2" spans="1:10" ht="15.75">
      <c r="A2" s="3"/>
      <c r="B2" s="3"/>
      <c r="C2" s="196" t="s">
        <v>85</v>
      </c>
      <c r="D2" s="196"/>
      <c r="E2" s="196"/>
      <c r="F2" s="196"/>
      <c r="G2" s="196"/>
      <c r="H2" s="3"/>
      <c r="I2" s="3"/>
      <c r="J2" s="3"/>
    </row>
    <row r="3" spans="1:10" ht="15.75">
      <c r="A3" s="196" t="s">
        <v>152</v>
      </c>
      <c r="B3" s="196"/>
      <c r="C3" s="196"/>
      <c r="D3" s="196"/>
      <c r="E3" s="196"/>
      <c r="F3" s="196"/>
      <c r="G3" s="196"/>
      <c r="H3" s="196"/>
      <c r="I3" s="5"/>
      <c r="J3" s="5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ht="12.75"/>
    <row r="6" ht="12.75"/>
    <row r="7" ht="12.75"/>
    <row r="8" ht="12.75">
      <c r="A8" s="6" t="s">
        <v>74</v>
      </c>
    </row>
    <row r="9" spans="1:16" ht="13.5" thickBot="1">
      <c r="A9" s="104" t="s">
        <v>84</v>
      </c>
      <c r="J9" s="48"/>
      <c r="P9" s="48"/>
    </row>
    <row r="10" spans="1:18" ht="13.5" customHeight="1" thickBot="1">
      <c r="A10" s="187" t="s">
        <v>41</v>
      </c>
      <c r="B10" s="188"/>
      <c r="C10" s="188"/>
      <c r="D10" s="189"/>
      <c r="E10" s="105"/>
      <c r="F10" s="50"/>
      <c r="G10" s="50"/>
      <c r="H10" s="50"/>
      <c r="I10" s="50"/>
      <c r="J10" s="138"/>
      <c r="K10" s="50"/>
      <c r="L10" s="45"/>
      <c r="M10" s="45"/>
      <c r="N10" s="45"/>
      <c r="P10" s="48"/>
      <c r="R10" s="85"/>
    </row>
    <row r="11" spans="1:19" ht="12.75">
      <c r="A11" s="207" t="s">
        <v>0</v>
      </c>
      <c r="B11" s="192" t="s">
        <v>46</v>
      </c>
      <c r="C11" s="192" t="s">
        <v>49</v>
      </c>
      <c r="D11" s="185" t="s">
        <v>86</v>
      </c>
      <c r="E11" s="194" t="s">
        <v>88</v>
      </c>
      <c r="F11" s="197" t="s">
        <v>42</v>
      </c>
      <c r="G11" s="198"/>
      <c r="H11" s="198"/>
      <c r="I11" s="198"/>
      <c r="J11" s="198"/>
      <c r="K11" s="199"/>
      <c r="L11" s="211" t="s">
        <v>5</v>
      </c>
      <c r="M11" s="212"/>
      <c r="N11" s="212"/>
      <c r="O11" s="212"/>
      <c r="P11" s="213"/>
      <c r="R11" s="49"/>
      <c r="S11" s="85"/>
    </row>
    <row r="12" spans="1:19" ht="12.75" customHeight="1">
      <c r="A12" s="208"/>
      <c r="B12" s="193"/>
      <c r="C12" s="193"/>
      <c r="D12" s="186"/>
      <c r="E12" s="195"/>
      <c r="F12" s="200" t="s">
        <v>55</v>
      </c>
      <c r="G12" s="190" t="s">
        <v>7</v>
      </c>
      <c r="H12" s="191"/>
      <c r="I12" s="202"/>
      <c r="J12" s="205" t="s">
        <v>56</v>
      </c>
      <c r="K12" s="205" t="s">
        <v>57</v>
      </c>
      <c r="L12" s="200" t="s">
        <v>67</v>
      </c>
      <c r="M12" s="190" t="s">
        <v>7</v>
      </c>
      <c r="N12" s="191"/>
      <c r="O12" s="191"/>
      <c r="P12" s="203" t="s">
        <v>65</v>
      </c>
      <c r="R12" s="85"/>
      <c r="S12" s="85"/>
    </row>
    <row r="13" spans="1:19" ht="12.75" customHeight="1">
      <c r="A13" s="208"/>
      <c r="B13" s="193"/>
      <c r="C13" s="193"/>
      <c r="D13" s="186"/>
      <c r="E13" s="195"/>
      <c r="F13" s="201"/>
      <c r="G13" s="210" t="s">
        <v>9</v>
      </c>
      <c r="H13" s="210"/>
      <c r="I13" s="214" t="s">
        <v>10</v>
      </c>
      <c r="J13" s="206"/>
      <c r="K13" s="206"/>
      <c r="L13" s="201"/>
      <c r="M13" s="190" t="s">
        <v>9</v>
      </c>
      <c r="N13" s="191"/>
      <c r="O13" s="183" t="s">
        <v>10</v>
      </c>
      <c r="P13" s="186"/>
      <c r="R13" s="85"/>
      <c r="S13" s="85"/>
    </row>
    <row r="14" spans="1:24" ht="51.75" thickBot="1">
      <c r="A14" s="208"/>
      <c r="B14" s="193"/>
      <c r="C14" s="193"/>
      <c r="D14" s="186"/>
      <c r="E14" s="195"/>
      <c r="F14" s="201"/>
      <c r="G14" s="53" t="s">
        <v>43</v>
      </c>
      <c r="H14" s="53" t="s">
        <v>44</v>
      </c>
      <c r="I14" s="215"/>
      <c r="J14" s="206"/>
      <c r="K14" s="206"/>
      <c r="L14" s="209"/>
      <c r="M14" s="55" t="s">
        <v>66</v>
      </c>
      <c r="N14" s="55" t="s">
        <v>14</v>
      </c>
      <c r="O14" s="184"/>
      <c r="P14" s="204"/>
      <c r="R14" s="11" t="s">
        <v>96</v>
      </c>
      <c r="S14" s="11" t="s">
        <v>97</v>
      </c>
      <c r="T14" s="11" t="s">
        <v>98</v>
      </c>
      <c r="U14" s="11" t="s">
        <v>99</v>
      </c>
      <c r="V14" s="11" t="s">
        <v>100</v>
      </c>
      <c r="W14" s="12" t="s">
        <v>101</v>
      </c>
      <c r="X14" s="7" t="s">
        <v>102</v>
      </c>
    </row>
    <row r="15" spans="1:24" ht="12.75">
      <c r="A15" s="139"/>
      <c r="B15" s="57" t="s">
        <v>16</v>
      </c>
      <c r="C15" s="16" t="s">
        <v>17</v>
      </c>
      <c r="D15" s="16" t="s">
        <v>18</v>
      </c>
      <c r="E15" s="16" t="s">
        <v>19</v>
      </c>
      <c r="F15" s="15" t="s">
        <v>45</v>
      </c>
      <c r="G15" s="16" t="s">
        <v>21</v>
      </c>
      <c r="H15" s="15" t="s">
        <v>22</v>
      </c>
      <c r="I15" s="16" t="s">
        <v>23</v>
      </c>
      <c r="J15" s="15" t="s">
        <v>24</v>
      </c>
      <c r="K15" s="15" t="s">
        <v>25</v>
      </c>
      <c r="L15" s="15" t="s">
        <v>26</v>
      </c>
      <c r="M15" s="15" t="s">
        <v>27</v>
      </c>
      <c r="N15" s="15" t="s">
        <v>28</v>
      </c>
      <c r="O15" s="15" t="s">
        <v>29</v>
      </c>
      <c r="P15" s="61" t="s">
        <v>30</v>
      </c>
      <c r="R15" s="20"/>
      <c r="S15" s="20"/>
      <c r="T15" s="20"/>
      <c r="U15" s="20"/>
      <c r="V15" s="20"/>
      <c r="W15" s="20"/>
      <c r="X15" s="20"/>
    </row>
    <row r="16" spans="1:24" ht="12.75">
      <c r="A16" s="21" t="s">
        <v>118</v>
      </c>
      <c r="B16" s="107" t="s">
        <v>125</v>
      </c>
      <c r="C16" s="23" t="s">
        <v>126</v>
      </c>
      <c r="D16" s="98" t="s">
        <v>127</v>
      </c>
      <c r="E16" s="98" t="s">
        <v>128</v>
      </c>
      <c r="F16" s="99">
        <v>20000000</v>
      </c>
      <c r="G16" s="99"/>
      <c r="H16" s="99"/>
      <c r="I16" s="99"/>
      <c r="J16" s="99">
        <v>20000000</v>
      </c>
      <c r="K16" s="99">
        <v>20000000</v>
      </c>
      <c r="L16" s="99">
        <v>40000</v>
      </c>
      <c r="M16" s="99">
        <v>10000</v>
      </c>
      <c r="N16" s="99">
        <v>5000</v>
      </c>
      <c r="O16" s="99">
        <v>-5000</v>
      </c>
      <c r="P16" s="140">
        <v>40000</v>
      </c>
      <c r="Q16" s="89">
        <f>F16+G16-H16+I16-J16+L16+M16-N16+O16-P16</f>
        <v>0</v>
      </c>
      <c r="R16" s="29" t="str">
        <f>ELOLAP!$F$7</f>
        <v>R17</v>
      </c>
      <c r="S16" s="29" t="str">
        <f>ELOLAP!$G$7</f>
        <v>2018N1</v>
      </c>
      <c r="T16" s="30" t="str">
        <f>ELOLAP!$H$7</f>
        <v>00000000</v>
      </c>
      <c r="U16" s="31" t="str">
        <f>ELOLAP!$I$7</f>
        <v>20180416</v>
      </c>
      <c r="V16" s="20" t="s">
        <v>105</v>
      </c>
      <c r="W16" s="20" t="s">
        <v>166</v>
      </c>
      <c r="X16" s="32" t="str">
        <f>R16&amp;","&amp;S16&amp;","&amp;T16&amp;","&amp;U16&amp;","&amp;V16&amp;","&amp;W16&amp;","&amp;"@"&amp;W16&amp;"00"&amp;A16&amp;","&amp;B16&amp;","&amp;C16&amp;","&amp;D16&amp;","&amp;E16&amp;","&amp;F16&amp;","&amp;G16&amp;","&amp;H16&amp;","&amp;I16&amp;","&amp;J16&amp;","&amp;K16&amp;","&amp;L16&amp;","&amp;M16&amp;","&amp;N16&amp;","&amp;O16&amp;","&amp;P16</f>
        <v>R17,2018N1,00000000,20180416,E,BEFK1DE,@BEFK1DE0001,EHITK,R,DE,EUR,20000000,,,,20000000,20000000,40000,10000,5000,-5000,40000</v>
      </c>
    </row>
    <row r="17" spans="1:24" ht="12.75">
      <c r="A17" s="21" t="s">
        <v>119</v>
      </c>
      <c r="B17" s="107" t="s">
        <v>125</v>
      </c>
      <c r="C17" s="23" t="s">
        <v>126</v>
      </c>
      <c r="D17" s="98" t="s">
        <v>127</v>
      </c>
      <c r="E17" s="98" t="s">
        <v>128</v>
      </c>
      <c r="F17" s="99">
        <v>0</v>
      </c>
      <c r="G17" s="99">
        <v>40000000</v>
      </c>
      <c r="H17" s="99"/>
      <c r="I17" s="99"/>
      <c r="J17" s="99">
        <v>40000000</v>
      </c>
      <c r="K17" s="99">
        <v>40000000</v>
      </c>
      <c r="L17" s="99">
        <v>0</v>
      </c>
      <c r="M17" s="99">
        <v>1000</v>
      </c>
      <c r="N17" s="99"/>
      <c r="O17" s="99"/>
      <c r="P17" s="140">
        <v>1000</v>
      </c>
      <c r="Q17" s="89">
        <f>F17+G17-H17+I17-J17+L17+M17-N17+O17-P17</f>
        <v>0</v>
      </c>
      <c r="R17" s="29" t="str">
        <f>ELOLAP!$F$7</f>
        <v>R17</v>
      </c>
      <c r="S17" s="29" t="str">
        <f>ELOLAP!$G$7</f>
        <v>2018N1</v>
      </c>
      <c r="T17" s="30" t="str">
        <f>ELOLAP!$H$7</f>
        <v>00000000</v>
      </c>
      <c r="U17" s="31" t="str">
        <f>ELOLAP!$I$7</f>
        <v>20180416</v>
      </c>
      <c r="V17" s="20" t="s">
        <v>105</v>
      </c>
      <c r="W17" s="20" t="s">
        <v>166</v>
      </c>
      <c r="X17" s="32" t="str">
        <f>R17&amp;","&amp;S17&amp;","&amp;T17&amp;","&amp;U17&amp;","&amp;V17&amp;","&amp;W17&amp;","&amp;"@"&amp;W17&amp;"00"&amp;A17&amp;","&amp;B17&amp;","&amp;C17&amp;","&amp;D17&amp;","&amp;E17&amp;","&amp;F17&amp;","&amp;G17&amp;","&amp;H17&amp;","&amp;I17&amp;","&amp;J17&amp;","&amp;K17&amp;","&amp;L17&amp;","&amp;M17&amp;","&amp;N17&amp;","&amp;O17&amp;","&amp;P17</f>
        <v>R17,2018N1,00000000,20180416,E,BEFK1DE,@BEFK1DE0002,EHITK,R,DE,EUR,0,40000000,,,40000000,40000000,0,1000,,,1000</v>
      </c>
    </row>
    <row r="18" spans="1:24" ht="12.75">
      <c r="A18" s="21" t="s">
        <v>120</v>
      </c>
      <c r="B18" s="107" t="s">
        <v>125</v>
      </c>
      <c r="C18" s="23" t="s">
        <v>129</v>
      </c>
      <c r="D18" s="98" t="s">
        <v>132</v>
      </c>
      <c r="E18" s="98" t="s">
        <v>130</v>
      </c>
      <c r="F18" s="99">
        <v>50000000</v>
      </c>
      <c r="G18" s="99"/>
      <c r="H18" s="99">
        <v>10000000</v>
      </c>
      <c r="I18" s="99"/>
      <c r="J18" s="99">
        <v>40000000</v>
      </c>
      <c r="K18" s="99">
        <v>38000000</v>
      </c>
      <c r="L18" s="99">
        <v>2000</v>
      </c>
      <c r="M18" s="99">
        <v>4000</v>
      </c>
      <c r="N18" s="99">
        <v>2000</v>
      </c>
      <c r="O18" s="99"/>
      <c r="P18" s="140">
        <v>4000</v>
      </c>
      <c r="Q18" s="89">
        <f>F18+G18-H18+I18-J18+L18+M18-N18+O18-P18</f>
        <v>0</v>
      </c>
      <c r="R18" s="29" t="str">
        <f>ELOLAP!$F$7</f>
        <v>R17</v>
      </c>
      <c r="S18" s="29" t="str">
        <f>ELOLAP!$G$7</f>
        <v>2018N1</v>
      </c>
      <c r="T18" s="30" t="str">
        <f>ELOLAP!$H$7</f>
        <v>00000000</v>
      </c>
      <c r="U18" s="31" t="str">
        <f>ELOLAP!$I$7</f>
        <v>20180416</v>
      </c>
      <c r="V18" s="20" t="s">
        <v>105</v>
      </c>
      <c r="W18" s="20" t="s">
        <v>166</v>
      </c>
      <c r="X18" s="32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R17,2018N1,00000000,20180416,E,BEFK1DE,@BEFK1DE0003,EHITK,H,PL,USD,50000000,,10000000,,40000000,38000000,2000,4000,2000,,4000</v>
      </c>
    </row>
    <row r="19" spans="1:24" ht="12.75">
      <c r="A19" s="21" t="s">
        <v>121</v>
      </c>
      <c r="B19" s="107" t="s">
        <v>125</v>
      </c>
      <c r="C19" s="23" t="s">
        <v>126</v>
      </c>
      <c r="D19" s="98" t="s">
        <v>132</v>
      </c>
      <c r="E19" s="98" t="s">
        <v>130</v>
      </c>
      <c r="F19" s="99">
        <v>1200000</v>
      </c>
      <c r="G19" s="99">
        <v>1000000</v>
      </c>
      <c r="H19" s="99">
        <v>200000</v>
      </c>
      <c r="I19" s="99"/>
      <c r="J19" s="99">
        <v>2000000</v>
      </c>
      <c r="K19" s="99">
        <v>2000000</v>
      </c>
      <c r="L19" s="99">
        <v>0</v>
      </c>
      <c r="M19" s="99">
        <v>120</v>
      </c>
      <c r="N19" s="99"/>
      <c r="O19" s="99"/>
      <c r="P19" s="140">
        <v>120</v>
      </c>
      <c r="Q19" s="89">
        <f>F19+G19-H19+I19-J19+L19+M19-N19+O19-P19</f>
        <v>0</v>
      </c>
      <c r="R19" s="29" t="str">
        <f>ELOLAP!$F$7</f>
        <v>R17</v>
      </c>
      <c r="S19" s="29" t="str">
        <f>ELOLAP!$G$7</f>
        <v>2018N1</v>
      </c>
      <c r="T19" s="30" t="str">
        <f>ELOLAP!$H$7</f>
        <v>00000000</v>
      </c>
      <c r="U19" s="31" t="str">
        <f>ELOLAP!$I$7</f>
        <v>20180416</v>
      </c>
      <c r="V19" s="20" t="s">
        <v>105</v>
      </c>
      <c r="W19" s="20" t="s">
        <v>166</v>
      </c>
      <c r="X19" s="32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R17,2018N1,00000000,20180416,E,BEFK1DE,@BEFK1DE0004,EHITK,R,PL,USD,1200000,1000000,200000,,2000000,2000000,0,120,,,120</v>
      </c>
    </row>
    <row r="20" spans="1:24" ht="12.75">
      <c r="A20" s="21" t="s">
        <v>122</v>
      </c>
      <c r="B20" s="107" t="s">
        <v>131</v>
      </c>
      <c r="C20" s="35" t="s">
        <v>129</v>
      </c>
      <c r="D20" s="98" t="s">
        <v>136</v>
      </c>
      <c r="E20" s="98" t="s">
        <v>128</v>
      </c>
      <c r="F20" s="99">
        <v>0</v>
      </c>
      <c r="G20" s="99">
        <v>30000</v>
      </c>
      <c r="H20" s="99"/>
      <c r="I20" s="99"/>
      <c r="J20" s="99">
        <v>30000</v>
      </c>
      <c r="K20" s="99">
        <v>30000</v>
      </c>
      <c r="L20" s="101"/>
      <c r="M20" s="101"/>
      <c r="N20" s="101"/>
      <c r="O20" s="101"/>
      <c r="P20" s="141"/>
      <c r="Q20" s="89">
        <f>F20+G20-H20+I20-J20+L20+M20-N20+O20-P20</f>
        <v>0</v>
      </c>
      <c r="R20" s="29" t="str">
        <f>ELOLAP!$F$7</f>
        <v>R17</v>
      </c>
      <c r="S20" s="29" t="str">
        <f>ELOLAP!$G$7</f>
        <v>2018N1</v>
      </c>
      <c r="T20" s="30" t="str">
        <f>ELOLAP!$H$7</f>
        <v>00000000</v>
      </c>
      <c r="U20" s="31" t="str">
        <f>ELOLAP!$I$7</f>
        <v>20180416</v>
      </c>
      <c r="V20" s="20" t="s">
        <v>105</v>
      </c>
      <c r="W20" s="20" t="s">
        <v>166</v>
      </c>
      <c r="X20" s="32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R17,2018N1,00000000,20180416,E,BEFK1DE,@BEFK1DE0005,KERHITK,H,US,EUR,0,30000,,,30000,30000,,,,,</v>
      </c>
    </row>
    <row r="21" spans="1:19" ht="12.75">
      <c r="A21" s="142" t="s">
        <v>35</v>
      </c>
      <c r="B21" s="117"/>
      <c r="C21" s="98"/>
      <c r="D21" s="98"/>
      <c r="E21" s="98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4"/>
      <c r="R21" s="85"/>
      <c r="S21" s="85"/>
    </row>
    <row r="22" spans="1:19" ht="13.5" thickBot="1">
      <c r="A22" s="143" t="s">
        <v>36</v>
      </c>
      <c r="B22" s="79"/>
      <c r="C22" s="80"/>
      <c r="D22" s="80"/>
      <c r="E22" s="80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4"/>
      <c r="R22" s="85"/>
      <c r="S22" s="85"/>
    </row>
    <row r="23" spans="1:5" ht="12.75">
      <c r="A23" s="44"/>
      <c r="B23" s="103"/>
      <c r="C23" s="103"/>
      <c r="D23" s="46"/>
      <c r="E23" s="46"/>
    </row>
    <row r="24" spans="1:5" ht="12.75">
      <c r="A24" s="44"/>
      <c r="B24" s="103"/>
      <c r="C24" s="103"/>
      <c r="D24" s="46"/>
      <c r="E24" s="46"/>
    </row>
  </sheetData>
  <sheetProtection/>
  <mergeCells count="21">
    <mergeCell ref="I13:I14"/>
    <mergeCell ref="C2:G2"/>
    <mergeCell ref="F11:K11"/>
    <mergeCell ref="A3:H3"/>
    <mergeCell ref="F12:F14"/>
    <mergeCell ref="G12:I12"/>
    <mergeCell ref="P12:P14"/>
    <mergeCell ref="J12:J14"/>
    <mergeCell ref="K12:K14"/>
    <mergeCell ref="A11:A14"/>
    <mergeCell ref="C11:C14"/>
    <mergeCell ref="O13:O14"/>
    <mergeCell ref="D11:D14"/>
    <mergeCell ref="A10:D10"/>
    <mergeCell ref="M13:N13"/>
    <mergeCell ref="B11:B14"/>
    <mergeCell ref="E11:E14"/>
    <mergeCell ref="L12:L14"/>
    <mergeCell ref="G13:H13"/>
    <mergeCell ref="L11:P11"/>
    <mergeCell ref="M12:O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rowBreaks count="1" manualBreakCount="1">
    <brk id="3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6.140625" style="1" customWidth="1"/>
    <col min="2" max="2" width="13.421875" style="1" customWidth="1"/>
    <col min="3" max="3" width="8.7109375" style="1" customWidth="1"/>
    <col min="4" max="5" width="10.140625" style="2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7109375" style="1" customWidth="1"/>
    <col min="12" max="12" width="9.8515625" style="1" customWidth="1"/>
    <col min="13" max="13" width="9.7109375" style="1" customWidth="1"/>
    <col min="14" max="15" width="9.140625" style="1" customWidth="1"/>
    <col min="16" max="16" width="12.28125" style="1" customWidth="1"/>
    <col min="17" max="17" width="9.140625" style="1" customWidth="1"/>
    <col min="18" max="22" width="9.140625" style="2" customWidth="1"/>
    <col min="23" max="23" width="12.57421875" style="2" customWidth="1"/>
    <col min="24" max="24" width="108.140625" style="1" bestFit="1" customWidth="1"/>
    <col min="25" max="16384" width="9.140625" style="1" customWidth="1"/>
  </cols>
  <sheetData>
    <row r="1" ht="12.75"/>
    <row r="2" spans="1:9" ht="15.75">
      <c r="A2" s="3"/>
      <c r="B2" s="3"/>
      <c r="C2" s="196" t="s">
        <v>85</v>
      </c>
      <c r="D2" s="196"/>
      <c r="E2" s="196"/>
      <c r="F2" s="196"/>
      <c r="G2" s="196"/>
      <c r="H2" s="3"/>
      <c r="I2" s="3"/>
    </row>
    <row r="3" spans="1:9" ht="15.75">
      <c r="A3" s="196" t="s">
        <v>152</v>
      </c>
      <c r="B3" s="196"/>
      <c r="C3" s="196"/>
      <c r="D3" s="196"/>
      <c r="E3" s="196"/>
      <c r="F3" s="196"/>
      <c r="G3" s="196"/>
      <c r="H3" s="196"/>
      <c r="I3" s="5"/>
    </row>
    <row r="4" ht="12.75"/>
    <row r="5" spans="1:5" ht="12.75">
      <c r="A5" s="44"/>
      <c r="B5" s="103"/>
      <c r="C5" s="103"/>
      <c r="D5" s="46"/>
      <c r="E5" s="46"/>
    </row>
    <row r="6" spans="1:5" ht="12.75">
      <c r="A6" s="44"/>
      <c r="B6" s="103"/>
      <c r="C6" s="103"/>
      <c r="D6" s="46"/>
      <c r="E6" s="46"/>
    </row>
    <row r="7" ht="12.75">
      <c r="A7" s="6" t="s">
        <v>75</v>
      </c>
    </row>
    <row r="8" ht="13.5" thickBot="1">
      <c r="A8" s="7" t="s">
        <v>84</v>
      </c>
    </row>
    <row r="9" spans="1:16" ht="13.5" thickBot="1">
      <c r="A9" s="187" t="s">
        <v>70</v>
      </c>
      <c r="B9" s="188"/>
      <c r="C9" s="188"/>
      <c r="D9" s="188"/>
      <c r="E9" s="189"/>
      <c r="F9" s="94"/>
      <c r="G9" s="94"/>
      <c r="H9" s="94"/>
      <c r="I9" s="94"/>
      <c r="J9" s="94"/>
      <c r="K9" s="94"/>
      <c r="L9" s="50"/>
      <c r="M9" s="50"/>
      <c r="O9" s="50"/>
      <c r="P9" s="50"/>
    </row>
    <row r="10" spans="1:16" ht="12.75">
      <c r="A10" s="207" t="s">
        <v>0</v>
      </c>
      <c r="B10" s="192" t="s">
        <v>46</v>
      </c>
      <c r="C10" s="192" t="s">
        <v>34</v>
      </c>
      <c r="D10" s="185" t="s">
        <v>86</v>
      </c>
      <c r="E10" s="216" t="s">
        <v>88</v>
      </c>
      <c r="F10" s="197" t="s">
        <v>42</v>
      </c>
      <c r="G10" s="198"/>
      <c r="H10" s="198"/>
      <c r="I10" s="198"/>
      <c r="J10" s="199"/>
      <c r="K10" s="211" t="s">
        <v>5</v>
      </c>
      <c r="L10" s="212"/>
      <c r="M10" s="212"/>
      <c r="N10" s="212"/>
      <c r="O10" s="212"/>
      <c r="P10" s="213"/>
    </row>
    <row r="11" spans="1:16" ht="12.75" customHeight="1">
      <c r="A11" s="208"/>
      <c r="B11" s="193"/>
      <c r="C11" s="193"/>
      <c r="D11" s="186"/>
      <c r="E11" s="206"/>
      <c r="F11" s="200" t="s">
        <v>55</v>
      </c>
      <c r="G11" s="190" t="s">
        <v>7</v>
      </c>
      <c r="H11" s="202"/>
      <c r="I11" s="205" t="s">
        <v>56</v>
      </c>
      <c r="J11" s="205" t="s">
        <v>57</v>
      </c>
      <c r="K11" s="200" t="s">
        <v>67</v>
      </c>
      <c r="L11" s="190" t="s">
        <v>7</v>
      </c>
      <c r="M11" s="191"/>
      <c r="N11" s="191"/>
      <c r="O11" s="202"/>
      <c r="P11" s="203" t="s">
        <v>65</v>
      </c>
    </row>
    <row r="12" spans="1:16" ht="12.75" customHeight="1">
      <c r="A12" s="208"/>
      <c r="B12" s="193"/>
      <c r="C12" s="193"/>
      <c r="D12" s="186"/>
      <c r="E12" s="206"/>
      <c r="F12" s="201"/>
      <c r="G12" s="210" t="s">
        <v>9</v>
      </c>
      <c r="H12" s="210" t="s">
        <v>10</v>
      </c>
      <c r="I12" s="206"/>
      <c r="J12" s="206"/>
      <c r="K12" s="201"/>
      <c r="L12" s="190" t="s">
        <v>9</v>
      </c>
      <c r="M12" s="191"/>
      <c r="N12" s="202"/>
      <c r="O12" s="183" t="s">
        <v>10</v>
      </c>
      <c r="P12" s="186"/>
    </row>
    <row r="13" spans="1:24" ht="51.75" thickBot="1">
      <c r="A13" s="208"/>
      <c r="B13" s="193"/>
      <c r="C13" s="193"/>
      <c r="D13" s="186"/>
      <c r="E13" s="206"/>
      <c r="F13" s="201"/>
      <c r="G13" s="210"/>
      <c r="H13" s="210"/>
      <c r="I13" s="206"/>
      <c r="J13" s="206"/>
      <c r="K13" s="209"/>
      <c r="L13" s="55" t="s">
        <v>66</v>
      </c>
      <c r="M13" s="55" t="s">
        <v>14</v>
      </c>
      <c r="N13" s="55" t="s">
        <v>15</v>
      </c>
      <c r="O13" s="184"/>
      <c r="P13" s="204"/>
      <c r="R13" s="11" t="s">
        <v>96</v>
      </c>
      <c r="S13" s="11" t="s">
        <v>97</v>
      </c>
      <c r="T13" s="11" t="s">
        <v>98</v>
      </c>
      <c r="U13" s="11" t="s">
        <v>99</v>
      </c>
      <c r="V13" s="11" t="s">
        <v>100</v>
      </c>
      <c r="W13" s="12" t="s">
        <v>101</v>
      </c>
      <c r="X13" s="7" t="s">
        <v>102</v>
      </c>
    </row>
    <row r="14" spans="1:24" ht="12.75">
      <c r="A14" s="95"/>
      <c r="B14" s="13" t="s">
        <v>16</v>
      </c>
      <c r="C14" s="129" t="s">
        <v>17</v>
      </c>
      <c r="D14" s="16" t="s">
        <v>18</v>
      </c>
      <c r="E14" s="16" t="s">
        <v>19</v>
      </c>
      <c r="F14" s="16" t="s">
        <v>45</v>
      </c>
      <c r="G14" s="130" t="s">
        <v>21</v>
      </c>
      <c r="H14" s="58" t="s">
        <v>22</v>
      </c>
      <c r="I14" s="16" t="s">
        <v>23</v>
      </c>
      <c r="J14" s="16" t="s">
        <v>40</v>
      </c>
      <c r="K14" s="16" t="s">
        <v>25</v>
      </c>
      <c r="L14" s="16" t="s">
        <v>26</v>
      </c>
      <c r="M14" s="16" t="s">
        <v>27</v>
      </c>
      <c r="N14" s="16" t="s">
        <v>28</v>
      </c>
      <c r="O14" s="18" t="s">
        <v>29</v>
      </c>
      <c r="P14" s="19" t="s">
        <v>30</v>
      </c>
      <c r="R14" s="20"/>
      <c r="S14" s="20"/>
      <c r="T14" s="20"/>
      <c r="U14" s="20"/>
      <c r="V14" s="20"/>
      <c r="W14" s="20"/>
      <c r="X14" s="20"/>
    </row>
    <row r="15" spans="1:24" ht="12.75">
      <c r="A15" s="21" t="s">
        <v>118</v>
      </c>
      <c r="B15" s="75" t="s">
        <v>134</v>
      </c>
      <c r="C15" s="131"/>
      <c r="D15" s="34" t="s">
        <v>127</v>
      </c>
      <c r="E15" s="35" t="s">
        <v>128</v>
      </c>
      <c r="F15" s="87">
        <v>-30000</v>
      </c>
      <c r="G15" s="132"/>
      <c r="H15" s="87">
        <v>0</v>
      </c>
      <c r="I15" s="87">
        <v>-30000</v>
      </c>
      <c r="J15" s="87">
        <v>-30000</v>
      </c>
      <c r="K15" s="100"/>
      <c r="L15" s="100"/>
      <c r="M15" s="87"/>
      <c r="N15" s="87">
        <v>500</v>
      </c>
      <c r="O15" s="101"/>
      <c r="P15" s="133"/>
      <c r="Q15" s="89">
        <f>F15+G15+H15-I15</f>
        <v>0</v>
      </c>
      <c r="R15" s="29" t="str">
        <f>ELOLAP!$F$7</f>
        <v>R17</v>
      </c>
      <c r="S15" s="29" t="str">
        <f>ELOLAP!$G$7</f>
        <v>2018N1</v>
      </c>
      <c r="T15" s="30" t="str">
        <f>ELOLAP!$H$7</f>
        <v>00000000</v>
      </c>
      <c r="U15" s="31" t="str">
        <f>ELOLAP!$I$7</f>
        <v>20180416</v>
      </c>
      <c r="V15" s="20" t="s">
        <v>105</v>
      </c>
      <c r="W15" s="20" t="s">
        <v>165</v>
      </c>
      <c r="X15" s="32" t="str">
        <f>R15&amp;","&amp;S15&amp;","&amp;T15&amp;","&amp;U15&amp;","&amp;V15&amp;","&amp;W15&amp;","&amp;"@"&amp;W15&amp;"00"&amp;A15&amp;","&amp;B15&amp;","&amp;C15&amp;","&amp;D15&amp;","&amp;E15&amp;","&amp;F15&amp;","&amp;G15&amp;","&amp;H15&amp;","&amp;I15&amp;","&amp;J15&amp;","&amp;K15&amp;","&amp;L15&amp;","&amp;M15&amp;","&amp;N15&amp;","&amp;O15&amp;","&amp;P15</f>
        <v>R17,2018N1,00000000,20180416,E,BEFK2DE,@BEFK2DE0001,BFSZLAK,,DE,EUR,-30000,,0,-30000,-30000,,,,500,,</v>
      </c>
    </row>
    <row r="16" spans="1:24" ht="12.75">
      <c r="A16" s="21" t="s">
        <v>119</v>
      </c>
      <c r="B16" s="75" t="s">
        <v>135</v>
      </c>
      <c r="C16" s="131"/>
      <c r="D16" s="34" t="s">
        <v>127</v>
      </c>
      <c r="E16" s="35" t="s">
        <v>128</v>
      </c>
      <c r="F16" s="87">
        <v>22000</v>
      </c>
      <c r="G16" s="132">
        <v>-2000</v>
      </c>
      <c r="H16" s="87">
        <v>2000</v>
      </c>
      <c r="I16" s="87">
        <v>22000</v>
      </c>
      <c r="J16" s="87">
        <v>22000</v>
      </c>
      <c r="K16" s="100"/>
      <c r="L16" s="100"/>
      <c r="M16" s="87"/>
      <c r="N16" s="87">
        <v>300</v>
      </c>
      <c r="O16" s="101"/>
      <c r="P16" s="133"/>
      <c r="Q16" s="89">
        <f>F16+G16+H16-I16</f>
        <v>0</v>
      </c>
      <c r="R16" s="29" t="str">
        <f>ELOLAP!$F$7</f>
        <v>R17</v>
      </c>
      <c r="S16" s="29" t="str">
        <f>ELOLAP!$G$7</f>
        <v>2018N1</v>
      </c>
      <c r="T16" s="30" t="str">
        <f>ELOLAP!$H$7</f>
        <v>00000000</v>
      </c>
      <c r="U16" s="31" t="str">
        <f>ELOLAP!$I$7</f>
        <v>20180416</v>
      </c>
      <c r="V16" s="20" t="s">
        <v>105</v>
      </c>
      <c r="W16" s="20" t="s">
        <v>165</v>
      </c>
      <c r="X16" s="32" t="str">
        <f>R16&amp;","&amp;S16&amp;","&amp;T16&amp;","&amp;U16&amp;","&amp;V16&amp;","&amp;W16&amp;","&amp;"@"&amp;W16&amp;"00"&amp;A16&amp;","&amp;B16&amp;","&amp;C16&amp;","&amp;D16&amp;","&amp;E16&amp;","&amp;F16&amp;","&amp;G16&amp;","&amp;H16&amp;","&amp;I16&amp;","&amp;J16&amp;","&amp;K16&amp;","&amp;L16&amp;","&amp;M16&amp;","&amp;N16&amp;","&amp;O16&amp;","&amp;P16</f>
        <v>R17,2018N1,00000000,20180416,E,BEFK2DE,@BEFK2DE0002,NBFSZLAK,,DE,EUR,22000,-2000,2000,22000,22000,,,,300,,</v>
      </c>
    </row>
    <row r="17" spans="1:24" ht="12.75">
      <c r="A17" s="21" t="s">
        <v>120</v>
      </c>
      <c r="B17" s="75" t="s">
        <v>135</v>
      </c>
      <c r="C17" s="131"/>
      <c r="D17" s="34" t="s">
        <v>136</v>
      </c>
      <c r="E17" s="35" t="s">
        <v>130</v>
      </c>
      <c r="F17" s="87">
        <v>-20000</v>
      </c>
      <c r="G17" s="132">
        <v>10000</v>
      </c>
      <c r="H17" s="87">
        <v>0</v>
      </c>
      <c r="I17" s="87">
        <v>-10000</v>
      </c>
      <c r="J17" s="87">
        <v>-10000</v>
      </c>
      <c r="K17" s="100"/>
      <c r="L17" s="100"/>
      <c r="M17" s="87">
        <v>100</v>
      </c>
      <c r="N17" s="87">
        <v>300</v>
      </c>
      <c r="O17" s="101"/>
      <c r="P17" s="133"/>
      <c r="Q17" s="89">
        <f>F17+G17+H17-I17</f>
        <v>0</v>
      </c>
      <c r="R17" s="29" t="str">
        <f>ELOLAP!$F$7</f>
        <v>R17</v>
      </c>
      <c r="S17" s="29" t="str">
        <f>ELOLAP!$G$7</f>
        <v>2018N1</v>
      </c>
      <c r="T17" s="30" t="str">
        <f>ELOLAP!$H$7</f>
        <v>00000000</v>
      </c>
      <c r="U17" s="31" t="str">
        <f>ELOLAP!$I$7</f>
        <v>20180416</v>
      </c>
      <c r="V17" s="20" t="s">
        <v>105</v>
      </c>
      <c r="W17" s="20" t="s">
        <v>165</v>
      </c>
      <c r="X17" s="32" t="str">
        <f>R17&amp;","&amp;S17&amp;","&amp;T17&amp;","&amp;U17&amp;","&amp;V17&amp;","&amp;W17&amp;","&amp;"@"&amp;W17&amp;"00"&amp;A17&amp;","&amp;B17&amp;","&amp;C17&amp;","&amp;D17&amp;","&amp;E17&amp;","&amp;F17&amp;","&amp;G17&amp;","&amp;H17&amp;","&amp;I17&amp;","&amp;J17&amp;","&amp;K17&amp;","&amp;L17&amp;","&amp;M17&amp;","&amp;N17&amp;","&amp;O17&amp;","&amp;P17</f>
        <v>R17,2018N1,00000000,20180416,E,BEFK2DE,@BEFK2DE0003,NBFSZLAK,,US,USD,-20000,10000,0,-10000,-10000,,,100,300,,</v>
      </c>
    </row>
    <row r="18" spans="1:24" ht="13.5" thickBot="1">
      <c r="A18" s="128" t="s">
        <v>121</v>
      </c>
      <c r="B18" s="134" t="s">
        <v>172</v>
      </c>
      <c r="C18" s="135" t="s">
        <v>129</v>
      </c>
      <c r="D18" s="136" t="s">
        <v>136</v>
      </c>
      <c r="E18" s="80" t="s">
        <v>130</v>
      </c>
      <c r="F18" s="82">
        <v>10000</v>
      </c>
      <c r="G18" s="83">
        <v>-10000</v>
      </c>
      <c r="H18" s="82"/>
      <c r="I18" s="82">
        <v>0</v>
      </c>
      <c r="J18" s="82">
        <v>0</v>
      </c>
      <c r="K18" s="82">
        <v>120</v>
      </c>
      <c r="L18" s="82">
        <v>10</v>
      </c>
      <c r="M18" s="82">
        <v>130</v>
      </c>
      <c r="N18" s="137"/>
      <c r="O18" s="82"/>
      <c r="P18" s="84">
        <v>0</v>
      </c>
      <c r="Q18" s="89">
        <f>F18+G18+H18-I18+K18+L18-M18+O18-P18</f>
        <v>0</v>
      </c>
      <c r="R18" s="29" t="str">
        <f>ELOLAP!$F$7</f>
        <v>R17</v>
      </c>
      <c r="S18" s="29" t="str">
        <f>ELOLAP!$G$7</f>
        <v>2018N1</v>
      </c>
      <c r="T18" s="30" t="str">
        <f>ELOLAP!$H$7</f>
        <v>00000000</v>
      </c>
      <c r="U18" s="31" t="str">
        <f>ELOLAP!$I$7</f>
        <v>20180416</v>
      </c>
      <c r="V18" s="20" t="s">
        <v>105</v>
      </c>
      <c r="W18" s="20" t="s">
        <v>165</v>
      </c>
      <c r="X18" s="32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R17,2018N1,00000000,20180416,E,BEFK2DE,@BEFK2DE0004,LBETK,H,US,USD,10000,-10000,,0,0,120,10,130,,,0</v>
      </c>
    </row>
    <row r="19" ht="12.75">
      <c r="A19" s="44"/>
    </row>
    <row r="20" ht="12.75">
      <c r="A20" s="44"/>
    </row>
    <row r="21" ht="12.75">
      <c r="A21" s="44"/>
    </row>
    <row r="22" ht="12.75">
      <c r="A22" s="44"/>
    </row>
    <row r="23" ht="12.75">
      <c r="A23" s="44"/>
    </row>
    <row r="24" ht="12.75">
      <c r="A24" s="44"/>
    </row>
  </sheetData>
  <sheetProtection/>
  <mergeCells count="21">
    <mergeCell ref="K11:K13"/>
    <mergeCell ref="D10:D13"/>
    <mergeCell ref="K10:P10"/>
    <mergeCell ref="F10:J10"/>
    <mergeCell ref="H12:H13"/>
    <mergeCell ref="P11:P13"/>
    <mergeCell ref="I11:I13"/>
    <mergeCell ref="L12:N12"/>
    <mergeCell ref="L11:O11"/>
    <mergeCell ref="J11:J13"/>
    <mergeCell ref="O12:O13"/>
    <mergeCell ref="C2:G2"/>
    <mergeCell ref="A9:E9"/>
    <mergeCell ref="A10:A13"/>
    <mergeCell ref="B10:B13"/>
    <mergeCell ref="C10:C13"/>
    <mergeCell ref="G12:G13"/>
    <mergeCell ref="F11:F13"/>
    <mergeCell ref="E10:E13"/>
    <mergeCell ref="A3:H3"/>
    <mergeCell ref="G11:H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6.140625" style="1" customWidth="1"/>
    <col min="2" max="5" width="10.00390625" style="2" customWidth="1"/>
    <col min="6" max="6" width="11.00390625" style="1" customWidth="1"/>
    <col min="7" max="7" width="11.140625" style="1" customWidth="1"/>
    <col min="8" max="8" width="9.7109375" style="1" customWidth="1"/>
    <col min="9" max="9" width="13.00390625" style="1" customWidth="1"/>
    <col min="10" max="10" width="10.8515625" style="1" customWidth="1"/>
    <col min="11" max="11" width="10.7109375" style="1" customWidth="1"/>
    <col min="12" max="12" width="10.00390625" style="2" customWidth="1"/>
    <col min="13" max="13" width="9.8515625" style="2" customWidth="1"/>
    <col min="14" max="14" width="9.7109375" style="2" customWidth="1"/>
    <col min="15" max="16" width="9.140625" style="2" customWidth="1"/>
    <col min="17" max="17" width="10.8515625" style="2" customWidth="1"/>
    <col min="18" max="18" width="97.421875" style="2" bestFit="1" customWidth="1"/>
    <col min="19" max="16384" width="9.140625" style="1" customWidth="1"/>
  </cols>
  <sheetData>
    <row r="1" ht="12.75"/>
    <row r="2" spans="1:10" ht="15.75">
      <c r="A2" s="3"/>
      <c r="B2" s="4"/>
      <c r="C2" s="196" t="s">
        <v>85</v>
      </c>
      <c r="D2" s="196"/>
      <c r="E2" s="196"/>
      <c r="F2" s="196"/>
      <c r="G2" s="196"/>
      <c r="H2" s="3"/>
      <c r="I2" s="3"/>
      <c r="J2" s="3"/>
    </row>
    <row r="3" spans="1:10" ht="15.75">
      <c r="A3" s="196" t="s">
        <v>152</v>
      </c>
      <c r="B3" s="196"/>
      <c r="C3" s="196"/>
      <c r="D3" s="196"/>
      <c r="E3" s="196"/>
      <c r="F3" s="196"/>
      <c r="G3" s="196"/>
      <c r="H3" s="196"/>
      <c r="I3" s="5"/>
      <c r="J3" s="5"/>
    </row>
    <row r="4" ht="12.75"/>
    <row r="5" ht="12.75">
      <c r="A5" s="44"/>
    </row>
    <row r="6" ht="12.75">
      <c r="A6" s="44"/>
    </row>
    <row r="7" ht="12.75">
      <c r="A7" s="44"/>
    </row>
    <row r="8" ht="12.75"/>
    <row r="9" ht="12.75">
      <c r="A9" s="6" t="s">
        <v>76</v>
      </c>
    </row>
    <row r="10" ht="13.5" thickBot="1">
      <c r="A10" s="7" t="s">
        <v>84</v>
      </c>
    </row>
    <row r="11" spans="1:9" ht="13.5" thickBot="1">
      <c r="A11" s="187" t="s">
        <v>71</v>
      </c>
      <c r="B11" s="188"/>
      <c r="C11" s="188"/>
      <c r="D11" s="188"/>
      <c r="E11" s="189"/>
      <c r="F11" s="86"/>
      <c r="H11" s="7"/>
      <c r="I11" s="86"/>
    </row>
    <row r="12" spans="1:10" ht="13.5" customHeight="1" thickBot="1">
      <c r="A12" s="207" t="s">
        <v>0</v>
      </c>
      <c r="B12" s="218" t="s">
        <v>46</v>
      </c>
      <c r="C12" s="192" t="s">
        <v>69</v>
      </c>
      <c r="D12" s="185" t="s">
        <v>86</v>
      </c>
      <c r="E12" s="185" t="s">
        <v>88</v>
      </c>
      <c r="F12" s="220" t="s">
        <v>42</v>
      </c>
      <c r="G12" s="221"/>
      <c r="H12" s="221"/>
      <c r="I12" s="221"/>
      <c r="J12" s="222"/>
    </row>
    <row r="13" spans="1:10" ht="12.75" customHeight="1">
      <c r="A13" s="208"/>
      <c r="B13" s="219"/>
      <c r="C13" s="193"/>
      <c r="D13" s="186"/>
      <c r="E13" s="186"/>
      <c r="F13" s="200" t="s">
        <v>55</v>
      </c>
      <c r="G13" s="190" t="s">
        <v>7</v>
      </c>
      <c r="H13" s="202"/>
      <c r="I13" s="205" t="s">
        <v>56</v>
      </c>
      <c r="J13" s="185" t="s">
        <v>57</v>
      </c>
    </row>
    <row r="14" spans="1:10" ht="12.75" customHeight="1">
      <c r="A14" s="208"/>
      <c r="B14" s="219"/>
      <c r="C14" s="193"/>
      <c r="D14" s="186"/>
      <c r="E14" s="186"/>
      <c r="F14" s="201"/>
      <c r="G14" s="183" t="s">
        <v>9</v>
      </c>
      <c r="H14" s="183" t="s">
        <v>10</v>
      </c>
      <c r="I14" s="206"/>
      <c r="J14" s="186"/>
    </row>
    <row r="15" spans="1:18" ht="72.75" customHeight="1" thickBot="1">
      <c r="A15" s="208"/>
      <c r="B15" s="219"/>
      <c r="C15" s="193"/>
      <c r="D15" s="186"/>
      <c r="E15" s="186"/>
      <c r="F15" s="201"/>
      <c r="G15" s="184"/>
      <c r="H15" s="217"/>
      <c r="I15" s="206"/>
      <c r="J15" s="186"/>
      <c r="L15" s="11" t="s">
        <v>96</v>
      </c>
      <c r="M15" s="11" t="s">
        <v>97</v>
      </c>
      <c r="N15" s="11" t="s">
        <v>98</v>
      </c>
      <c r="O15" s="11" t="s">
        <v>99</v>
      </c>
      <c r="P15" s="11" t="s">
        <v>100</v>
      </c>
      <c r="Q15" s="12" t="s">
        <v>101</v>
      </c>
      <c r="R15" s="12" t="s">
        <v>102</v>
      </c>
    </row>
    <row r="16" spans="1:18" ht="12.75">
      <c r="A16" s="56"/>
      <c r="B16" s="124" t="s">
        <v>16</v>
      </c>
      <c r="C16" s="16" t="s">
        <v>17</v>
      </c>
      <c r="D16" s="16" t="s">
        <v>18</v>
      </c>
      <c r="E16" s="16" t="s">
        <v>19</v>
      </c>
      <c r="F16" s="16" t="s">
        <v>20</v>
      </c>
      <c r="G16" s="15" t="s">
        <v>21</v>
      </c>
      <c r="H16" s="15" t="s">
        <v>22</v>
      </c>
      <c r="I16" s="16" t="s">
        <v>23</v>
      </c>
      <c r="J16" s="61" t="s">
        <v>68</v>
      </c>
      <c r="L16" s="20"/>
      <c r="M16" s="20"/>
      <c r="N16" s="20"/>
      <c r="O16" s="20"/>
      <c r="P16" s="20"/>
      <c r="Q16" s="20"/>
      <c r="R16" s="20"/>
    </row>
    <row r="17" spans="1:18" ht="12.75">
      <c r="A17" s="21" t="s">
        <v>118</v>
      </c>
      <c r="B17" s="107" t="s">
        <v>131</v>
      </c>
      <c r="C17" s="34" t="s">
        <v>126</v>
      </c>
      <c r="D17" s="34" t="s">
        <v>136</v>
      </c>
      <c r="E17" s="35" t="s">
        <v>130</v>
      </c>
      <c r="F17" s="87">
        <v>150000</v>
      </c>
      <c r="G17" s="87">
        <v>10000</v>
      </c>
      <c r="H17" s="87"/>
      <c r="I17" s="87">
        <v>160000</v>
      </c>
      <c r="J17" s="88">
        <v>160000</v>
      </c>
      <c r="K17" s="89">
        <f>F17+G17+H17-I17</f>
        <v>0</v>
      </c>
      <c r="L17" s="29" t="str">
        <f>ELOLAP!$F$7</f>
        <v>R17</v>
      </c>
      <c r="M17" s="29" t="str">
        <f>ELOLAP!$G$7</f>
        <v>2018N1</v>
      </c>
      <c r="N17" s="30" t="str">
        <f>ELOLAP!$H$7</f>
        <v>00000000</v>
      </c>
      <c r="O17" s="29" t="str">
        <f>ELOLAP!$I$7</f>
        <v>20180416</v>
      </c>
      <c r="P17" s="20" t="s">
        <v>105</v>
      </c>
      <c r="Q17" s="20" t="s">
        <v>164</v>
      </c>
      <c r="R17" s="125" t="str">
        <f>L17&amp;","&amp;M17&amp;","&amp;N17&amp;","&amp;O17&amp;","&amp;P17&amp;","&amp;Q17&amp;","&amp;"@"&amp;Q17&amp;"00"&amp;A17&amp;","&amp;B17&amp;","&amp;C17&amp;","&amp;D17&amp;","&amp;E17&amp;","&amp;F17&amp;","&amp;G17&amp;","&amp;H17&amp;","&amp;I17&amp;","&amp;J17</f>
        <v>R17,2018N1,00000000,20180416,E,BEFK3DE,@BEFK3DE0001,KERHITK,R,US,USD,150000,10000,,160000,160000</v>
      </c>
    </row>
    <row r="18" spans="1:18" ht="12.75">
      <c r="A18" s="21" t="s">
        <v>119</v>
      </c>
      <c r="B18" s="107"/>
      <c r="C18" s="34"/>
      <c r="D18" s="34"/>
      <c r="E18" s="35"/>
      <c r="F18" s="87"/>
      <c r="G18" s="87"/>
      <c r="H18" s="87"/>
      <c r="I18" s="87"/>
      <c r="J18" s="88"/>
      <c r="L18" s="20"/>
      <c r="M18" s="20"/>
      <c r="N18" s="20"/>
      <c r="O18" s="20"/>
      <c r="P18" s="20"/>
      <c r="Q18" s="20"/>
      <c r="R18" s="20"/>
    </row>
    <row r="19" spans="1:18" ht="12.75">
      <c r="A19" s="21" t="s">
        <v>120</v>
      </c>
      <c r="B19" s="107"/>
      <c r="C19" s="34"/>
      <c r="D19" s="34"/>
      <c r="E19" s="35"/>
      <c r="F19" s="87"/>
      <c r="G19" s="87"/>
      <c r="H19" s="87"/>
      <c r="I19" s="87"/>
      <c r="J19" s="88"/>
      <c r="L19" s="20"/>
      <c r="M19" s="20"/>
      <c r="N19" s="20"/>
      <c r="O19" s="20"/>
      <c r="P19" s="20"/>
      <c r="Q19" s="20"/>
      <c r="R19" s="20"/>
    </row>
    <row r="20" spans="1:18" ht="12.75">
      <c r="A20" s="21" t="s">
        <v>121</v>
      </c>
      <c r="B20" s="107"/>
      <c r="C20" s="34"/>
      <c r="D20" s="34"/>
      <c r="E20" s="35"/>
      <c r="F20" s="63"/>
      <c r="G20" s="63"/>
      <c r="H20" s="63"/>
      <c r="I20" s="63"/>
      <c r="J20" s="64"/>
      <c r="L20" s="20"/>
      <c r="M20" s="20"/>
      <c r="N20" s="20"/>
      <c r="O20" s="20"/>
      <c r="P20" s="20"/>
      <c r="Q20" s="20"/>
      <c r="R20" s="20"/>
    </row>
    <row r="21" spans="1:18" ht="13.5" thickBot="1">
      <c r="A21" s="128" t="s">
        <v>122</v>
      </c>
      <c r="B21" s="90"/>
      <c r="C21" s="91"/>
      <c r="D21" s="55"/>
      <c r="E21" s="91"/>
      <c r="F21" s="92"/>
      <c r="G21" s="92"/>
      <c r="H21" s="92"/>
      <c r="I21" s="92"/>
      <c r="J21" s="93"/>
      <c r="L21" s="20"/>
      <c r="M21" s="20"/>
      <c r="N21" s="20"/>
      <c r="O21" s="20"/>
      <c r="P21" s="20"/>
      <c r="Q21" s="20"/>
      <c r="R21" s="20"/>
    </row>
    <row r="22" spans="1:18" ht="12.75">
      <c r="A22" s="44"/>
      <c r="L22" s="20"/>
      <c r="M22" s="20"/>
      <c r="N22" s="20"/>
      <c r="O22" s="20"/>
      <c r="P22" s="20"/>
      <c r="Q22" s="20"/>
      <c r="R22" s="20"/>
    </row>
  </sheetData>
  <sheetProtection/>
  <mergeCells count="15">
    <mergeCell ref="D12:D15"/>
    <mergeCell ref="E12:E15"/>
    <mergeCell ref="A3:H3"/>
    <mergeCell ref="G13:H13"/>
    <mergeCell ref="F12:J12"/>
    <mergeCell ref="F13:F15"/>
    <mergeCell ref="I13:I15"/>
    <mergeCell ref="J13:J15"/>
    <mergeCell ref="G14:G15"/>
    <mergeCell ref="H14:H15"/>
    <mergeCell ref="C2:G2"/>
    <mergeCell ref="A11:E11"/>
    <mergeCell ref="A12:A15"/>
    <mergeCell ref="B12:B15"/>
    <mergeCell ref="C12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W20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6.140625" style="1" customWidth="1"/>
    <col min="2" max="5" width="10.7109375" style="1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421875" style="1" customWidth="1"/>
    <col min="12" max="12" width="9.8515625" style="1" customWidth="1"/>
    <col min="13" max="13" width="9.7109375" style="1" customWidth="1"/>
    <col min="14" max="14" width="9.140625" style="1" customWidth="1"/>
    <col min="15" max="15" width="11.57421875" style="1" customWidth="1"/>
    <col min="16" max="16" width="8.421875" style="1" customWidth="1"/>
    <col min="17" max="21" width="9.140625" style="2" customWidth="1"/>
    <col min="22" max="22" width="11.8515625" style="2" customWidth="1"/>
    <col min="23" max="16384" width="9.140625" style="1" customWidth="1"/>
  </cols>
  <sheetData>
    <row r="1" ht="12.75"/>
    <row r="2" spans="1:9" ht="15.75">
      <c r="A2" s="3"/>
      <c r="B2" s="3"/>
      <c r="C2" s="196" t="s">
        <v>85</v>
      </c>
      <c r="D2" s="196"/>
      <c r="E2" s="196"/>
      <c r="F2" s="196"/>
      <c r="G2" s="196"/>
      <c r="H2" s="3"/>
      <c r="I2" s="3"/>
    </row>
    <row r="3" spans="1:9" ht="15.75">
      <c r="A3" s="223" t="s">
        <v>152</v>
      </c>
      <c r="B3" s="223"/>
      <c r="C3" s="223"/>
      <c r="D3" s="223"/>
      <c r="E3" s="223"/>
      <c r="F3" s="223"/>
      <c r="G3" s="223"/>
      <c r="H3" s="223"/>
      <c r="I3" s="5"/>
    </row>
    <row r="4" ht="12.75"/>
    <row r="5" ht="12.75"/>
    <row r="6" ht="12.75"/>
    <row r="7" spans="1:17" ht="12.75">
      <c r="A7" s="6" t="s">
        <v>77</v>
      </c>
      <c r="Q7" s="46"/>
    </row>
    <row r="8" spans="1:17" ht="12.75" customHeight="1" thickBot="1">
      <c r="A8" s="7" t="s">
        <v>84</v>
      </c>
      <c r="Q8" s="46"/>
    </row>
    <row r="9" spans="1:17" ht="12.75" customHeight="1" thickBot="1">
      <c r="A9" s="187" t="s">
        <v>72</v>
      </c>
      <c r="B9" s="188"/>
      <c r="C9" s="188"/>
      <c r="D9" s="188"/>
      <c r="E9" s="188"/>
      <c r="F9" s="189"/>
      <c r="G9" s="50"/>
      <c r="H9" s="50"/>
      <c r="I9" s="50"/>
      <c r="J9" s="50"/>
      <c r="K9" s="50"/>
      <c r="L9" s="50"/>
      <c r="M9" s="32"/>
      <c r="O9" s="32"/>
      <c r="Q9" s="46"/>
    </row>
    <row r="10" spans="1:17" ht="13.5" thickBot="1">
      <c r="A10" s="207" t="s">
        <v>0</v>
      </c>
      <c r="B10" s="192" t="s">
        <v>46</v>
      </c>
      <c r="C10" s="192" t="s">
        <v>34</v>
      </c>
      <c r="D10" s="185" t="s">
        <v>86</v>
      </c>
      <c r="E10" s="216" t="s">
        <v>88</v>
      </c>
      <c r="F10" s="197" t="s">
        <v>42</v>
      </c>
      <c r="G10" s="198"/>
      <c r="H10" s="198"/>
      <c r="I10" s="198"/>
      <c r="J10" s="222"/>
      <c r="K10" s="211" t="s">
        <v>5</v>
      </c>
      <c r="L10" s="212"/>
      <c r="M10" s="212"/>
      <c r="N10" s="212"/>
      <c r="O10" s="213"/>
      <c r="Q10" s="46"/>
    </row>
    <row r="11" spans="1:17" ht="12.75" customHeight="1">
      <c r="A11" s="208"/>
      <c r="B11" s="193"/>
      <c r="C11" s="193"/>
      <c r="D11" s="186"/>
      <c r="E11" s="206"/>
      <c r="F11" s="200" t="s">
        <v>55</v>
      </c>
      <c r="G11" s="210" t="s">
        <v>7</v>
      </c>
      <c r="H11" s="210"/>
      <c r="I11" s="205" t="s">
        <v>56</v>
      </c>
      <c r="J11" s="185" t="s">
        <v>57</v>
      </c>
      <c r="K11" s="200" t="s">
        <v>67</v>
      </c>
      <c r="L11" s="190" t="s">
        <v>7</v>
      </c>
      <c r="M11" s="191"/>
      <c r="N11" s="191"/>
      <c r="O11" s="203" t="s">
        <v>65</v>
      </c>
      <c r="Q11" s="46"/>
    </row>
    <row r="12" spans="1:17" ht="12.75">
      <c r="A12" s="208"/>
      <c r="B12" s="193"/>
      <c r="C12" s="193"/>
      <c r="D12" s="186"/>
      <c r="E12" s="206"/>
      <c r="F12" s="201"/>
      <c r="G12" s="225" t="s">
        <v>9</v>
      </c>
      <c r="H12" s="210" t="s">
        <v>10</v>
      </c>
      <c r="I12" s="206"/>
      <c r="J12" s="186"/>
      <c r="K12" s="201"/>
      <c r="L12" s="190" t="s">
        <v>9</v>
      </c>
      <c r="M12" s="191"/>
      <c r="N12" s="183" t="s">
        <v>10</v>
      </c>
      <c r="O12" s="186"/>
      <c r="Q12" s="46"/>
    </row>
    <row r="13" spans="1:23" ht="64.5" customHeight="1" thickBot="1">
      <c r="A13" s="208"/>
      <c r="B13" s="193"/>
      <c r="C13" s="193"/>
      <c r="D13" s="186"/>
      <c r="E13" s="206"/>
      <c r="F13" s="209"/>
      <c r="G13" s="226"/>
      <c r="H13" s="227"/>
      <c r="I13" s="224"/>
      <c r="J13" s="204"/>
      <c r="K13" s="209"/>
      <c r="L13" s="55" t="s">
        <v>66</v>
      </c>
      <c r="M13" s="55" t="s">
        <v>14</v>
      </c>
      <c r="N13" s="184"/>
      <c r="O13" s="204"/>
      <c r="Q13" s="11" t="s">
        <v>96</v>
      </c>
      <c r="R13" s="11" t="s">
        <v>97</v>
      </c>
      <c r="S13" s="11" t="s">
        <v>98</v>
      </c>
      <c r="T13" s="11" t="s">
        <v>99</v>
      </c>
      <c r="U13" s="11" t="s">
        <v>100</v>
      </c>
      <c r="V13" s="12" t="s">
        <v>101</v>
      </c>
      <c r="W13" s="7" t="s">
        <v>102</v>
      </c>
    </row>
    <row r="14" spans="1:23" ht="12.75">
      <c r="A14" s="56"/>
      <c r="B14" s="57" t="s">
        <v>16</v>
      </c>
      <c r="C14" s="16" t="s">
        <v>17</v>
      </c>
      <c r="D14" s="16" t="s">
        <v>18</v>
      </c>
      <c r="E14" s="16" t="s">
        <v>19</v>
      </c>
      <c r="F14" s="58" t="s">
        <v>20</v>
      </c>
      <c r="G14" s="59" t="s">
        <v>21</v>
      </c>
      <c r="H14" s="60" t="s">
        <v>22</v>
      </c>
      <c r="I14" s="60" t="s">
        <v>23</v>
      </c>
      <c r="J14" s="60" t="s">
        <v>40</v>
      </c>
      <c r="K14" s="15" t="s">
        <v>25</v>
      </c>
      <c r="L14" s="15" t="s">
        <v>26</v>
      </c>
      <c r="M14" s="15" t="s">
        <v>27</v>
      </c>
      <c r="N14" s="15" t="s">
        <v>28</v>
      </c>
      <c r="O14" s="61" t="s">
        <v>29</v>
      </c>
      <c r="Q14" s="20"/>
      <c r="R14" s="20"/>
      <c r="S14" s="20"/>
      <c r="T14" s="20"/>
      <c r="U14" s="20"/>
      <c r="V14" s="20"/>
      <c r="W14" s="20"/>
    </row>
    <row r="15" spans="1:23" ht="12.75">
      <c r="A15" s="21" t="s">
        <v>118</v>
      </c>
      <c r="B15" s="62" t="s">
        <v>137</v>
      </c>
      <c r="C15" s="34" t="s">
        <v>129</v>
      </c>
      <c r="D15" s="34" t="s">
        <v>132</v>
      </c>
      <c r="E15" s="34" t="s">
        <v>128</v>
      </c>
      <c r="F15" s="162">
        <v>2000000</v>
      </c>
      <c r="G15" s="163">
        <v>10000</v>
      </c>
      <c r="H15" s="162">
        <v>0</v>
      </c>
      <c r="I15" s="162">
        <v>2010000</v>
      </c>
      <c r="J15" s="162">
        <v>2010000</v>
      </c>
      <c r="K15" s="63">
        <v>600</v>
      </c>
      <c r="L15" s="63">
        <v>250</v>
      </c>
      <c r="M15" s="63"/>
      <c r="N15" s="63">
        <v>-50</v>
      </c>
      <c r="O15" s="64">
        <v>800</v>
      </c>
      <c r="P15" s="89">
        <f>F15+G15+H15-I15+K15+L15-M15+N15-O15</f>
        <v>0</v>
      </c>
      <c r="Q15" s="29" t="str">
        <f>ELOLAP!$F$7</f>
        <v>R17</v>
      </c>
      <c r="R15" s="29" t="str">
        <f>ELOLAP!$G$7</f>
        <v>2018N1</v>
      </c>
      <c r="S15" s="30" t="str">
        <f>ELOLAP!$H$7</f>
        <v>00000000</v>
      </c>
      <c r="T15" s="29" t="str">
        <f>ELOLAP!$I$7</f>
        <v>20180416</v>
      </c>
      <c r="U15" s="20" t="s">
        <v>105</v>
      </c>
      <c r="V15" s="20" t="s">
        <v>163</v>
      </c>
      <c r="W15" s="32" t="str">
        <f>Q15&amp;","&amp;R15&amp;","&amp;S15&amp;","&amp;T15&amp;","&amp;U15&amp;","&amp;V15&amp;","&amp;"@"&amp;V15&amp;"00"&amp;A15&amp;","&amp;B15&amp;","&amp;C15&amp;","&amp;D15&amp;","&amp;E15&amp;","&amp;F15&amp;","&amp;G15&amp;","&amp;H15&amp;","&amp;I15&amp;","&amp;J15&amp;","&amp;K15&amp;","&amp;L15&amp;","&amp;M15&amp;","&amp;N15&amp;","&amp;O15</f>
        <v>R17,2018N1,00000000,20180416,E,BEFK4DE,@BEFK4DE0001,VALTK,H,PL,EUR,2000000,10000,0,2010000,2010000,600,250,,-50,800</v>
      </c>
    </row>
    <row r="16" spans="1:23" ht="12.75">
      <c r="A16" s="21" t="s">
        <v>119</v>
      </c>
      <c r="B16" s="69"/>
      <c r="C16" s="70"/>
      <c r="D16" s="71"/>
      <c r="E16" s="72"/>
      <c r="F16" s="72"/>
      <c r="G16" s="73"/>
      <c r="H16" s="72"/>
      <c r="I16" s="72"/>
      <c r="J16" s="72"/>
      <c r="K16" s="72"/>
      <c r="L16" s="72"/>
      <c r="M16" s="72"/>
      <c r="N16" s="72"/>
      <c r="O16" s="74"/>
      <c r="Q16" s="20"/>
      <c r="R16" s="20"/>
      <c r="S16" s="20"/>
      <c r="T16" s="20"/>
      <c r="U16" s="20"/>
      <c r="V16" s="20"/>
      <c r="W16" s="32"/>
    </row>
    <row r="17" spans="1:23" ht="12.75">
      <c r="A17" s="21" t="s">
        <v>120</v>
      </c>
      <c r="B17" s="69"/>
      <c r="C17" s="70"/>
      <c r="D17" s="71"/>
      <c r="E17" s="72"/>
      <c r="F17" s="72"/>
      <c r="G17" s="73"/>
      <c r="H17" s="72"/>
      <c r="I17" s="72"/>
      <c r="J17" s="72"/>
      <c r="K17" s="72"/>
      <c r="L17" s="72"/>
      <c r="M17" s="72"/>
      <c r="N17" s="72"/>
      <c r="O17" s="74"/>
      <c r="Q17" s="20"/>
      <c r="R17" s="20"/>
      <c r="S17" s="20"/>
      <c r="T17" s="20"/>
      <c r="U17" s="20"/>
      <c r="V17" s="20"/>
      <c r="W17" s="32"/>
    </row>
    <row r="18" spans="1:15" ht="13.5" thickBot="1">
      <c r="A18" s="21" t="s">
        <v>121</v>
      </c>
      <c r="B18" s="79"/>
      <c r="C18" s="80"/>
      <c r="D18" s="81"/>
      <c r="E18" s="82"/>
      <c r="F18" s="82"/>
      <c r="G18" s="127"/>
      <c r="H18" s="82"/>
      <c r="I18" s="82"/>
      <c r="J18" s="82"/>
      <c r="K18" s="82"/>
      <c r="L18" s="82"/>
      <c r="M18" s="82"/>
      <c r="N18" s="82"/>
      <c r="O18" s="84"/>
    </row>
    <row r="19" ht="12.75">
      <c r="A19" s="44"/>
    </row>
    <row r="20" ht="12.75">
      <c r="A20" s="44"/>
    </row>
  </sheetData>
  <sheetProtection/>
  <mergeCells count="21">
    <mergeCell ref="B10:B13"/>
    <mergeCell ref="C10:C13"/>
    <mergeCell ref="F10:J10"/>
    <mergeCell ref="A3:H3"/>
    <mergeCell ref="G11:H11"/>
    <mergeCell ref="F11:F13"/>
    <mergeCell ref="I11:I13"/>
    <mergeCell ref="D10:D13"/>
    <mergeCell ref="C2:G2"/>
    <mergeCell ref="G12:G13"/>
    <mergeCell ref="H12:H13"/>
    <mergeCell ref="A9:F9"/>
    <mergeCell ref="A10:A13"/>
    <mergeCell ref="J11:J13"/>
    <mergeCell ref="O11:O13"/>
    <mergeCell ref="E10:E13"/>
    <mergeCell ref="L12:M12"/>
    <mergeCell ref="N12:N13"/>
    <mergeCell ref="K10:O10"/>
    <mergeCell ref="L11:N11"/>
    <mergeCell ref="K11:K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O1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6.140625" style="1" customWidth="1"/>
    <col min="2" max="2" width="13.421875" style="1" customWidth="1"/>
    <col min="3" max="3" width="12.421875" style="1" customWidth="1"/>
    <col min="4" max="5" width="13.140625" style="2" customWidth="1"/>
    <col min="6" max="6" width="10.140625" style="1" customWidth="1"/>
    <col min="7" max="7" width="11.00390625" style="1" customWidth="1"/>
    <col min="8" max="8" width="5.421875" style="1" customWidth="1"/>
    <col min="9" max="9" width="9.7109375" style="2" customWidth="1"/>
    <col min="10" max="10" width="9.00390625" style="2" customWidth="1"/>
    <col min="11" max="11" width="10.8515625" style="2" customWidth="1"/>
    <col min="12" max="12" width="10.7109375" style="2" customWidth="1"/>
    <col min="13" max="13" width="7.421875" style="2" customWidth="1"/>
    <col min="14" max="14" width="9.8515625" style="2" customWidth="1"/>
    <col min="15" max="15" width="79.7109375" style="2" bestFit="1" customWidth="1"/>
    <col min="16" max="17" width="9.140625" style="1" customWidth="1"/>
    <col min="18" max="18" width="10.8515625" style="1" customWidth="1"/>
    <col min="19" max="16384" width="9.140625" style="1" customWidth="1"/>
  </cols>
  <sheetData>
    <row r="1" ht="12.75"/>
    <row r="2" ht="12.75"/>
    <row r="3" spans="1:11" ht="15.75">
      <c r="A3" s="3"/>
      <c r="B3" s="3"/>
      <c r="C3" s="196" t="s">
        <v>85</v>
      </c>
      <c r="D3" s="196"/>
      <c r="E3" s="196"/>
      <c r="F3" s="196"/>
      <c r="G3" s="196"/>
      <c r="H3" s="196"/>
      <c r="I3" s="4"/>
      <c r="J3" s="4"/>
      <c r="K3" s="4"/>
    </row>
    <row r="4" spans="1:11" ht="15.75">
      <c r="A4" s="196" t="s">
        <v>152</v>
      </c>
      <c r="B4" s="196"/>
      <c r="C4" s="196"/>
      <c r="D4" s="196"/>
      <c r="E4" s="196"/>
      <c r="F4" s="196"/>
      <c r="G4" s="196"/>
      <c r="H4" s="196"/>
      <c r="I4" s="4"/>
      <c r="J4" s="4"/>
      <c r="K4" s="4"/>
    </row>
    <row r="5" ht="12.75"/>
    <row r="6" ht="12.75"/>
    <row r="7" ht="12.75">
      <c r="A7" s="44"/>
    </row>
    <row r="8" ht="12.75">
      <c r="A8" s="6" t="s">
        <v>78</v>
      </c>
    </row>
    <row r="9" ht="13.5" thickBot="1">
      <c r="A9" s="7" t="s">
        <v>84</v>
      </c>
    </row>
    <row r="10" spans="1:6" ht="13.5" thickBot="1">
      <c r="A10" s="187" t="s">
        <v>54</v>
      </c>
      <c r="B10" s="188"/>
      <c r="C10" s="228"/>
      <c r="D10" s="229"/>
      <c r="E10" s="105"/>
      <c r="F10" s="68"/>
    </row>
    <row r="11" spans="1:15" ht="64.5" thickBot="1">
      <c r="A11" s="120" t="s">
        <v>0</v>
      </c>
      <c r="B11" s="121" t="s">
        <v>50</v>
      </c>
      <c r="C11" s="8" t="s">
        <v>49</v>
      </c>
      <c r="D11" s="9" t="s">
        <v>86</v>
      </c>
      <c r="E11" s="9" t="s">
        <v>88</v>
      </c>
      <c r="F11" s="122" t="s">
        <v>53</v>
      </c>
      <c r="G11" s="8" t="s">
        <v>51</v>
      </c>
      <c r="I11" s="11" t="s">
        <v>96</v>
      </c>
      <c r="J11" s="11" t="s">
        <v>97</v>
      </c>
      <c r="K11" s="11" t="s">
        <v>98</v>
      </c>
      <c r="L11" s="11" t="s">
        <v>99</v>
      </c>
      <c r="M11" s="11" t="s">
        <v>100</v>
      </c>
      <c r="N11" s="12" t="s">
        <v>101</v>
      </c>
      <c r="O11" s="12" t="s">
        <v>102</v>
      </c>
    </row>
    <row r="12" spans="1:15" ht="12.75">
      <c r="A12" s="123"/>
      <c r="B12" s="124" t="s">
        <v>16</v>
      </c>
      <c r="C12" s="15" t="s">
        <v>17</v>
      </c>
      <c r="D12" s="16" t="s">
        <v>18</v>
      </c>
      <c r="E12" s="16" t="s">
        <v>19</v>
      </c>
      <c r="F12" s="18" t="s">
        <v>20</v>
      </c>
      <c r="G12" s="19" t="s">
        <v>21</v>
      </c>
      <c r="I12" s="20"/>
      <c r="J12" s="20"/>
      <c r="K12" s="20"/>
      <c r="L12" s="20"/>
      <c r="M12" s="20"/>
      <c r="N12" s="20"/>
      <c r="O12" s="20"/>
    </row>
    <row r="13" spans="1:15" ht="12.75">
      <c r="A13" s="21" t="s">
        <v>118</v>
      </c>
      <c r="B13" s="62" t="s">
        <v>135</v>
      </c>
      <c r="C13" s="97"/>
      <c r="D13" s="34" t="s">
        <v>127</v>
      </c>
      <c r="E13" s="35" t="s">
        <v>128</v>
      </c>
      <c r="F13" s="23" t="s">
        <v>138</v>
      </c>
      <c r="G13" s="164">
        <v>2000</v>
      </c>
      <c r="I13" s="29" t="str">
        <f>ELOLAP!$F$7</f>
        <v>R17</v>
      </c>
      <c r="J13" s="29" t="str">
        <f>ELOLAP!$G$7</f>
        <v>2018N1</v>
      </c>
      <c r="K13" s="30" t="str">
        <f>ELOLAP!$H$7</f>
        <v>00000000</v>
      </c>
      <c r="L13" s="29" t="str">
        <f>ELOLAP!$I$7</f>
        <v>20180416</v>
      </c>
      <c r="M13" s="20" t="s">
        <v>105</v>
      </c>
      <c r="N13" s="20" t="s">
        <v>162</v>
      </c>
      <c r="O13" s="125" t="str">
        <f>I13&amp;","&amp;J13&amp;","&amp;K13&amp;","&amp;L13&amp;","&amp;M13&amp;","&amp;N13&amp;","&amp;"@"&amp;N13&amp;"00"&amp;A13&amp;","&amp;B13&amp;","&amp;C13&amp;","&amp;D13&amp;","&amp;E13&amp;","&amp;F13&amp;","&amp;G13</f>
        <v>R17,2018N1,00000000,20180416,E,BEFK5DE,@BEFK5DE0001,NBFSZLAK,,DE,EUR,HIBA,2000</v>
      </c>
    </row>
    <row r="14" spans="1:15" ht="12.75">
      <c r="A14" s="21" t="s">
        <v>119</v>
      </c>
      <c r="B14" s="107"/>
      <c r="C14" s="23"/>
      <c r="D14" s="98"/>
      <c r="E14" s="98"/>
      <c r="F14" s="23"/>
      <c r="G14" s="28"/>
      <c r="I14" s="20"/>
      <c r="J14" s="20"/>
      <c r="K14" s="20"/>
      <c r="L14" s="20"/>
      <c r="M14" s="20"/>
      <c r="N14" s="20"/>
      <c r="O14" s="20"/>
    </row>
    <row r="15" spans="1:15" ht="12.75">
      <c r="A15" s="21" t="s">
        <v>120</v>
      </c>
      <c r="B15" s="107"/>
      <c r="C15" s="23"/>
      <c r="D15" s="98"/>
      <c r="E15" s="98"/>
      <c r="F15" s="23"/>
      <c r="G15" s="28"/>
      <c r="I15" s="20"/>
      <c r="J15" s="20"/>
      <c r="K15" s="20"/>
      <c r="L15" s="20"/>
      <c r="M15" s="20"/>
      <c r="N15" s="20"/>
      <c r="O15" s="20"/>
    </row>
    <row r="16" spans="1:15" ht="12.75">
      <c r="A16" s="21" t="s">
        <v>121</v>
      </c>
      <c r="B16" s="62"/>
      <c r="C16" s="34"/>
      <c r="D16" s="34"/>
      <c r="E16" s="35"/>
      <c r="F16" s="23"/>
      <c r="G16" s="28"/>
      <c r="I16" s="20"/>
      <c r="J16" s="20"/>
      <c r="K16" s="20"/>
      <c r="L16" s="20"/>
      <c r="M16" s="20"/>
      <c r="N16" s="20"/>
      <c r="O16" s="20"/>
    </row>
    <row r="17" spans="1:15" ht="12.75">
      <c r="A17" s="21" t="s">
        <v>122</v>
      </c>
      <c r="B17" s="126"/>
      <c r="C17" s="34"/>
      <c r="D17" s="34"/>
      <c r="E17" s="35"/>
      <c r="F17" s="23"/>
      <c r="G17" s="28"/>
      <c r="I17" s="20"/>
      <c r="J17" s="20"/>
      <c r="K17" s="20"/>
      <c r="L17" s="20"/>
      <c r="M17" s="20"/>
      <c r="N17" s="20"/>
      <c r="O17" s="20"/>
    </row>
    <row r="18" spans="1:15" ht="12.75">
      <c r="A18" s="21"/>
      <c r="B18" s="62"/>
      <c r="C18" s="34"/>
      <c r="D18" s="34"/>
      <c r="E18" s="34"/>
      <c r="F18" s="23"/>
      <c r="G18" s="28"/>
      <c r="I18" s="20"/>
      <c r="J18" s="20"/>
      <c r="K18" s="20"/>
      <c r="L18" s="20"/>
      <c r="M18" s="20"/>
      <c r="N18" s="20"/>
      <c r="O18" s="20"/>
    </row>
  </sheetData>
  <sheetProtection/>
  <mergeCells count="3">
    <mergeCell ref="A10:D10"/>
    <mergeCell ref="C3:H3"/>
    <mergeCell ref="A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9"/>
  <sheetViews>
    <sheetView zoomScalePageLayoutView="0" workbookViewId="0" topLeftCell="A1">
      <selection activeCell="H15" sqref="H15:H16"/>
    </sheetView>
  </sheetViews>
  <sheetFormatPr defaultColWidth="9.140625" defaultRowHeight="12.75"/>
  <cols>
    <col min="1" max="1" width="6.140625" style="1" customWidth="1"/>
    <col min="2" max="9" width="11.421875" style="2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20" width="9.140625" style="1" customWidth="1"/>
    <col min="21" max="21" width="13.28125" style="1" customWidth="1"/>
    <col min="22" max="22" width="9.140625" style="1" customWidth="1"/>
    <col min="23" max="28" width="9.140625" style="2" customWidth="1"/>
    <col min="29" max="16384" width="9.140625" style="1" customWidth="1"/>
  </cols>
  <sheetData>
    <row r="1" ht="12.75"/>
    <row r="2" spans="1:10" ht="15.75">
      <c r="A2" s="3"/>
      <c r="B2" s="4"/>
      <c r="C2" s="196" t="s">
        <v>85</v>
      </c>
      <c r="D2" s="196"/>
      <c r="E2" s="196"/>
      <c r="F2" s="196"/>
      <c r="G2" s="196"/>
      <c r="H2" s="4"/>
      <c r="I2" s="4"/>
      <c r="J2" s="3"/>
    </row>
    <row r="3" spans="1:10" ht="15.75">
      <c r="A3" s="196" t="s">
        <v>152</v>
      </c>
      <c r="B3" s="196"/>
      <c r="C3" s="196"/>
      <c r="D3" s="196"/>
      <c r="E3" s="196"/>
      <c r="F3" s="196"/>
      <c r="G3" s="196"/>
      <c r="H3" s="196"/>
      <c r="I3" s="4"/>
      <c r="J3" s="5"/>
    </row>
    <row r="4" ht="12.75"/>
    <row r="5" ht="12.75"/>
    <row r="6" ht="12.75"/>
    <row r="7" spans="1:16" ht="12.75">
      <c r="A7" s="47" t="s">
        <v>79</v>
      </c>
      <c r="B7" s="66"/>
      <c r="C7" s="66"/>
      <c r="D7" s="66"/>
      <c r="E7" s="66"/>
      <c r="F7" s="66"/>
      <c r="G7" s="66"/>
      <c r="H7" s="66"/>
      <c r="I7" s="66"/>
      <c r="J7" s="68"/>
      <c r="K7" s="68"/>
      <c r="L7" s="68"/>
      <c r="M7" s="68"/>
      <c r="N7" s="68"/>
      <c r="O7" s="68"/>
      <c r="P7" s="68"/>
    </row>
    <row r="8" spans="1:16" ht="13.5" thickBot="1">
      <c r="A8" s="104" t="s">
        <v>84</v>
      </c>
      <c r="B8" s="66"/>
      <c r="C8" s="66"/>
      <c r="D8" s="66"/>
      <c r="E8" s="66"/>
      <c r="F8" s="66"/>
      <c r="G8" s="66"/>
      <c r="H8" s="66"/>
      <c r="I8" s="66"/>
      <c r="J8" s="68"/>
      <c r="K8" s="68"/>
      <c r="L8" s="68"/>
      <c r="M8" s="68"/>
      <c r="N8" s="68"/>
      <c r="O8" s="68"/>
      <c r="P8" s="68"/>
    </row>
    <row r="9" spans="1:21" ht="13.5" thickBot="1">
      <c r="A9" s="187" t="s">
        <v>39</v>
      </c>
      <c r="B9" s="188"/>
      <c r="C9" s="188"/>
      <c r="D9" s="188"/>
      <c r="E9" s="189"/>
      <c r="F9" s="105"/>
      <c r="G9" s="105"/>
      <c r="H9" s="105"/>
      <c r="I9" s="105"/>
      <c r="J9" s="86"/>
      <c r="K9" s="86"/>
      <c r="L9" s="50"/>
      <c r="M9" s="50"/>
      <c r="N9" s="50"/>
      <c r="O9" s="50"/>
      <c r="P9" s="50"/>
      <c r="Q9" s="45"/>
      <c r="R9" s="45"/>
      <c r="U9" s="45"/>
    </row>
    <row r="10" spans="1:21" ht="15.75" customHeight="1">
      <c r="A10" s="207" t="s">
        <v>0</v>
      </c>
      <c r="B10" s="192" t="s">
        <v>46</v>
      </c>
      <c r="C10" s="192" t="s">
        <v>48</v>
      </c>
      <c r="D10" s="237" t="s">
        <v>87</v>
      </c>
      <c r="E10" s="194"/>
      <c r="F10" s="194" t="s">
        <v>88</v>
      </c>
      <c r="G10" s="192" t="s">
        <v>1</v>
      </c>
      <c r="H10" s="185" t="s">
        <v>2</v>
      </c>
      <c r="I10" s="233" t="s">
        <v>60</v>
      </c>
      <c r="J10" s="185" t="s">
        <v>3</v>
      </c>
      <c r="K10" s="185" t="s">
        <v>83</v>
      </c>
      <c r="L10" s="197" t="s">
        <v>4</v>
      </c>
      <c r="M10" s="198"/>
      <c r="N10" s="198"/>
      <c r="O10" s="198"/>
      <c r="P10" s="199"/>
      <c r="Q10" s="230" t="s">
        <v>5</v>
      </c>
      <c r="R10" s="231"/>
      <c r="S10" s="231"/>
      <c r="T10" s="231"/>
      <c r="U10" s="232"/>
    </row>
    <row r="11" spans="1:21" ht="15.75" customHeight="1">
      <c r="A11" s="208"/>
      <c r="B11" s="193"/>
      <c r="C11" s="193"/>
      <c r="D11" s="238"/>
      <c r="E11" s="195"/>
      <c r="F11" s="195"/>
      <c r="G11" s="193"/>
      <c r="H11" s="186"/>
      <c r="I11" s="234"/>
      <c r="J11" s="186"/>
      <c r="K11" s="186"/>
      <c r="L11" s="200" t="s">
        <v>6</v>
      </c>
      <c r="M11" s="190" t="s">
        <v>7</v>
      </c>
      <c r="N11" s="191"/>
      <c r="O11" s="202"/>
      <c r="P11" s="205" t="s">
        <v>8</v>
      </c>
      <c r="Q11" s="200" t="s">
        <v>63</v>
      </c>
      <c r="R11" s="190" t="s">
        <v>7</v>
      </c>
      <c r="S11" s="191"/>
      <c r="T11" s="202"/>
      <c r="U11" s="203" t="s">
        <v>64</v>
      </c>
    </row>
    <row r="12" spans="1:21" ht="13.5" thickBot="1">
      <c r="A12" s="208"/>
      <c r="B12" s="193"/>
      <c r="C12" s="193"/>
      <c r="D12" s="239"/>
      <c r="E12" s="240"/>
      <c r="F12" s="195"/>
      <c r="G12" s="193"/>
      <c r="H12" s="186"/>
      <c r="I12" s="234"/>
      <c r="J12" s="186"/>
      <c r="K12" s="186"/>
      <c r="L12" s="201"/>
      <c r="M12" s="210" t="s">
        <v>9</v>
      </c>
      <c r="N12" s="210"/>
      <c r="O12" s="214" t="s">
        <v>10</v>
      </c>
      <c r="P12" s="206"/>
      <c r="Q12" s="201"/>
      <c r="R12" s="190" t="s">
        <v>9</v>
      </c>
      <c r="S12" s="202"/>
      <c r="T12" s="183" t="s">
        <v>10</v>
      </c>
      <c r="U12" s="186"/>
    </row>
    <row r="13" spans="1:29" ht="51.75" thickBot="1">
      <c r="A13" s="236"/>
      <c r="B13" s="193"/>
      <c r="C13" s="193"/>
      <c r="D13" s="9" t="s">
        <v>11</v>
      </c>
      <c r="E13" s="10" t="s">
        <v>61</v>
      </c>
      <c r="F13" s="195"/>
      <c r="G13" s="193"/>
      <c r="H13" s="186"/>
      <c r="I13" s="235"/>
      <c r="J13" s="186"/>
      <c r="K13" s="186"/>
      <c r="L13" s="201"/>
      <c r="M13" s="53" t="s">
        <v>12</v>
      </c>
      <c r="N13" s="53" t="s">
        <v>13</v>
      </c>
      <c r="O13" s="215"/>
      <c r="P13" s="206"/>
      <c r="Q13" s="209"/>
      <c r="R13" s="55" t="s">
        <v>62</v>
      </c>
      <c r="S13" s="55" t="s">
        <v>15</v>
      </c>
      <c r="T13" s="184"/>
      <c r="U13" s="204"/>
      <c r="W13" s="11" t="s">
        <v>96</v>
      </c>
      <c r="X13" s="11" t="s">
        <v>97</v>
      </c>
      <c r="Y13" s="11" t="s">
        <v>98</v>
      </c>
      <c r="Z13" s="11" t="s">
        <v>99</v>
      </c>
      <c r="AA13" s="11" t="s">
        <v>100</v>
      </c>
      <c r="AB13" s="12" t="s">
        <v>101</v>
      </c>
      <c r="AC13" s="7" t="s">
        <v>102</v>
      </c>
    </row>
    <row r="14" spans="1:29" ht="12.75">
      <c r="A14" s="106"/>
      <c r="B14" s="57" t="s">
        <v>16</v>
      </c>
      <c r="C14" s="16" t="s">
        <v>17</v>
      </c>
      <c r="D14" s="16" t="s">
        <v>18</v>
      </c>
      <c r="E14" s="16" t="s">
        <v>19</v>
      </c>
      <c r="F14" s="15" t="s">
        <v>20</v>
      </c>
      <c r="G14" s="15" t="s">
        <v>21</v>
      </c>
      <c r="H14" s="15" t="s">
        <v>22</v>
      </c>
      <c r="I14" s="15" t="s">
        <v>23</v>
      </c>
      <c r="J14" s="15" t="s">
        <v>24</v>
      </c>
      <c r="K14" s="15" t="s">
        <v>25</v>
      </c>
      <c r="L14" s="16" t="s">
        <v>26</v>
      </c>
      <c r="M14" s="15" t="s">
        <v>27</v>
      </c>
      <c r="N14" s="15" t="s">
        <v>28</v>
      </c>
      <c r="O14" s="15" t="s">
        <v>29</v>
      </c>
      <c r="P14" s="15" t="s">
        <v>30</v>
      </c>
      <c r="Q14" s="15" t="s">
        <v>31</v>
      </c>
      <c r="R14" s="15" t="s">
        <v>32</v>
      </c>
      <c r="S14" s="16" t="s">
        <v>33</v>
      </c>
      <c r="T14" s="16" t="s">
        <v>37</v>
      </c>
      <c r="U14" s="61" t="s">
        <v>38</v>
      </c>
      <c r="W14" s="20"/>
      <c r="X14" s="20"/>
      <c r="Y14" s="20"/>
      <c r="Z14" s="20"/>
      <c r="AA14" s="20"/>
      <c r="AB14" s="20"/>
      <c r="AC14" s="20"/>
    </row>
    <row r="15" spans="1:29" ht="15.75" customHeight="1">
      <c r="A15" s="21" t="s">
        <v>118</v>
      </c>
      <c r="B15" s="107" t="s">
        <v>139</v>
      </c>
      <c r="C15" s="23" t="s">
        <v>129</v>
      </c>
      <c r="D15" s="23" t="s">
        <v>127</v>
      </c>
      <c r="E15" s="23">
        <v>1</v>
      </c>
      <c r="F15" s="23" t="s">
        <v>128</v>
      </c>
      <c r="G15" s="23" t="s">
        <v>140</v>
      </c>
      <c r="H15" s="24">
        <v>20281111</v>
      </c>
      <c r="I15" s="23" t="s">
        <v>128</v>
      </c>
      <c r="J15" s="165">
        <v>800000</v>
      </c>
      <c r="K15" s="27"/>
      <c r="L15" s="153">
        <v>800000</v>
      </c>
      <c r="M15" s="154"/>
      <c r="N15" s="153">
        <v>20000</v>
      </c>
      <c r="O15" s="153"/>
      <c r="P15" s="153">
        <v>780000</v>
      </c>
      <c r="Q15" s="153">
        <v>230</v>
      </c>
      <c r="R15" s="153">
        <v>20</v>
      </c>
      <c r="S15" s="153"/>
      <c r="T15" s="153"/>
      <c r="U15" s="155">
        <v>250</v>
      </c>
      <c r="V15" s="89">
        <f>L15+M15-N15+O15-P15+Q15+R15-S15+T15-U15</f>
        <v>0</v>
      </c>
      <c r="W15" s="29" t="str">
        <f>ELOLAP!$F$7</f>
        <v>R17</v>
      </c>
      <c r="X15" s="29" t="str">
        <f>ELOLAP!$G$7</f>
        <v>2018N1</v>
      </c>
      <c r="Y15" s="30" t="str">
        <f>ELOLAP!$H$7</f>
        <v>00000000</v>
      </c>
      <c r="Z15" s="31" t="str">
        <f>ELOLAP!$I$7</f>
        <v>20180416</v>
      </c>
      <c r="AA15" s="20" t="s">
        <v>105</v>
      </c>
      <c r="AB15" s="20" t="s">
        <v>161</v>
      </c>
      <c r="AC15" s="32" t="str">
        <f>W15&amp;","&amp;X15&amp;","&amp;Y15&amp;","&amp;Z15&amp;","&amp;AA15&amp;","&amp;AB15&amp;","&amp;"@"&amp;AB15&amp;"00"&amp;A15&amp;","&amp;B15&amp;","&amp;C15&amp;","&amp;D15&amp;","&amp;E15&amp;","&amp;F15&amp;","&amp;G15&amp;","&amp;H15&amp;","&amp;I15&amp;","&amp;J15&amp;","&amp;K15&amp;","&amp;L15&amp;","&amp;M15&amp;","&amp;N15&amp;","&amp;O15&amp;","&amp;P15&amp;","&amp;Q15&amp;","&amp;R15&amp;","&amp;S15&amp;","&amp;T15&amp;","&amp;U15</f>
        <v>R17,2018N1,00000000,20180416,E,BEFT1DE,@BEFT1DE0001,KHITT,H,DE,1,EUR,CIB,20281111,EUR,800000,,800000,,20000,,780000,230,20,,,250</v>
      </c>
    </row>
    <row r="16" spans="1:29" ht="15.75" customHeight="1">
      <c r="A16" s="21" t="s">
        <v>119</v>
      </c>
      <c r="B16" s="107" t="s">
        <v>139</v>
      </c>
      <c r="C16" s="23" t="s">
        <v>126</v>
      </c>
      <c r="D16" s="23" t="s">
        <v>132</v>
      </c>
      <c r="E16" s="23">
        <v>1</v>
      </c>
      <c r="F16" s="23" t="s">
        <v>130</v>
      </c>
      <c r="G16" s="23" t="s">
        <v>140</v>
      </c>
      <c r="H16" s="24">
        <v>20271112</v>
      </c>
      <c r="I16" s="23" t="s">
        <v>128</v>
      </c>
      <c r="J16" s="165">
        <v>50000</v>
      </c>
      <c r="K16" s="27"/>
      <c r="L16" s="156">
        <v>0</v>
      </c>
      <c r="M16" s="156">
        <v>50000</v>
      </c>
      <c r="N16" s="156"/>
      <c r="O16" s="156"/>
      <c r="P16" s="156">
        <v>50000</v>
      </c>
      <c r="Q16" s="153">
        <v>0</v>
      </c>
      <c r="R16" s="153">
        <v>120</v>
      </c>
      <c r="S16" s="153"/>
      <c r="T16" s="153"/>
      <c r="U16" s="155">
        <v>120</v>
      </c>
      <c r="V16" s="89">
        <f>L16+M16-N16+O16-P16+Q16+R16-S16+T16-U16</f>
        <v>0</v>
      </c>
      <c r="W16" s="29" t="str">
        <f>ELOLAP!$F$7</f>
        <v>R17</v>
      </c>
      <c r="X16" s="29" t="str">
        <f>ELOLAP!$G$7</f>
        <v>2018N1</v>
      </c>
      <c r="Y16" s="30" t="str">
        <f>ELOLAP!$H$7</f>
        <v>00000000</v>
      </c>
      <c r="Z16" s="31" t="str">
        <f>ELOLAP!$I$7</f>
        <v>20180416</v>
      </c>
      <c r="AA16" s="20" t="s">
        <v>105</v>
      </c>
      <c r="AB16" s="20" t="s">
        <v>161</v>
      </c>
      <c r="AC16" s="32" t="str">
        <f>W16&amp;","&amp;X16&amp;","&amp;Y16&amp;","&amp;Z16&amp;","&amp;AA16&amp;","&amp;AB16&amp;","&amp;"@"&amp;AB16&amp;"00"&amp;A16&amp;","&amp;B16&amp;","&amp;C16&amp;","&amp;D16&amp;","&amp;E16&amp;","&amp;F16&amp;","&amp;G16&amp;","&amp;H16&amp;","&amp;I16&amp;","&amp;J16&amp;","&amp;K16&amp;","&amp;L16&amp;","&amp;M16&amp;","&amp;N16&amp;","&amp;O16&amp;","&amp;P16&amp;","&amp;Q16&amp;","&amp;R16&amp;","&amp;S16&amp;","&amp;T16&amp;","&amp;U16</f>
        <v>R17,2018N1,00000000,20180416,E,BEFT1DE,@BEFT1DE0002,KHITT,R,PL,1,USD,CIB,20271112,EUR,50000,,0,50000,,,50000,0,120,,,120</v>
      </c>
    </row>
    <row r="17" spans="1:29" ht="15.75" customHeight="1">
      <c r="A17" s="21" t="s">
        <v>120</v>
      </c>
      <c r="B17" s="107" t="s">
        <v>149</v>
      </c>
      <c r="C17" s="23" t="s">
        <v>129</v>
      </c>
      <c r="D17" s="24" t="s">
        <v>136</v>
      </c>
      <c r="E17" s="23">
        <v>1</v>
      </c>
      <c r="F17" s="23" t="s">
        <v>133</v>
      </c>
      <c r="G17" s="110"/>
      <c r="H17" s="111"/>
      <c r="I17" s="110"/>
      <c r="J17" s="112"/>
      <c r="K17" s="27"/>
      <c r="L17" s="156">
        <v>4000000</v>
      </c>
      <c r="M17" s="156"/>
      <c r="N17" s="156">
        <v>200000</v>
      </c>
      <c r="O17" s="156">
        <v>-100000</v>
      </c>
      <c r="P17" s="156">
        <v>3700000</v>
      </c>
      <c r="Q17" s="153">
        <v>6000</v>
      </c>
      <c r="R17" s="153">
        <v>2000</v>
      </c>
      <c r="S17" s="153">
        <v>1000</v>
      </c>
      <c r="T17" s="153"/>
      <c r="U17" s="155">
        <v>7000</v>
      </c>
      <c r="V17" s="89">
        <f>L17+M17-N17+O17-P17+Q17+R17-S17+T17-U17</f>
        <v>0</v>
      </c>
      <c r="W17" s="29" t="str">
        <f>ELOLAP!$F$7</f>
        <v>R17</v>
      </c>
      <c r="X17" s="29" t="str">
        <f>ELOLAP!$G$7</f>
        <v>2018N1</v>
      </c>
      <c r="Y17" s="30" t="str">
        <f>ELOLAP!$H$7</f>
        <v>00000000</v>
      </c>
      <c r="Z17" s="31" t="str">
        <f>ELOLAP!$I$7</f>
        <v>20180416</v>
      </c>
      <c r="AA17" s="20" t="s">
        <v>105</v>
      </c>
      <c r="AB17" s="20" t="s">
        <v>161</v>
      </c>
      <c r="AC17" s="32" t="str">
        <f>W17&amp;","&amp;X17&amp;","&amp;Y17&amp;","&amp;Z17&amp;","&amp;AA17&amp;","&amp;AB17&amp;","&amp;"@"&amp;AB17&amp;"00"&amp;A17&amp;","&amp;B17&amp;","&amp;C17&amp;","&amp;D17&amp;","&amp;E17&amp;","&amp;F17&amp;","&amp;G17&amp;","&amp;H17&amp;","&amp;I17&amp;","&amp;J17&amp;","&amp;K17&amp;","&amp;L17&amp;","&amp;M17&amp;","&amp;N17&amp;","&amp;O17&amp;","&amp;P17&amp;","&amp;Q17&amp;","&amp;R17&amp;","&amp;S17&amp;","&amp;T17&amp;","&amp;U17</f>
        <v>R17,2018N1,00000000,20180416,E,BEFT1DE,@BEFT1DE0003,PLIZT,H,US,1,HUF,,,,,,4000000,,200000,-100000,3700000,6000,2000,1000,,7000</v>
      </c>
    </row>
    <row r="18" spans="1:29" ht="15.75" customHeight="1">
      <c r="A18" s="21" t="s">
        <v>121</v>
      </c>
      <c r="B18" s="107" t="s">
        <v>141</v>
      </c>
      <c r="C18" s="23" t="s">
        <v>126</v>
      </c>
      <c r="D18" s="23" t="s">
        <v>127</v>
      </c>
      <c r="E18" s="23">
        <v>2</v>
      </c>
      <c r="F18" s="23" t="s">
        <v>130</v>
      </c>
      <c r="G18" s="110"/>
      <c r="H18" s="111"/>
      <c r="I18" s="110"/>
      <c r="J18" s="112"/>
      <c r="K18" s="27"/>
      <c r="L18" s="156">
        <v>40000</v>
      </c>
      <c r="M18" s="156">
        <v>10000</v>
      </c>
      <c r="N18" s="156">
        <v>20000</v>
      </c>
      <c r="O18" s="156"/>
      <c r="P18" s="156">
        <v>30000</v>
      </c>
      <c r="Q18" s="153">
        <v>200</v>
      </c>
      <c r="R18" s="157">
        <v>500</v>
      </c>
      <c r="S18" s="153">
        <v>200</v>
      </c>
      <c r="T18" s="153"/>
      <c r="U18" s="158">
        <v>500</v>
      </c>
      <c r="V18" s="89">
        <f>L18+M18-N18+O18-P18+Q18+R18-S18+T18-U18</f>
        <v>0</v>
      </c>
      <c r="W18" s="29" t="str">
        <f>ELOLAP!$F$7</f>
        <v>R17</v>
      </c>
      <c r="X18" s="29" t="str">
        <f>ELOLAP!$G$7</f>
        <v>2018N1</v>
      </c>
      <c r="Y18" s="30" t="str">
        <f>ELOLAP!$H$7</f>
        <v>00000000</v>
      </c>
      <c r="Z18" s="31" t="str">
        <f>ELOLAP!$I$7</f>
        <v>20180416</v>
      </c>
      <c r="AA18" s="20" t="s">
        <v>105</v>
      </c>
      <c r="AB18" s="20" t="s">
        <v>161</v>
      </c>
      <c r="AC18" s="32" t="str">
        <f>W18&amp;","&amp;X18&amp;","&amp;Y18&amp;","&amp;Z18&amp;","&amp;AA18&amp;","&amp;AB18&amp;","&amp;"@"&amp;AB18&amp;"00"&amp;A18&amp;","&amp;B18&amp;","&amp;C18&amp;","&amp;D18&amp;","&amp;E18&amp;","&amp;F18&amp;","&amp;G18&amp;","&amp;H18&amp;","&amp;I18&amp;","&amp;J18&amp;","&amp;K18&amp;","&amp;L18&amp;","&amp;M18&amp;","&amp;N18&amp;","&amp;O18&amp;","&amp;P18&amp;","&amp;Q18&amp;","&amp;R18&amp;","&amp;S18&amp;","&amp;T18&amp;","&amp;U18</f>
        <v>R17,2018N1,00000000,20180416,E,BEFT1DE,@BEFT1DE0004,EHITT,R,DE,2,USD,,,,,,40000,10000,20000,,30000,200,500,200,,500</v>
      </c>
    </row>
    <row r="19" spans="1:29" ht="15.75" customHeight="1">
      <c r="A19" s="21" t="s">
        <v>122</v>
      </c>
      <c r="B19" s="107" t="s">
        <v>142</v>
      </c>
      <c r="C19" s="23" t="s">
        <v>129</v>
      </c>
      <c r="D19" s="24" t="s">
        <v>136</v>
      </c>
      <c r="E19" s="110"/>
      <c r="F19" s="23" t="s">
        <v>130</v>
      </c>
      <c r="G19" s="110"/>
      <c r="H19" s="111"/>
      <c r="I19" s="110"/>
      <c r="J19" s="112"/>
      <c r="K19" s="27"/>
      <c r="L19" s="156">
        <v>0</v>
      </c>
      <c r="M19" s="156">
        <v>1000000</v>
      </c>
      <c r="N19" s="156"/>
      <c r="O19" s="156"/>
      <c r="P19" s="156">
        <v>1000000</v>
      </c>
      <c r="Q19" s="159"/>
      <c r="R19" s="160"/>
      <c r="S19" s="159"/>
      <c r="T19" s="159"/>
      <c r="U19" s="160"/>
      <c r="V19" s="89">
        <f>L19+M19-N19+O19-P19+Q19+R19-S19+T19-U19</f>
        <v>0</v>
      </c>
      <c r="W19" s="29" t="str">
        <f>ELOLAP!$F$7</f>
        <v>R17</v>
      </c>
      <c r="X19" s="29" t="str">
        <f>ELOLAP!$G$7</f>
        <v>2018N1</v>
      </c>
      <c r="Y19" s="30" t="str">
        <f>ELOLAP!$H$7</f>
        <v>00000000</v>
      </c>
      <c r="Z19" s="31" t="str">
        <f>ELOLAP!$I$7</f>
        <v>20180416</v>
      </c>
      <c r="AA19" s="20" t="s">
        <v>105</v>
      </c>
      <c r="AB19" s="20" t="s">
        <v>161</v>
      </c>
      <c r="AC19" s="32" t="str">
        <f>W19&amp;","&amp;X19&amp;","&amp;Y19&amp;","&amp;Z19&amp;","&amp;AA19&amp;","&amp;AB19&amp;","&amp;"@"&amp;AB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</f>
        <v>R17,2018N1,00000000,20180416,E,BEFT1DE,@BEFT1DE0005,KERHITT,H,US,,USD,,,,,,0,1000000,,,1000000,,,,,</v>
      </c>
    </row>
    <row r="20" spans="1:29" ht="12.75">
      <c r="A20" s="113" t="s">
        <v>123</v>
      </c>
      <c r="B20" s="23"/>
      <c r="C20" s="23"/>
      <c r="D20" s="23"/>
      <c r="E20" s="23"/>
      <c r="F20" s="23"/>
      <c r="G20" s="110"/>
      <c r="H20" s="114"/>
      <c r="I20" s="114"/>
      <c r="J20" s="115"/>
      <c r="K20" s="27"/>
      <c r="L20" s="108"/>
      <c r="M20" s="108"/>
      <c r="N20" s="108"/>
      <c r="O20" s="108"/>
      <c r="P20" s="108"/>
      <c r="Q20" s="108"/>
      <c r="R20" s="108"/>
      <c r="S20" s="108"/>
      <c r="T20" s="108"/>
      <c r="U20" s="109"/>
      <c r="W20" s="20"/>
      <c r="X20" s="20"/>
      <c r="Y20" s="116"/>
      <c r="Z20" s="20"/>
      <c r="AA20" s="20"/>
      <c r="AB20" s="20"/>
      <c r="AC20" s="32"/>
    </row>
    <row r="21" spans="1:21" ht="12.75">
      <c r="A21" s="113" t="s">
        <v>124</v>
      </c>
      <c r="B21" s="98"/>
      <c r="C21" s="98"/>
      <c r="D21" s="98"/>
      <c r="E21" s="98"/>
      <c r="F21" s="98"/>
      <c r="G21" s="98"/>
      <c r="H21" s="98"/>
      <c r="I21" s="98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4"/>
    </row>
    <row r="22" spans="1:21" ht="12.75">
      <c r="A22" s="113" t="s">
        <v>145</v>
      </c>
      <c r="B22" s="98"/>
      <c r="C22" s="98"/>
      <c r="D22" s="98"/>
      <c r="E22" s="98"/>
      <c r="F22" s="98"/>
      <c r="G22" s="98"/>
      <c r="H22" s="98"/>
      <c r="I22" s="9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4"/>
    </row>
    <row r="23" spans="1:21" ht="12.75">
      <c r="A23" s="113" t="s">
        <v>146</v>
      </c>
      <c r="B23" s="98"/>
      <c r="C23" s="98"/>
      <c r="D23" s="98"/>
      <c r="E23" s="98"/>
      <c r="F23" s="98"/>
      <c r="G23" s="98"/>
      <c r="H23" s="98"/>
      <c r="I23" s="98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4"/>
    </row>
    <row r="24" spans="1:21" ht="12.75">
      <c r="A24" s="21" t="s">
        <v>147</v>
      </c>
      <c r="B24" s="117"/>
      <c r="C24" s="98"/>
      <c r="D24" s="98"/>
      <c r="E24" s="98"/>
      <c r="F24" s="98"/>
      <c r="G24" s="98"/>
      <c r="H24" s="98"/>
      <c r="I24" s="98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4"/>
    </row>
    <row r="25" spans="1:21" ht="12.75">
      <c r="A25" s="21" t="s">
        <v>148</v>
      </c>
      <c r="B25" s="117"/>
      <c r="C25" s="98"/>
      <c r="D25" s="98"/>
      <c r="E25" s="98"/>
      <c r="F25" s="98"/>
      <c r="G25" s="98"/>
      <c r="H25" s="98"/>
      <c r="I25" s="98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4"/>
    </row>
    <row r="26" spans="1:21" ht="12.75">
      <c r="A26" s="118" t="s">
        <v>35</v>
      </c>
      <c r="B26" s="117"/>
      <c r="C26" s="98"/>
      <c r="D26" s="98"/>
      <c r="E26" s="98"/>
      <c r="F26" s="98"/>
      <c r="G26" s="98"/>
      <c r="H26" s="98"/>
      <c r="I26" s="98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4"/>
    </row>
    <row r="27" spans="1:21" ht="13.5" thickBot="1">
      <c r="A27" s="119" t="s">
        <v>36</v>
      </c>
      <c r="B27" s="79"/>
      <c r="C27" s="80"/>
      <c r="D27" s="80"/>
      <c r="E27" s="80"/>
      <c r="F27" s="80"/>
      <c r="G27" s="80"/>
      <c r="H27" s="80"/>
      <c r="I27" s="80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4"/>
    </row>
    <row r="28" ht="12.75">
      <c r="A28" s="44"/>
    </row>
    <row r="29" ht="12.75">
      <c r="A29" s="44"/>
    </row>
  </sheetData>
  <sheetProtection/>
  <mergeCells count="25">
    <mergeCell ref="C2:G2"/>
    <mergeCell ref="A9:E9"/>
    <mergeCell ref="A10:A13"/>
    <mergeCell ref="B10:B13"/>
    <mergeCell ref="C10:C13"/>
    <mergeCell ref="D10:E12"/>
    <mergeCell ref="F10:F13"/>
    <mergeCell ref="G10:G13"/>
    <mergeCell ref="A3:H3"/>
    <mergeCell ref="R12:S12"/>
    <mergeCell ref="I10:I13"/>
    <mergeCell ref="J10:J13"/>
    <mergeCell ref="K10:K13"/>
    <mergeCell ref="L10:P10"/>
    <mergeCell ref="H10:H13"/>
    <mergeCell ref="T12:T13"/>
    <mergeCell ref="Q10:U10"/>
    <mergeCell ref="L11:L13"/>
    <mergeCell ref="M11:O11"/>
    <mergeCell ref="P11:P13"/>
    <mergeCell ref="Q11:Q13"/>
    <mergeCell ref="R11:T11"/>
    <mergeCell ref="U11:U13"/>
    <mergeCell ref="M12:N12"/>
    <mergeCell ref="O12:O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6.140625" style="1" customWidth="1"/>
    <col min="2" max="2" width="13.421875" style="1" customWidth="1"/>
    <col min="3" max="3" width="12.28125" style="1" customWidth="1"/>
    <col min="4" max="5" width="10.8515625" style="2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2" customWidth="1"/>
    <col min="17" max="17" width="11.421875" style="2" customWidth="1"/>
    <col min="18" max="20" width="9.140625" style="2" customWidth="1"/>
    <col min="21" max="21" width="11.140625" style="2" customWidth="1"/>
    <col min="22" max="16384" width="9.140625" style="1" customWidth="1"/>
  </cols>
  <sheetData>
    <row r="1" spans="2:21" s="3" customFormat="1" ht="12.75" customHeight="1">
      <c r="B1" s="196" t="s">
        <v>151</v>
      </c>
      <c r="C1" s="196"/>
      <c r="D1" s="196"/>
      <c r="E1" s="196"/>
      <c r="F1" s="196"/>
      <c r="P1" s="4"/>
      <c r="Q1" s="4"/>
      <c r="R1" s="4"/>
      <c r="S1" s="4"/>
      <c r="T1" s="4"/>
      <c r="U1" s="4"/>
    </row>
    <row r="2" spans="1:21" s="3" customFormat="1" ht="15.75">
      <c r="A2" s="196" t="s">
        <v>152</v>
      </c>
      <c r="B2" s="196"/>
      <c r="C2" s="196"/>
      <c r="D2" s="196"/>
      <c r="E2" s="196"/>
      <c r="F2" s="196"/>
      <c r="G2" s="196"/>
      <c r="H2" s="196"/>
      <c r="P2" s="4"/>
      <c r="Q2" s="4"/>
      <c r="R2" s="4"/>
      <c r="S2" s="4"/>
      <c r="T2" s="4"/>
      <c r="U2" s="4"/>
    </row>
    <row r="3" ht="12.75"/>
    <row r="4" ht="12.75"/>
    <row r="5" ht="12.75">
      <c r="A5" s="6" t="s">
        <v>153</v>
      </c>
    </row>
    <row r="6" ht="13.5" thickBot="1">
      <c r="A6" s="7" t="s">
        <v>84</v>
      </c>
    </row>
    <row r="7" spans="1:14" ht="13.5" thickBot="1">
      <c r="A7" s="187" t="s">
        <v>154</v>
      </c>
      <c r="B7" s="188"/>
      <c r="C7" s="188"/>
      <c r="D7" s="188"/>
      <c r="E7" s="189"/>
      <c r="F7" s="94"/>
      <c r="G7" s="94"/>
      <c r="H7" s="94"/>
      <c r="I7" s="94"/>
      <c r="J7" s="94"/>
      <c r="K7" s="50"/>
      <c r="M7" s="50"/>
      <c r="N7" s="50"/>
    </row>
    <row r="8" spans="1:14" ht="12.75">
      <c r="A8" s="207" t="s">
        <v>0</v>
      </c>
      <c r="B8" s="192" t="s">
        <v>46</v>
      </c>
      <c r="C8" s="192" t="s">
        <v>34</v>
      </c>
      <c r="D8" s="185" t="s">
        <v>86</v>
      </c>
      <c r="E8" s="216" t="s">
        <v>88</v>
      </c>
      <c r="F8" s="197" t="s">
        <v>4</v>
      </c>
      <c r="G8" s="198"/>
      <c r="H8" s="198"/>
      <c r="I8" s="198"/>
      <c r="J8" s="211" t="s">
        <v>5</v>
      </c>
      <c r="K8" s="212"/>
      <c r="L8" s="212"/>
      <c r="M8" s="212"/>
      <c r="N8" s="213"/>
    </row>
    <row r="9" spans="1:14" ht="12.75">
      <c r="A9" s="208"/>
      <c r="B9" s="193"/>
      <c r="C9" s="193"/>
      <c r="D9" s="186"/>
      <c r="E9" s="206"/>
      <c r="F9" s="200" t="s">
        <v>6</v>
      </c>
      <c r="G9" s="225" t="s">
        <v>7</v>
      </c>
      <c r="H9" s="202"/>
      <c r="I9" s="205" t="s">
        <v>8</v>
      </c>
      <c r="J9" s="200" t="s">
        <v>155</v>
      </c>
      <c r="K9" s="190" t="s">
        <v>7</v>
      </c>
      <c r="L9" s="191"/>
      <c r="M9" s="202"/>
      <c r="N9" s="203" t="s">
        <v>64</v>
      </c>
    </row>
    <row r="10" spans="1:14" ht="12.75">
      <c r="A10" s="208"/>
      <c r="B10" s="193"/>
      <c r="C10" s="193"/>
      <c r="D10" s="186"/>
      <c r="E10" s="206"/>
      <c r="F10" s="238"/>
      <c r="G10" s="210" t="s">
        <v>9</v>
      </c>
      <c r="H10" s="214" t="s">
        <v>10</v>
      </c>
      <c r="I10" s="206"/>
      <c r="J10" s="201"/>
      <c r="K10" s="190" t="s">
        <v>9</v>
      </c>
      <c r="L10" s="202"/>
      <c r="M10" s="183" t="s">
        <v>10</v>
      </c>
      <c r="N10" s="186"/>
    </row>
    <row r="11" spans="1:22" ht="51.75" thickBot="1">
      <c r="A11" s="208"/>
      <c r="B11" s="193"/>
      <c r="C11" s="193"/>
      <c r="D11" s="186"/>
      <c r="E11" s="206"/>
      <c r="F11" s="239"/>
      <c r="G11" s="227"/>
      <c r="H11" s="241"/>
      <c r="I11" s="224"/>
      <c r="J11" s="209"/>
      <c r="K11" s="55" t="s">
        <v>62</v>
      </c>
      <c r="L11" s="55" t="s">
        <v>15</v>
      </c>
      <c r="M11" s="184"/>
      <c r="N11" s="204"/>
      <c r="P11" s="11" t="s">
        <v>96</v>
      </c>
      <c r="Q11" s="11" t="s">
        <v>97</v>
      </c>
      <c r="R11" s="11" t="s">
        <v>98</v>
      </c>
      <c r="S11" s="11" t="s">
        <v>99</v>
      </c>
      <c r="T11" s="11" t="s">
        <v>100</v>
      </c>
      <c r="U11" s="12" t="s">
        <v>101</v>
      </c>
      <c r="V11" s="7" t="s">
        <v>102</v>
      </c>
    </row>
    <row r="12" spans="1:22" ht="12.75">
      <c r="A12" s="95"/>
      <c r="B12" s="57" t="s">
        <v>16</v>
      </c>
      <c r="C12" s="16" t="s">
        <v>17</v>
      </c>
      <c r="D12" s="16" t="s">
        <v>18</v>
      </c>
      <c r="E12" s="16" t="s">
        <v>19</v>
      </c>
      <c r="F12" s="16" t="s">
        <v>45</v>
      </c>
      <c r="G12" s="96" t="s">
        <v>21</v>
      </c>
      <c r="H12" s="16" t="s">
        <v>22</v>
      </c>
      <c r="I12" s="16" t="s">
        <v>23</v>
      </c>
      <c r="J12" s="16" t="s">
        <v>40</v>
      </c>
      <c r="K12" s="16" t="s">
        <v>25</v>
      </c>
      <c r="L12" s="16" t="s">
        <v>26</v>
      </c>
      <c r="M12" s="18" t="s">
        <v>27</v>
      </c>
      <c r="N12" s="19" t="s">
        <v>28</v>
      </c>
      <c r="P12" s="20"/>
      <c r="Q12" s="20"/>
      <c r="R12" s="20"/>
      <c r="S12" s="20"/>
      <c r="T12" s="20"/>
      <c r="U12" s="20"/>
      <c r="V12" s="20"/>
    </row>
    <row r="13" spans="1:22" ht="12.75">
      <c r="A13" s="21" t="s">
        <v>118</v>
      </c>
      <c r="B13" s="69" t="s">
        <v>156</v>
      </c>
      <c r="C13" s="97"/>
      <c r="D13" s="70" t="s">
        <v>127</v>
      </c>
      <c r="E13" s="98" t="s">
        <v>128</v>
      </c>
      <c r="F13" s="99">
        <v>0</v>
      </c>
      <c r="G13" s="161">
        <v>1200000</v>
      </c>
      <c r="H13" s="99"/>
      <c r="I13" s="99">
        <v>1200000</v>
      </c>
      <c r="J13" s="100"/>
      <c r="K13" s="100"/>
      <c r="L13" s="101"/>
      <c r="M13" s="101"/>
      <c r="N13" s="100"/>
      <c r="O13" s="89">
        <f>F13+G13+H13-I13</f>
        <v>0</v>
      </c>
      <c r="P13" s="29" t="str">
        <f>ELOLAP!$F$7</f>
        <v>R17</v>
      </c>
      <c r="Q13" s="29" t="str">
        <f>ELOLAP!$G$7</f>
        <v>2018N1</v>
      </c>
      <c r="R13" s="30" t="str">
        <f>ELOLAP!$H$7</f>
        <v>00000000</v>
      </c>
      <c r="S13" s="31" t="str">
        <f>ELOLAP!$I$7</f>
        <v>20180416</v>
      </c>
      <c r="T13" s="20" t="s">
        <v>105</v>
      </c>
      <c r="U13" s="20" t="s">
        <v>157</v>
      </c>
      <c r="V13" s="32" t="str">
        <f>P13&amp;","&amp;Q13&amp;","&amp;R13&amp;","&amp;S13&amp;","&amp;T13&amp;","&amp;U13&amp;","&amp;"@"&amp;U13&amp;"00"&amp;A13&amp;","&amp;B13&amp;","&amp;C13&amp;","&amp;D13&amp;","&amp;E13&amp;","&amp;F13&amp;","&amp;G13&amp;","&amp;H13&amp;","&amp;I13&amp;","&amp;J13&amp;","&amp;K13&amp;","&amp;L13&amp;","&amp;M13&amp;","&amp;N13</f>
        <v>R17,2018N1,00000000,20180416,E,BEFT2DE,@BEFT2DE0001,NBFSZLAT,,DE,EUR,0,1200000,,1200000,,,,,</v>
      </c>
    </row>
    <row r="14" spans="1:22" ht="12.75">
      <c r="A14" s="21" t="s">
        <v>119</v>
      </c>
      <c r="B14" s="69" t="s">
        <v>156</v>
      </c>
      <c r="C14" s="97"/>
      <c r="D14" s="34" t="s">
        <v>132</v>
      </c>
      <c r="E14" s="35" t="s">
        <v>133</v>
      </c>
      <c r="F14" s="87">
        <v>-340000</v>
      </c>
      <c r="G14" s="162">
        <v>560000</v>
      </c>
      <c r="H14" s="87"/>
      <c r="I14" s="87">
        <v>220000</v>
      </c>
      <c r="J14" s="101"/>
      <c r="K14" s="101"/>
      <c r="L14" s="101"/>
      <c r="M14" s="101"/>
      <c r="N14" s="101"/>
      <c r="O14" s="89">
        <f>F14+G14+H14-I14</f>
        <v>0</v>
      </c>
      <c r="P14" s="29" t="str">
        <f>ELOLAP!$F$7</f>
        <v>R17</v>
      </c>
      <c r="Q14" s="29" t="str">
        <f>ELOLAP!$G$7</f>
        <v>2018N1</v>
      </c>
      <c r="R14" s="30" t="str">
        <f>ELOLAP!$H$7</f>
        <v>00000000</v>
      </c>
      <c r="S14" s="31" t="str">
        <f>ELOLAP!$I$7</f>
        <v>20180416</v>
      </c>
      <c r="T14" s="20" t="s">
        <v>105</v>
      </c>
      <c r="U14" s="20" t="s">
        <v>157</v>
      </c>
      <c r="V14" s="32" t="str">
        <f>P14&amp;","&amp;Q14&amp;","&amp;R14&amp;","&amp;S14&amp;","&amp;T14&amp;","&amp;U14&amp;","&amp;"@"&amp;U14&amp;"00"&amp;A14&amp;","&amp;B14&amp;","&amp;C14&amp;","&amp;D14&amp;","&amp;E14&amp;","&amp;F14&amp;","&amp;G14&amp;","&amp;H14&amp;","&amp;I14&amp;","&amp;J14&amp;","&amp;K14&amp;","&amp;L14&amp;","&amp;M14&amp;","&amp;N14</f>
        <v>R17,2018N1,00000000,20180416,E,BEFT2DE,@BEFT2DE0002,NBFSZLAT,,PL,HUF,-340000,560000,,220000,,,,,</v>
      </c>
    </row>
    <row r="15" spans="1:22" ht="12.75">
      <c r="A15" s="21" t="s">
        <v>120</v>
      </c>
      <c r="B15" s="69" t="s">
        <v>156</v>
      </c>
      <c r="C15" s="97"/>
      <c r="D15" s="34" t="s">
        <v>136</v>
      </c>
      <c r="E15" s="35" t="s">
        <v>130</v>
      </c>
      <c r="F15" s="87">
        <v>5600000</v>
      </c>
      <c r="G15" s="162">
        <v>-600000</v>
      </c>
      <c r="H15" s="87"/>
      <c r="I15" s="87">
        <v>5000000</v>
      </c>
      <c r="J15" s="101"/>
      <c r="K15" s="101"/>
      <c r="L15" s="101"/>
      <c r="M15" s="101"/>
      <c r="N15" s="101"/>
      <c r="O15" s="89">
        <f>F15+G15+H15-I15</f>
        <v>0</v>
      </c>
      <c r="P15" s="29" t="str">
        <f>ELOLAP!$F$7</f>
        <v>R17</v>
      </c>
      <c r="Q15" s="29" t="str">
        <f>ELOLAP!$G$7</f>
        <v>2018N1</v>
      </c>
      <c r="R15" s="30" t="str">
        <f>ELOLAP!$H$7</f>
        <v>00000000</v>
      </c>
      <c r="S15" s="31" t="str">
        <f>ELOLAP!$I$7</f>
        <v>20180416</v>
      </c>
      <c r="T15" s="20" t="s">
        <v>105</v>
      </c>
      <c r="U15" s="20" t="s">
        <v>157</v>
      </c>
      <c r="V15" s="32" t="str">
        <f>P15&amp;","&amp;Q15&amp;","&amp;R15&amp;","&amp;S15&amp;","&amp;T15&amp;","&amp;U15&amp;","&amp;"@"&amp;U15&amp;"00"&amp;A15&amp;","&amp;B15&amp;","&amp;C15&amp;","&amp;D15&amp;","&amp;E15&amp;","&amp;F15&amp;","&amp;G15&amp;","&amp;H15&amp;","&amp;I15&amp;","&amp;J15&amp;","&amp;K15&amp;","&amp;L15&amp;","&amp;M15&amp;","&amp;N15</f>
        <v>R17,2018N1,00000000,20180416,E,BEFT2DE,@BEFT2DE0003,NBFSZLAT,,US,USD,5600000,-600000,,5000000,,,,,</v>
      </c>
    </row>
    <row r="16" spans="1:22" ht="12.75">
      <c r="A16" s="21" t="s">
        <v>121</v>
      </c>
      <c r="B16" s="69" t="s">
        <v>156</v>
      </c>
      <c r="C16" s="97"/>
      <c r="D16" s="34" t="s">
        <v>136</v>
      </c>
      <c r="E16" s="35" t="s">
        <v>128</v>
      </c>
      <c r="F16" s="102">
        <v>760000</v>
      </c>
      <c r="G16" s="102">
        <v>-800000</v>
      </c>
      <c r="H16" s="102"/>
      <c r="I16" s="102">
        <v>-40000</v>
      </c>
      <c r="J16" s="101"/>
      <c r="K16" s="101"/>
      <c r="L16" s="101"/>
      <c r="M16" s="101"/>
      <c r="N16" s="101"/>
      <c r="O16" s="89">
        <f>F16+G16+H16-I16</f>
        <v>0</v>
      </c>
      <c r="P16" s="29" t="str">
        <f>ELOLAP!$F$7</f>
        <v>R17</v>
      </c>
      <c r="Q16" s="29" t="str">
        <f>ELOLAP!$G$7</f>
        <v>2018N1</v>
      </c>
      <c r="R16" s="30" t="str">
        <f>ELOLAP!$H$7</f>
        <v>00000000</v>
      </c>
      <c r="S16" s="31" t="str">
        <f>ELOLAP!$I$7</f>
        <v>20180416</v>
      </c>
      <c r="T16" s="20" t="s">
        <v>105</v>
      </c>
      <c r="U16" s="20" t="s">
        <v>157</v>
      </c>
      <c r="V16" s="32" t="str">
        <f>P16&amp;","&amp;Q16&amp;","&amp;R16&amp;","&amp;S16&amp;","&amp;T16&amp;","&amp;U16&amp;","&amp;"@"&amp;U16&amp;"00"&amp;A16&amp;","&amp;B16&amp;","&amp;C16&amp;","&amp;D16&amp;","&amp;E16&amp;","&amp;F16&amp;","&amp;G16&amp;","&amp;H16&amp;","&amp;I16&amp;","&amp;J16&amp;","&amp;K16&amp;","&amp;L16&amp;","&amp;M16&amp;","&amp;N16</f>
        <v>R17,2018N1,00000000,20180416,E,BEFT2DE,@BEFT2DE0004,NBFSZLAT,,US,EUR,760000,-800000,,-40000,,,,,</v>
      </c>
    </row>
    <row r="17" spans="1:22" ht="12.75">
      <c r="A17" s="21" t="s">
        <v>122</v>
      </c>
      <c r="B17" s="69" t="s">
        <v>156</v>
      </c>
      <c r="C17" s="97"/>
      <c r="D17" s="34" t="s">
        <v>127</v>
      </c>
      <c r="E17" s="35" t="s">
        <v>133</v>
      </c>
      <c r="F17" s="102">
        <v>120000</v>
      </c>
      <c r="G17" s="102">
        <v>-100000</v>
      </c>
      <c r="H17" s="102"/>
      <c r="I17" s="102">
        <v>20000</v>
      </c>
      <c r="J17" s="101"/>
      <c r="K17" s="101"/>
      <c r="L17" s="101"/>
      <c r="M17" s="101"/>
      <c r="N17" s="101"/>
      <c r="O17" s="89">
        <f>F17+G17+H17-I17</f>
        <v>0</v>
      </c>
      <c r="P17" s="29" t="str">
        <f>ELOLAP!$F$7</f>
        <v>R17</v>
      </c>
      <c r="Q17" s="29" t="str">
        <f>ELOLAP!$G$7</f>
        <v>2018N1</v>
      </c>
      <c r="R17" s="30" t="str">
        <f>ELOLAP!$H$7</f>
        <v>00000000</v>
      </c>
      <c r="S17" s="31" t="str">
        <f>ELOLAP!$I$7</f>
        <v>20180416</v>
      </c>
      <c r="T17" s="20" t="s">
        <v>105</v>
      </c>
      <c r="U17" s="20" t="s">
        <v>157</v>
      </c>
      <c r="V17" s="32" t="str">
        <f>P17&amp;","&amp;Q17&amp;","&amp;R17&amp;","&amp;S17&amp;","&amp;T17&amp;","&amp;U17&amp;","&amp;"@"&amp;U17&amp;"00"&amp;A17&amp;","&amp;B17&amp;","&amp;C17&amp;","&amp;D17&amp;","&amp;E17&amp;","&amp;F17&amp;","&amp;G17&amp;","&amp;H17&amp;","&amp;I17&amp;","&amp;J17&amp;","&amp;K17&amp;","&amp;L17&amp;","&amp;M17&amp;","&amp;N17</f>
        <v>R17,2018N1,00000000,20180416,E,BEFT2DE,@BEFT2DE0005,NBFSZLAT,,DE,HUF,120000,-100000,,20000,,,,,</v>
      </c>
    </row>
    <row r="18" spans="1:19" ht="12.75">
      <c r="A18" s="103"/>
      <c r="P18" s="29"/>
      <c r="Q18" s="29"/>
      <c r="R18" s="30"/>
      <c r="S18" s="31"/>
    </row>
    <row r="19" spans="1:19" ht="12.75">
      <c r="A19" s="103"/>
      <c r="P19" s="29"/>
      <c r="Q19" s="29"/>
      <c r="R19" s="30"/>
      <c r="S19" s="31"/>
    </row>
    <row r="20" spans="16:19" ht="12.75">
      <c r="P20" s="29"/>
      <c r="Q20" s="29"/>
      <c r="R20" s="30"/>
      <c r="S20" s="31"/>
    </row>
    <row r="21" spans="16:19" ht="12.75">
      <c r="P21" s="29"/>
      <c r="Q21" s="29"/>
      <c r="R21" s="30"/>
      <c r="S21" s="31"/>
    </row>
    <row r="22" spans="16:19" ht="12.75">
      <c r="P22" s="29"/>
      <c r="Q22" s="29"/>
      <c r="R22" s="30"/>
      <c r="S22" s="31"/>
    </row>
    <row r="23" spans="16:19" ht="12.75">
      <c r="P23" s="29"/>
      <c r="Q23" s="29"/>
      <c r="R23" s="30"/>
      <c r="S23" s="31"/>
    </row>
    <row r="24" spans="16:19" ht="12.75">
      <c r="P24" s="29"/>
      <c r="Q24" s="29"/>
      <c r="R24" s="30"/>
      <c r="S24" s="31"/>
    </row>
    <row r="25" spans="16:19" ht="12.75">
      <c r="P25" s="29"/>
      <c r="Q25" s="29"/>
      <c r="R25" s="30"/>
      <c r="S25" s="31"/>
    </row>
  </sheetData>
  <sheetProtection/>
  <mergeCells count="20">
    <mergeCell ref="K10:L10"/>
    <mergeCell ref="B1:F1"/>
    <mergeCell ref="A2:H2"/>
    <mergeCell ref="A7:E7"/>
    <mergeCell ref="A8:A11"/>
    <mergeCell ref="B8:B11"/>
    <mergeCell ref="C8:C11"/>
    <mergeCell ref="D8:D11"/>
    <mergeCell ref="E8:E11"/>
    <mergeCell ref="F8:I8"/>
    <mergeCell ref="M10:M11"/>
    <mergeCell ref="J8:N8"/>
    <mergeCell ref="F9:F11"/>
    <mergeCell ref="G9:H9"/>
    <mergeCell ref="I9:I11"/>
    <mergeCell ref="J9:J11"/>
    <mergeCell ref="K9:M9"/>
    <mergeCell ref="N9:N11"/>
    <mergeCell ref="G10:G11"/>
    <mergeCell ref="H10:H1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2007-02-13T13:08:17Z</cp:lastPrinted>
  <dcterms:created xsi:type="dcterms:W3CDTF">2005-11-09T14:27:23Z</dcterms:created>
  <dcterms:modified xsi:type="dcterms:W3CDTF">2018-01-29T10:44:14Z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