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XT" sheetId="1" r:id="rId1"/>
    <sheet name="ELOLAP" sheetId="2" r:id="rId2"/>
    <sheet name="BEFK9" sheetId="3" r:id="rId3"/>
    <sheet name="BEFT9" sheetId="4" r:id="rId4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C9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E14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<sst xmlns="http://schemas.openxmlformats.org/spreadsheetml/2006/main" count="135" uniqueCount="70">
  <si>
    <t>nn</t>
  </si>
  <si>
    <t>…</t>
  </si>
  <si>
    <t>05</t>
  </si>
  <si>
    <t>04</t>
  </si>
  <si>
    <t>03</t>
  </si>
  <si>
    <t>02</t>
  </si>
  <si>
    <t>01</t>
  </si>
  <si>
    <t>g=b+c+d-e-f</t>
  </si>
  <si>
    <t>f</t>
  </si>
  <si>
    <t>e</t>
  </si>
  <si>
    <t>d</t>
  </si>
  <si>
    <t>c</t>
  </si>
  <si>
    <t>b</t>
  </si>
  <si>
    <t>a</t>
  </si>
  <si>
    <t>Revízió miatt</t>
  </si>
  <si>
    <t>Pénzügyi teljesítés miatt</t>
  </si>
  <si>
    <t>Bevallás alapján</t>
  </si>
  <si>
    <t>Záró állomány</t>
  </si>
  <si>
    <t>Megszűnés</t>
  </si>
  <si>
    <t>Keletkezés</t>
  </si>
  <si>
    <t>Nyitó állomány</t>
  </si>
  <si>
    <t>Országkód</t>
  </si>
  <si>
    <t>Sorszám</t>
  </si>
  <si>
    <t xml:space="preserve">Az euróban vezetett ÁFA számlák miatt nem rezidensekkel szemben keletkezett tartozások állománya és forgalma </t>
  </si>
  <si>
    <t>Az euróban vezetett ÁFA számlák miatt nem rezidensekkel szemben keletkezett követelések állománya és forgalma</t>
  </si>
  <si>
    <t xml:space="preserve">BEFK9 tábla: </t>
  </si>
  <si>
    <t xml:space="preserve">BEFT9 tábla: </t>
  </si>
  <si>
    <t>Adatok: egész euróban</t>
  </si>
  <si>
    <t xml:space="preserve">Az euróban vezetett ÁFA számlák miatt nem rezidensekkel szemben fennálló követelések és tartozások állománya és forgalma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</si>
  <si>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</si>
  <si>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</si>
  <si>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</si>
  <si>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</si>
  <si>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</si>
  <si>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</si>
  <si>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</si>
  <si>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</si>
  <si>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</si>
  <si>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</si>
  <si>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</si>
  <si>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</si>
  <si>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</si>
  <si>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</si>
  <si>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00000000</t>
  </si>
  <si>
    <t>E</t>
  </si>
  <si>
    <t>2</t>
  </si>
  <si>
    <t>ELOLAP02</t>
  </si>
  <si>
    <t>3</t>
  </si>
  <si>
    <t>ELOLAP03</t>
  </si>
  <si>
    <t>R26</t>
  </si>
  <si>
    <t>DE</t>
  </si>
  <si>
    <t>US</t>
  </si>
  <si>
    <t>FR</t>
  </si>
  <si>
    <t>PL</t>
  </si>
  <si>
    <t>AT</t>
  </si>
  <si>
    <t>BEFK9</t>
  </si>
  <si>
    <t>BEFT9</t>
  </si>
  <si>
    <t>Szabványos fájlnév:</t>
  </si>
  <si>
    <t xml:space="preserve"> Fájlnév összetétele: </t>
  </si>
  <si>
    <t>3) adatszolgáltató 8 jegyű törzsszáma</t>
  </si>
  <si>
    <t>1) adatgyűjtés jele: R26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</si>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</sst>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Continuous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1" xfId="57" applyFont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2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49" fontId="6" fillId="0" borderId="18" xfId="57" applyNumberFormat="1" applyFont="1" applyBorder="1" applyAlignment="1">
      <alignment horizontal="center" vertical="center"/>
      <protection/>
    </xf>
    <xf numFmtId="3" fontId="6" fillId="0" borderId="19" xfId="57" applyNumberFormat="1" applyFont="1" applyBorder="1" applyAlignment="1">
      <alignment horizontal="center" vertical="center"/>
      <protection/>
    </xf>
    <xf numFmtId="3" fontId="6" fillId="0" borderId="20" xfId="57" applyNumberFormat="1" applyFont="1" applyBorder="1" applyAlignment="1">
      <alignment wrapText="1"/>
      <protection/>
    </xf>
    <xf numFmtId="3" fontId="6" fillId="0" borderId="21" xfId="57" applyNumberFormat="1" applyFont="1" applyBorder="1" applyAlignment="1">
      <alignment wrapText="1"/>
      <protection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3" fontId="6" fillId="0" borderId="20" xfId="57" applyNumberFormat="1" applyFont="1" applyBorder="1">
      <alignment/>
      <protection/>
    </xf>
    <xf numFmtId="3" fontId="6" fillId="0" borderId="21" xfId="57" applyNumberFormat="1" applyFont="1" applyBorder="1">
      <alignment/>
      <protection/>
    </xf>
    <xf numFmtId="49" fontId="6" fillId="0" borderId="19" xfId="57" applyNumberFormat="1" applyFont="1" applyBorder="1" applyAlignment="1">
      <alignment horizontal="center" vertical="center"/>
      <protection/>
    </xf>
    <xf numFmtId="0" fontId="6" fillId="0" borderId="20" xfId="57" applyFont="1" applyBorder="1">
      <alignment/>
      <protection/>
    </xf>
    <xf numFmtId="0" fontId="6" fillId="0" borderId="21" xfId="57" applyFont="1" applyBorder="1">
      <alignment/>
      <protection/>
    </xf>
    <xf numFmtId="2" fontId="6" fillId="0" borderId="0" xfId="0" applyNumberFormat="1" applyFont="1" applyAlignment="1">
      <alignment horizontal="center"/>
    </xf>
    <xf numFmtId="49" fontId="6" fillId="0" borderId="22" xfId="57" applyNumberFormat="1" applyFont="1" applyBorder="1" applyAlignment="1">
      <alignment horizontal="center" vertical="center"/>
      <protection/>
    </xf>
    <xf numFmtId="49" fontId="6" fillId="0" borderId="23" xfId="57" applyNumberFormat="1" applyFont="1" applyBorder="1" applyAlignment="1">
      <alignment horizontal="center" vertical="center"/>
      <protection/>
    </xf>
    <xf numFmtId="0" fontId="6" fillId="0" borderId="10" xfId="57" applyFont="1" applyBorder="1">
      <alignment/>
      <protection/>
    </xf>
    <xf numFmtId="0" fontId="6" fillId="0" borderId="24" xfId="57" applyFont="1" applyBorder="1">
      <alignment/>
      <protection/>
    </xf>
    <xf numFmtId="0" fontId="6" fillId="0" borderId="13" xfId="57" applyFont="1" applyBorder="1" applyAlignment="1">
      <alignment vertical="center"/>
      <protection/>
    </xf>
    <xf numFmtId="3" fontId="6" fillId="0" borderId="25" xfId="57" applyNumberFormat="1" applyFont="1" applyBorder="1" applyAlignment="1">
      <alignment horizontal="center" vertical="center"/>
      <protection/>
    </xf>
    <xf numFmtId="49" fontId="6" fillId="0" borderId="25" xfId="57" applyNumberFormat="1" applyFont="1" applyBorder="1" applyAlignment="1">
      <alignment horizontal="center" vertical="center"/>
      <protection/>
    </xf>
    <xf numFmtId="49" fontId="6" fillId="0" borderId="26" xfId="57" applyNumberFormat="1" applyFont="1" applyBorder="1" applyAlignment="1">
      <alignment horizontal="center" vertical="center"/>
      <protection/>
    </xf>
    <xf numFmtId="0" fontId="10" fillId="0" borderId="0" xfId="57" applyFont="1" applyBorder="1">
      <alignment/>
      <protection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17" fillId="0" borderId="0" xfId="57" applyFont="1" applyBorder="1">
      <alignment/>
      <protection/>
    </xf>
    <xf numFmtId="0" fontId="19" fillId="34" borderId="0" xfId="0" applyNumberFormat="1" applyFont="1" applyFill="1" applyBorder="1" applyAlignment="1">
      <alignment horizontal="left" vertical="center" wrapText="1"/>
    </xf>
    <xf numFmtId="0" fontId="19" fillId="34" borderId="0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left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2" fillId="0" borderId="30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vertical="center" wrapText="1"/>
    </xf>
    <xf numFmtId="0" fontId="12" fillId="0" borderId="32" xfId="0" applyNumberFormat="1" applyFont="1" applyFill="1" applyBorder="1" applyAlignment="1">
      <alignment horizontal="left" vertical="center" wrapText="1"/>
    </xf>
    <xf numFmtId="0" fontId="12" fillId="0" borderId="31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 wrapText="1"/>
    </xf>
    <xf numFmtId="0" fontId="12" fillId="0" borderId="34" xfId="0" applyNumberFormat="1" applyFont="1" applyFill="1" applyBorder="1" applyAlignment="1">
      <alignment horizontal="left" vertical="center" wrapText="1"/>
    </xf>
    <xf numFmtId="0" fontId="12" fillId="0" borderId="35" xfId="0" applyNumberFormat="1" applyFont="1" applyFill="1" applyBorder="1" applyAlignment="1">
      <alignment horizontal="left" vertical="center"/>
    </xf>
    <xf numFmtId="49" fontId="6" fillId="35" borderId="0" xfId="0" applyNumberFormat="1" applyFont="1" applyFill="1" applyAlignment="1">
      <alignment horizontal="center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1" fillId="0" borderId="40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20" fillId="0" borderId="42" xfId="0" applyNumberFormat="1" applyFont="1" applyFill="1" applyBorder="1" applyAlignment="1">
      <alignment horizontal="center" vertical="center" wrapText="1"/>
    </xf>
    <xf numFmtId="0" fontId="20" fillId="0" borderId="43" xfId="0" applyNumberFormat="1" applyFont="1" applyFill="1" applyBorder="1" applyAlignment="1">
      <alignment horizontal="center" vertical="center" wrapText="1"/>
    </xf>
    <xf numFmtId="0" fontId="20" fillId="0" borderId="4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0" xfId="57" applyFont="1" applyBorder="1" applyAlignment="1">
      <alignment horizontal="left"/>
      <protection/>
    </xf>
    <xf numFmtId="0" fontId="18" fillId="0" borderId="0" xfId="57" applyFont="1" applyBorder="1" applyAlignment="1">
      <alignment horizontal="left" vertical="center"/>
      <protection/>
    </xf>
    <xf numFmtId="0" fontId="9" fillId="36" borderId="45" xfId="57" applyFont="1" applyFill="1" applyBorder="1" applyAlignment="1">
      <alignment horizontal="left" wrapText="1"/>
      <protection/>
    </xf>
    <xf numFmtId="0" fontId="9" fillId="36" borderId="46" xfId="57" applyFont="1" applyFill="1" applyBorder="1" applyAlignment="1">
      <alignment horizontal="left" wrapText="1"/>
      <protection/>
    </xf>
    <xf numFmtId="0" fontId="9" fillId="36" borderId="47" xfId="57" applyFont="1" applyFill="1" applyBorder="1" applyAlignment="1">
      <alignment horizontal="left" wrapText="1"/>
      <protection/>
    </xf>
    <xf numFmtId="0" fontId="9" fillId="0" borderId="48" xfId="57" applyFont="1" applyBorder="1" applyAlignment="1">
      <alignment horizontal="center" wrapText="1"/>
      <protection/>
    </xf>
    <xf numFmtId="0" fontId="9" fillId="0" borderId="15" xfId="57" applyFont="1" applyBorder="1" applyAlignment="1">
      <alignment horizontal="center" wrapText="1"/>
      <protection/>
    </xf>
    <xf numFmtId="0" fontId="9" fillId="0" borderId="49" xfId="57" applyFont="1" applyBorder="1" applyAlignment="1">
      <alignment horizontal="center" vertical="center" wrapText="1"/>
      <protection/>
    </xf>
    <xf numFmtId="0" fontId="9" fillId="0" borderId="50" xfId="57" applyFont="1" applyBorder="1" applyAlignment="1">
      <alignment horizontal="center" vertical="center" wrapText="1"/>
      <protection/>
    </xf>
    <xf numFmtId="0" fontId="9" fillId="0" borderId="51" xfId="57" applyFont="1" applyBorder="1" applyAlignment="1">
      <alignment horizontal="center" vertical="center" wrapText="1"/>
      <protection/>
    </xf>
    <xf numFmtId="0" fontId="9" fillId="0" borderId="52" xfId="57" applyFont="1" applyBorder="1" applyAlignment="1">
      <alignment horizontal="center" vertical="center" wrapText="1"/>
      <protection/>
    </xf>
    <xf numFmtId="0" fontId="9" fillId="0" borderId="53" xfId="57" applyFont="1" applyBorder="1" applyAlignment="1">
      <alignment horizontal="center" vertical="center" wrapText="1"/>
      <protection/>
    </xf>
    <xf numFmtId="0" fontId="9" fillId="0" borderId="54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left" vertical="center"/>
      <protection/>
    </xf>
    <xf numFmtId="0" fontId="37" fillId="0" borderId="55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BL08_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76.7109375" style="1" bestFit="1" customWidth="1"/>
    <col min="2" max="16384" width="9.140625" style="1" customWidth="1"/>
  </cols>
  <sheetData>
    <row r="1" ht="12.75">
      <c r="A1" s="1" t="str">
        <f>ELOLAP!L7</f>
        <v>R26,2020N1,00000000,20200415,E,ELOLAP,@ELOLAP01,Kontrolling</v>
      </c>
    </row>
    <row r="2" ht="12.75">
      <c r="A2" s="1" t="str">
        <f>ELOLAP!L8</f>
        <v>R26,2020N1,00000000,20200415,E,ELOLAP,@ELOLAP02,3612345678</v>
      </c>
    </row>
    <row r="3" ht="12.75">
      <c r="A3" s="1" t="str">
        <f>ELOLAP!L9</f>
        <v>R26,2020N1,00000000,20200415,E,ELOLAP,@ELOLAP03,controlling@penzugy.hu</v>
      </c>
    </row>
    <row r="4" ht="12.75">
      <c r="A4" s="1" t="str">
        <f>BEFK9!P9</f>
        <v>R26,2020N1,00000000,20200415,E,BEFK9,@BEFK9001,DE,1200000,10000,,,,1210000</v>
      </c>
    </row>
    <row r="5" ht="12.75">
      <c r="A5" s="1" t="str">
        <f>BEFK9!P10</f>
        <v>R26,2020N1,00000000,20200415,E,BEFK9,@BEFK9002,US,13000,,,10000,,3000</v>
      </c>
    </row>
    <row r="6" ht="12.75">
      <c r="A6" s="1" t="str">
        <f>BEFK9!P11</f>
        <v>R26,2020N1,00000000,20200415,E,BEFK9,@BEFK9003,FR,0,200000,,,100000,100000</v>
      </c>
    </row>
    <row r="7" ht="12.75">
      <c r="A7" s="1" t="str">
        <f>BEFK9!P12</f>
        <v>R26,2020N1,00000000,20200415,E,BEFK9,@BEFK9004,PL,120000000,,20000000,,,140000000</v>
      </c>
    </row>
    <row r="8" ht="12.75">
      <c r="A8" s="1" t="str">
        <f>BEFK9!P13</f>
        <v>R26,2020N1,00000000,20200415,E,BEFK9,@BEFK9005,AT,0,20000,,10000,,10000</v>
      </c>
    </row>
    <row r="9" ht="12.75">
      <c r="A9" s="1" t="str">
        <f>BEFT9!P9</f>
        <v>R26,2020N1,00000000,20200415,E,BEFT9,@BEFT9001,DE,1200000,10000,,,,1210000</v>
      </c>
    </row>
    <row r="10" ht="12.75">
      <c r="A10" s="1" t="str">
        <f>BEFT9!P10</f>
        <v>R26,2020N1,00000000,20200415,E,BEFT9,@BEFT9002,US,13000,,,10000,,3000</v>
      </c>
    </row>
    <row r="11" ht="12.75">
      <c r="A11" s="1" t="str">
        <f>BEFT9!P11</f>
        <v>R26,2020N1,00000000,20200415,E,BEFT9,@BEFT9003,FR,0,200000,,,100000,100000</v>
      </c>
    </row>
    <row r="12" ht="12.75">
      <c r="A12" s="1" t="str">
        <f>BEFT9!P12</f>
        <v>R26,2020N1,00000000,20200415,E,BEFT9,@BEFT9004,PL,120000000,,20000000,,,140000000</v>
      </c>
    </row>
    <row r="13" ht="12.75">
      <c r="A13" s="1" t="str">
        <f>BEFT9!P13</f>
        <v>R26,2020N1,00000000,20200415,E,BEFT9,@BEFT9005,AT,0,20000,,10000,,10000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9" sqref="D9"/>
    </sheetView>
  </sheetViews>
  <sheetFormatPr defaultColWidth="10.421875" defaultRowHeight="12.75"/>
  <cols>
    <col min="1" max="1" width="8.421875" style="1" customWidth="1"/>
    <col min="2" max="2" width="10.421875" style="1" customWidth="1"/>
    <col min="3" max="3" width="36.140625" style="19" customWidth="1"/>
    <col min="4" max="4" width="26.28125" style="19" customWidth="1"/>
    <col min="5" max="5" width="8.7109375" style="1" customWidth="1"/>
    <col min="6" max="6" width="8.28125" style="19" customWidth="1"/>
    <col min="7" max="9" width="10.421875" style="19" customWidth="1"/>
    <col min="10" max="10" width="8.140625" style="19" customWidth="1"/>
    <col min="11" max="11" width="10.421875" style="19" customWidth="1"/>
    <col min="12" max="12" width="58.140625" style="1" bestFit="1" customWidth="1"/>
    <col min="13" max="16384" width="10.421875" style="1" customWidth="1"/>
  </cols>
  <sheetData>
    <row r="1" spans="1:4" ht="21.75" customHeight="1" thickTop="1">
      <c r="A1" s="61" t="s">
        <v>61</v>
      </c>
      <c r="B1" s="62"/>
      <c r="C1" s="62"/>
      <c r="D1" s="63"/>
    </row>
    <row r="2" spans="1:4" ht="16.5" customHeight="1" thickBot="1">
      <c r="A2" s="64" t="s">
        <v>30</v>
      </c>
      <c r="B2" s="65"/>
      <c r="C2" s="65"/>
      <c r="D2" s="66"/>
    </row>
    <row r="3" spans="1:4" ht="16.5" thickBot="1" thickTop="1">
      <c r="A3" s="48"/>
      <c r="B3" s="48"/>
      <c r="C3" s="48"/>
      <c r="D3" s="49"/>
    </row>
    <row r="4" spans="1:4" ht="16.5" thickBot="1" thickTop="1">
      <c r="A4" s="67" t="s">
        <v>22</v>
      </c>
      <c r="B4" s="67" t="s">
        <v>31</v>
      </c>
      <c r="C4" s="67" t="s">
        <v>32</v>
      </c>
      <c r="D4" s="50" t="s">
        <v>33</v>
      </c>
    </row>
    <row r="5" spans="1:12" ht="65.25" thickBot="1" thickTop="1">
      <c r="A5" s="68"/>
      <c r="B5" s="68"/>
      <c r="C5" s="68"/>
      <c r="D5" s="5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1" t="s">
        <v>40</v>
      </c>
      <c r="L5" s="12" t="s">
        <v>41</v>
      </c>
    </row>
    <row r="6" spans="1:12" ht="16.5" thickBot="1" thickTop="1">
      <c r="A6" s="69"/>
      <c r="B6" s="69"/>
      <c r="C6" s="69"/>
      <c r="D6" s="50" t="s">
        <v>13</v>
      </c>
      <c r="L6" s="19"/>
    </row>
    <row r="7" spans="1:12" ht="13.5" thickTop="1">
      <c r="A7" s="51" t="s">
        <v>34</v>
      </c>
      <c r="B7" s="52" t="s">
        <v>42</v>
      </c>
      <c r="C7" s="53" t="s">
        <v>63</v>
      </c>
      <c r="D7" s="54" t="s">
        <v>66</v>
      </c>
      <c r="F7" s="19" t="s">
        <v>49</v>
      </c>
      <c r="G7" s="42" t="s">
        <v>68</v>
      </c>
      <c r="H7" s="43" t="s">
        <v>43</v>
      </c>
      <c r="I7" s="60" t="s">
        <v>69</v>
      </c>
      <c r="J7" s="19" t="s">
        <v>44</v>
      </c>
      <c r="K7" s="19" t="s">
        <v>29</v>
      </c>
      <c r="L7" s="1" t="str">
        <f>F7&amp;","&amp;G7&amp;","&amp;H7&amp;","&amp;I7&amp;","&amp;J7&amp;","&amp;K7&amp;","&amp;"@"&amp;K7&amp;"0"&amp;A7&amp;","&amp;D7</f>
        <v>R26,2020N1,00000000,20200415,E,ELOLAP,@ELOLAP01,Kontrolling</v>
      </c>
    </row>
    <row r="8" spans="1:12" ht="12.75">
      <c r="A8" s="51" t="s">
        <v>45</v>
      </c>
      <c r="B8" s="55" t="s">
        <v>46</v>
      </c>
      <c r="C8" s="53" t="s">
        <v>64</v>
      </c>
      <c r="D8" s="56">
        <v>3612345678</v>
      </c>
      <c r="F8" s="19" t="s">
        <v>49</v>
      </c>
      <c r="G8" s="19" t="str">
        <f aca="true" t="shared" si="0" ref="G8:I9">G7</f>
        <v>2020N1</v>
      </c>
      <c r="H8" s="32" t="str">
        <f t="shared" si="0"/>
        <v>00000000</v>
      </c>
      <c r="I8" s="19" t="str">
        <f t="shared" si="0"/>
        <v>20200415</v>
      </c>
      <c r="J8" s="19" t="s">
        <v>44</v>
      </c>
      <c r="K8" s="19" t="s">
        <v>29</v>
      </c>
      <c r="L8" s="1" t="str">
        <f>F8&amp;","&amp;G8&amp;","&amp;H8&amp;","&amp;I8&amp;","&amp;J8&amp;","&amp;K8&amp;","&amp;"@"&amp;K8&amp;"0"&amp;A8&amp;","&amp;D8</f>
        <v>R26,2020N1,00000000,20200415,E,ELOLAP,@ELOLAP02,3612345678</v>
      </c>
    </row>
    <row r="9" spans="1:12" ht="13.5" thickBot="1">
      <c r="A9" s="57" t="s">
        <v>47</v>
      </c>
      <c r="B9" s="58" t="s">
        <v>48</v>
      </c>
      <c r="C9" s="59" t="s">
        <v>65</v>
      </c>
      <c r="D9" s="86" t="s">
        <v>67</v>
      </c>
      <c r="F9" s="19" t="s">
        <v>49</v>
      </c>
      <c r="G9" s="19" t="str">
        <f t="shared" si="0"/>
        <v>2020N1</v>
      </c>
      <c r="H9" s="32" t="str">
        <f t="shared" si="0"/>
        <v>00000000</v>
      </c>
      <c r="I9" s="19" t="str">
        <f t="shared" si="0"/>
        <v>20200415</v>
      </c>
      <c r="J9" s="19" t="s">
        <v>44</v>
      </c>
      <c r="K9" s="19" t="s">
        <v>29</v>
      </c>
      <c r="L9" s="1" t="str">
        <f>F9&amp;","&amp;G9&amp;","&amp;H9&amp;","&amp;I9&amp;","&amp;J9&amp;","&amp;K9&amp;","&amp;"@"&amp;K9&amp;"0"&amp;A9&amp;","&amp;D9</f>
        <v>R26,2020N1,00000000,20200415,E,ELOLAP,@ELOLAP03,controlling@penzugy.hu</v>
      </c>
    </row>
    <row r="12" spans="2:4" ht="15">
      <c r="B12" s="46" t="s">
        <v>57</v>
      </c>
      <c r="C12" s="45" t="str">
        <f>+F7&amp;MID(G7,4,5)&amp;H7</f>
        <v>R260N100000000</v>
      </c>
      <c r="D12" s="44" t="s">
        <v>58</v>
      </c>
    </row>
    <row r="13" ht="12.75">
      <c r="D13" s="44" t="s">
        <v>60</v>
      </c>
    </row>
    <row r="14" ht="12.75">
      <c r="D14" s="44" t="s">
        <v>62</v>
      </c>
    </row>
    <row r="15" ht="12.75">
      <c r="D15" s="44" t="s">
        <v>59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8.140625" style="2" customWidth="1"/>
    <col min="2" max="2" width="11.140625" style="2" customWidth="1"/>
    <col min="3" max="3" width="13.8515625" style="2" customWidth="1"/>
    <col min="4" max="4" width="11.140625" style="2" customWidth="1"/>
    <col min="5" max="5" width="14.00390625" style="2" customWidth="1"/>
    <col min="6" max="6" width="14.7109375" style="2" customWidth="1"/>
    <col min="7" max="7" width="15.140625" style="2" customWidth="1"/>
    <col min="8" max="8" width="16.28125" style="2" customWidth="1"/>
    <col min="9" max="9" width="9.140625" style="2" customWidth="1"/>
    <col min="10" max="15" width="9.140625" style="3" customWidth="1"/>
    <col min="16" max="16" width="81.421875" style="2" bestFit="1" customWidth="1"/>
    <col min="17" max="16384" width="9.140625" style="2" customWidth="1"/>
  </cols>
  <sheetData>
    <row r="1" spans="1:8" ht="39.75" customHeight="1">
      <c r="A1" s="70" t="s">
        <v>28</v>
      </c>
      <c r="B1" s="70"/>
      <c r="C1" s="70"/>
      <c r="D1" s="70"/>
      <c r="E1" s="70"/>
      <c r="F1" s="70"/>
      <c r="G1" s="70"/>
      <c r="H1" s="70"/>
    </row>
    <row r="2" ht="12.75"/>
    <row r="3" spans="1:3" ht="15">
      <c r="A3" s="71" t="s">
        <v>25</v>
      </c>
      <c r="B3" s="71"/>
      <c r="C3" s="47"/>
    </row>
    <row r="4" spans="1:6" ht="15.75" thickBot="1">
      <c r="A4" s="72" t="s">
        <v>27</v>
      </c>
      <c r="B4" s="72"/>
      <c r="C4" s="72"/>
      <c r="F4" s="5"/>
    </row>
    <row r="5" spans="1:8" ht="35.25" customHeight="1" thickBot="1">
      <c r="A5" s="73" t="s">
        <v>24</v>
      </c>
      <c r="B5" s="74"/>
      <c r="C5" s="74"/>
      <c r="D5" s="74"/>
      <c r="E5" s="75"/>
      <c r="F5" s="6"/>
      <c r="G5" s="7"/>
      <c r="H5" s="6"/>
    </row>
    <row r="6" spans="1:8" ht="12.75">
      <c r="A6" s="80" t="s">
        <v>22</v>
      </c>
      <c r="B6" s="82" t="s">
        <v>21</v>
      </c>
      <c r="C6" s="82" t="s">
        <v>20</v>
      </c>
      <c r="D6" s="76" t="s">
        <v>19</v>
      </c>
      <c r="E6" s="77"/>
      <c r="F6" s="76" t="s">
        <v>18</v>
      </c>
      <c r="G6" s="77"/>
      <c r="H6" s="78" t="s">
        <v>17</v>
      </c>
    </row>
    <row r="7" spans="1:16" ht="77.25" thickBot="1">
      <c r="A7" s="81"/>
      <c r="B7" s="83"/>
      <c r="C7" s="83"/>
      <c r="D7" s="8" t="s">
        <v>16</v>
      </c>
      <c r="E7" s="8" t="s">
        <v>14</v>
      </c>
      <c r="F7" s="9" t="s">
        <v>15</v>
      </c>
      <c r="G7" s="9" t="s">
        <v>14</v>
      </c>
      <c r="H7" s="79"/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1" t="s">
        <v>40</v>
      </c>
      <c r="P7" s="12" t="s">
        <v>41</v>
      </c>
    </row>
    <row r="8" spans="1:16" ht="12.75">
      <c r="A8" s="37"/>
      <c r="B8" s="16" t="s">
        <v>13</v>
      </c>
      <c r="C8" s="15" t="s">
        <v>12</v>
      </c>
      <c r="D8" s="15" t="s">
        <v>11</v>
      </c>
      <c r="E8" s="16" t="s">
        <v>10</v>
      </c>
      <c r="F8" s="16" t="s">
        <v>9</v>
      </c>
      <c r="G8" s="17" t="s">
        <v>8</v>
      </c>
      <c r="H8" s="18" t="s">
        <v>7</v>
      </c>
      <c r="J8" s="19"/>
      <c r="K8" s="19"/>
      <c r="L8" s="19"/>
      <c r="M8" s="19"/>
      <c r="N8" s="19"/>
      <c r="O8" s="19"/>
      <c r="P8" s="19"/>
    </row>
    <row r="9" spans="1:16" ht="12.75">
      <c r="A9" s="29" t="s">
        <v>6</v>
      </c>
      <c r="B9" s="38" t="s">
        <v>50</v>
      </c>
      <c r="C9" s="22">
        <v>1200000</v>
      </c>
      <c r="D9" s="22">
        <v>10000</v>
      </c>
      <c r="E9" s="22"/>
      <c r="F9" s="22"/>
      <c r="G9" s="22"/>
      <c r="H9" s="23">
        <f>C9+D9</f>
        <v>1210000</v>
      </c>
      <c r="J9" s="24" t="str">
        <f>ELOLAP!$F$7</f>
        <v>R26</v>
      </c>
      <c r="K9" s="25" t="str">
        <f>ELOLAP!$G$7</f>
        <v>2020N1</v>
      </c>
      <c r="L9" s="26" t="str">
        <f>ELOLAP!$H$7</f>
        <v>00000000</v>
      </c>
      <c r="M9" s="26" t="str">
        <f>ELOLAP!$I$7</f>
        <v>20200415</v>
      </c>
      <c r="N9" s="19" t="s">
        <v>44</v>
      </c>
      <c r="O9" s="19" t="s">
        <v>55</v>
      </c>
      <c r="P9" s="1" t="str">
        <f>J9&amp;","&amp;K9&amp;","&amp;L9&amp;","&amp;M9&amp;","&amp;N9&amp;","&amp;O9&amp;","&amp;"@"&amp;O9&amp;"0"&amp;A9&amp;","&amp;B9&amp;","&amp;C9&amp;","&amp;D9&amp;","&amp;E9&amp;","&amp;F9&amp;","&amp;G9&amp;","&amp;H9</f>
        <v>R26,2020N1,00000000,20200415,E,BEFK9,@BEFK9001,DE,1200000,10000,,,,1210000</v>
      </c>
    </row>
    <row r="10" spans="1:16" ht="12.75">
      <c r="A10" s="29" t="s">
        <v>5</v>
      </c>
      <c r="B10" s="38" t="s">
        <v>51</v>
      </c>
      <c r="C10" s="22">
        <v>13000</v>
      </c>
      <c r="D10" s="22"/>
      <c r="E10" s="22"/>
      <c r="F10" s="22">
        <v>10000</v>
      </c>
      <c r="G10" s="22"/>
      <c r="H10" s="23">
        <f>C10-F10</f>
        <v>3000</v>
      </c>
      <c r="J10" s="24" t="str">
        <f>ELOLAP!$F$7</f>
        <v>R26</v>
      </c>
      <c r="K10" s="25" t="str">
        <f>ELOLAP!$G$7</f>
        <v>2020N1</v>
      </c>
      <c r="L10" s="26" t="str">
        <f>ELOLAP!$H$7</f>
        <v>00000000</v>
      </c>
      <c r="M10" s="26" t="str">
        <f>ELOLAP!$I$7</f>
        <v>20200415</v>
      </c>
      <c r="N10" s="19" t="s">
        <v>44</v>
      </c>
      <c r="O10" s="19" t="str">
        <f>$O$9</f>
        <v>BEFK9</v>
      </c>
      <c r="P10" s="1" t="str">
        <f>J10&amp;","&amp;K10&amp;","&amp;L10&amp;","&amp;M10&amp;","&amp;N10&amp;","&amp;O10&amp;","&amp;"@"&amp;O10&amp;"0"&amp;A10&amp;","&amp;B10&amp;","&amp;C10&amp;","&amp;D10&amp;","&amp;E10&amp;","&amp;F10&amp;","&amp;G10&amp;","&amp;H10</f>
        <v>R26,2020N1,00000000,20200415,E,BEFK9,@BEFK9002,US,13000,,,10000,,3000</v>
      </c>
    </row>
    <row r="11" spans="1:16" ht="12.75">
      <c r="A11" s="29" t="s">
        <v>4</v>
      </c>
      <c r="B11" s="38" t="s">
        <v>52</v>
      </c>
      <c r="C11" s="27">
        <v>0</v>
      </c>
      <c r="D11" s="27">
        <v>200000</v>
      </c>
      <c r="E11" s="27"/>
      <c r="F11" s="27"/>
      <c r="G11" s="27">
        <v>100000</v>
      </c>
      <c r="H11" s="28">
        <f>C11+D11-G11</f>
        <v>100000</v>
      </c>
      <c r="J11" s="24" t="str">
        <f>ELOLAP!$F$7</f>
        <v>R26</v>
      </c>
      <c r="K11" s="25" t="str">
        <f>ELOLAP!$G$7</f>
        <v>2020N1</v>
      </c>
      <c r="L11" s="26" t="str">
        <f>ELOLAP!$H$7</f>
        <v>00000000</v>
      </c>
      <c r="M11" s="26" t="str">
        <f>ELOLAP!$I$7</f>
        <v>20200415</v>
      </c>
      <c r="N11" s="19" t="s">
        <v>44</v>
      </c>
      <c r="O11" s="19" t="str">
        <f>$O$9</f>
        <v>BEFK9</v>
      </c>
      <c r="P11" s="1" t="str">
        <f>J11&amp;","&amp;K11&amp;","&amp;L11&amp;","&amp;M11&amp;","&amp;N11&amp;","&amp;O11&amp;","&amp;"@"&amp;O11&amp;"0"&amp;A11&amp;","&amp;B11&amp;","&amp;C11&amp;","&amp;D11&amp;","&amp;E11&amp;","&amp;F11&amp;","&amp;G11&amp;","&amp;H11</f>
        <v>R26,2020N1,00000000,20200415,E,BEFK9,@BEFK9003,FR,0,200000,,,100000,100000</v>
      </c>
    </row>
    <row r="12" spans="1:16" ht="12.75">
      <c r="A12" s="29" t="s">
        <v>3</v>
      </c>
      <c r="B12" s="38" t="s">
        <v>53</v>
      </c>
      <c r="C12" s="27">
        <v>120000000</v>
      </c>
      <c r="D12" s="27"/>
      <c r="E12" s="27">
        <v>20000000</v>
      </c>
      <c r="F12" s="27"/>
      <c r="G12" s="27"/>
      <c r="H12" s="28">
        <f>C12+E12</f>
        <v>140000000</v>
      </c>
      <c r="J12" s="24" t="str">
        <f>ELOLAP!$F$7</f>
        <v>R26</v>
      </c>
      <c r="K12" s="25" t="str">
        <f>ELOLAP!$G$7</f>
        <v>2020N1</v>
      </c>
      <c r="L12" s="26" t="str">
        <f>ELOLAP!$H$7</f>
        <v>00000000</v>
      </c>
      <c r="M12" s="26" t="str">
        <f>ELOLAP!$I$7</f>
        <v>20200415</v>
      </c>
      <c r="N12" s="19" t="s">
        <v>44</v>
      </c>
      <c r="O12" s="19" t="str">
        <f>$O$9</f>
        <v>BEFK9</v>
      </c>
      <c r="P12" s="1" t="str">
        <f>J12&amp;","&amp;K12&amp;","&amp;L12&amp;","&amp;M12&amp;","&amp;N12&amp;","&amp;O12&amp;","&amp;"@"&amp;O12&amp;"0"&amp;A12&amp;","&amp;B12&amp;","&amp;C12&amp;","&amp;D12&amp;","&amp;E12&amp;","&amp;F12&amp;","&amp;G12&amp;","&amp;H12</f>
        <v>R26,2020N1,00000000,20200415,E,BEFK9,@BEFK9004,PL,120000000,,20000000,,,140000000</v>
      </c>
    </row>
    <row r="13" spans="1:16" ht="12.75">
      <c r="A13" s="29" t="s">
        <v>2</v>
      </c>
      <c r="B13" s="38" t="s">
        <v>54</v>
      </c>
      <c r="C13" s="27">
        <v>0</v>
      </c>
      <c r="D13" s="27">
        <v>20000</v>
      </c>
      <c r="E13" s="27"/>
      <c r="F13" s="27">
        <v>10000</v>
      </c>
      <c r="G13" s="27"/>
      <c r="H13" s="28">
        <f>C13+D13-F13</f>
        <v>10000</v>
      </c>
      <c r="J13" s="24" t="str">
        <f>ELOLAP!$F$7</f>
        <v>R26</v>
      </c>
      <c r="K13" s="25" t="str">
        <f>ELOLAP!$G$7</f>
        <v>2020N1</v>
      </c>
      <c r="L13" s="26" t="str">
        <f>ELOLAP!$H$7</f>
        <v>00000000</v>
      </c>
      <c r="M13" s="26" t="str">
        <f>ELOLAP!$I$7</f>
        <v>20200415</v>
      </c>
      <c r="N13" s="19" t="s">
        <v>44</v>
      </c>
      <c r="O13" s="19" t="str">
        <f>$O$9</f>
        <v>BEFK9</v>
      </c>
      <c r="P13" s="1" t="str">
        <f>J13&amp;","&amp;K13&amp;","&amp;L13&amp;","&amp;M13&amp;","&amp;N13&amp;","&amp;O13&amp;","&amp;"@"&amp;O13&amp;"0"&amp;A13&amp;","&amp;B13&amp;","&amp;C13&amp;","&amp;D13&amp;","&amp;E13&amp;","&amp;F13&amp;","&amp;G13&amp;","&amp;H13</f>
        <v>R26,2020N1,00000000,20200415,E,BEFK9,@BEFK9005,AT,0,20000,,10000,,10000</v>
      </c>
    </row>
    <row r="14" spans="1:16" ht="12.75">
      <c r="A14" s="29" t="s">
        <v>1</v>
      </c>
      <c r="B14" s="39"/>
      <c r="C14" s="30"/>
      <c r="D14" s="30"/>
      <c r="E14" s="30"/>
      <c r="F14" s="30"/>
      <c r="G14" s="30"/>
      <c r="H14" s="31"/>
      <c r="J14" s="19"/>
      <c r="K14" s="19"/>
      <c r="L14" s="32"/>
      <c r="M14" s="19"/>
      <c r="N14" s="19"/>
      <c r="O14" s="19"/>
      <c r="P14" s="1"/>
    </row>
    <row r="15" spans="1:16" ht="13.5" thickBot="1">
      <c r="A15" s="34" t="s">
        <v>0</v>
      </c>
      <c r="B15" s="40"/>
      <c r="C15" s="35"/>
      <c r="D15" s="35"/>
      <c r="E15" s="35"/>
      <c r="F15" s="35"/>
      <c r="G15" s="35"/>
      <c r="H15" s="36"/>
      <c r="J15" s="19"/>
      <c r="K15" s="19"/>
      <c r="L15" s="32"/>
      <c r="M15" s="19"/>
      <c r="N15" s="19"/>
      <c r="O15" s="19"/>
      <c r="P15" s="1"/>
    </row>
    <row r="16" ht="12.75"/>
    <row r="17" spans="1:8" ht="12.75">
      <c r="A17" s="41"/>
      <c r="B17" s="41"/>
      <c r="C17" s="4"/>
      <c r="D17" s="4"/>
      <c r="E17" s="4"/>
      <c r="F17" s="4"/>
      <c r="G17" s="4"/>
      <c r="H17" s="4"/>
    </row>
  </sheetData>
  <sheetProtection/>
  <mergeCells count="10">
    <mergeCell ref="A1:H1"/>
    <mergeCell ref="A3:B3"/>
    <mergeCell ref="A4:C4"/>
    <mergeCell ref="A5:E5"/>
    <mergeCell ref="F6:G6"/>
    <mergeCell ref="H6:H7"/>
    <mergeCell ref="A6:A7"/>
    <mergeCell ref="B6:B7"/>
    <mergeCell ref="C6:C7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8.140625" style="2" customWidth="1"/>
    <col min="2" max="2" width="11.140625" style="2" customWidth="1"/>
    <col min="3" max="3" width="13.8515625" style="2" customWidth="1"/>
    <col min="4" max="4" width="11.140625" style="2" customWidth="1"/>
    <col min="5" max="5" width="14.00390625" style="2" customWidth="1"/>
    <col min="6" max="6" width="14.7109375" style="2" customWidth="1"/>
    <col min="7" max="7" width="15.140625" style="2" customWidth="1"/>
    <col min="8" max="8" width="16.28125" style="2" customWidth="1"/>
    <col min="9" max="9" width="9.140625" style="2" customWidth="1"/>
    <col min="10" max="15" width="9.140625" style="3" customWidth="1"/>
    <col min="16" max="16384" width="9.140625" style="2" customWidth="1"/>
  </cols>
  <sheetData>
    <row r="1" spans="1:8" ht="39.75" customHeight="1">
      <c r="A1" s="70" t="s">
        <v>28</v>
      </c>
      <c r="B1" s="70"/>
      <c r="C1" s="70"/>
      <c r="D1" s="70"/>
      <c r="E1" s="70"/>
      <c r="F1" s="70"/>
      <c r="G1" s="70"/>
      <c r="H1" s="70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3" ht="12.75">
      <c r="A3" s="84" t="s">
        <v>26</v>
      </c>
      <c r="B3" s="84"/>
      <c r="C3" s="4"/>
    </row>
    <row r="4" spans="1:6" ht="13.5" thickBot="1">
      <c r="A4" s="85" t="s">
        <v>27</v>
      </c>
      <c r="B4" s="85"/>
      <c r="C4" s="85"/>
      <c r="F4" s="5"/>
    </row>
    <row r="5" spans="1:8" ht="26.25" customHeight="1" thickBot="1">
      <c r="A5" s="73" t="s">
        <v>23</v>
      </c>
      <c r="B5" s="74"/>
      <c r="C5" s="74"/>
      <c r="D5" s="74"/>
      <c r="E5" s="75"/>
      <c r="F5" s="6"/>
      <c r="G5" s="7"/>
      <c r="H5" s="6"/>
    </row>
    <row r="6" spans="1:8" ht="12.75">
      <c r="A6" s="80" t="s">
        <v>22</v>
      </c>
      <c r="B6" s="82" t="s">
        <v>21</v>
      </c>
      <c r="C6" s="82" t="s">
        <v>20</v>
      </c>
      <c r="D6" s="76" t="s">
        <v>19</v>
      </c>
      <c r="E6" s="77"/>
      <c r="F6" s="76" t="s">
        <v>18</v>
      </c>
      <c r="G6" s="77"/>
      <c r="H6" s="78" t="s">
        <v>17</v>
      </c>
    </row>
    <row r="7" spans="1:16" ht="77.25" thickBot="1">
      <c r="A7" s="81"/>
      <c r="B7" s="83"/>
      <c r="C7" s="83"/>
      <c r="D7" s="8" t="s">
        <v>16</v>
      </c>
      <c r="E7" s="8" t="s">
        <v>14</v>
      </c>
      <c r="F7" s="9" t="s">
        <v>15</v>
      </c>
      <c r="G7" s="9" t="s">
        <v>14</v>
      </c>
      <c r="H7" s="79"/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1" t="s">
        <v>40</v>
      </c>
      <c r="P7" s="12" t="s">
        <v>41</v>
      </c>
    </row>
    <row r="8" spans="1:16" ht="12.75">
      <c r="A8" s="13"/>
      <c r="B8" s="14" t="s">
        <v>13</v>
      </c>
      <c r="C8" s="15" t="s">
        <v>12</v>
      </c>
      <c r="D8" s="15" t="s">
        <v>11</v>
      </c>
      <c r="E8" s="16" t="s">
        <v>10</v>
      </c>
      <c r="F8" s="16" t="s">
        <v>9</v>
      </c>
      <c r="G8" s="17" t="s">
        <v>8</v>
      </c>
      <c r="H8" s="18" t="s">
        <v>7</v>
      </c>
      <c r="J8" s="19"/>
      <c r="K8" s="19"/>
      <c r="L8" s="19"/>
      <c r="M8" s="19"/>
      <c r="N8" s="19"/>
      <c r="O8" s="19"/>
      <c r="P8" s="19"/>
    </row>
    <row r="9" spans="1:16" ht="12.75">
      <c r="A9" s="20" t="s">
        <v>6</v>
      </c>
      <c r="B9" s="21" t="s">
        <v>50</v>
      </c>
      <c r="C9" s="22">
        <v>1200000</v>
      </c>
      <c r="D9" s="22">
        <v>10000</v>
      </c>
      <c r="E9" s="22"/>
      <c r="F9" s="22"/>
      <c r="G9" s="22"/>
      <c r="H9" s="23">
        <f>C9+D9</f>
        <v>1210000</v>
      </c>
      <c r="J9" s="24" t="str">
        <f>ELOLAP!$F$7</f>
        <v>R26</v>
      </c>
      <c r="K9" s="25" t="str">
        <f>ELOLAP!$G$7</f>
        <v>2020N1</v>
      </c>
      <c r="L9" s="26" t="str">
        <f>ELOLAP!$H$7</f>
        <v>00000000</v>
      </c>
      <c r="M9" s="26" t="str">
        <f>ELOLAP!$I$7</f>
        <v>20200415</v>
      </c>
      <c r="N9" s="19" t="s">
        <v>44</v>
      </c>
      <c r="O9" s="19" t="s">
        <v>56</v>
      </c>
      <c r="P9" s="1" t="str">
        <f>J9&amp;","&amp;K9&amp;","&amp;L9&amp;","&amp;M9&amp;","&amp;N9&amp;","&amp;O9&amp;","&amp;"@"&amp;O9&amp;"0"&amp;A9&amp;","&amp;B9&amp;","&amp;C9&amp;","&amp;D9&amp;","&amp;E9&amp;","&amp;F9&amp;","&amp;G9&amp;","&amp;H9</f>
        <v>R26,2020N1,00000000,20200415,E,BEFT9,@BEFT9001,DE,1200000,10000,,,,1210000</v>
      </c>
    </row>
    <row r="10" spans="1:16" ht="12.75">
      <c r="A10" s="20" t="s">
        <v>5</v>
      </c>
      <c r="B10" s="21" t="s">
        <v>51</v>
      </c>
      <c r="C10" s="22">
        <v>13000</v>
      </c>
      <c r="D10" s="22"/>
      <c r="E10" s="22"/>
      <c r="F10" s="22">
        <v>10000</v>
      </c>
      <c r="G10" s="22"/>
      <c r="H10" s="23">
        <f>C10-F10</f>
        <v>3000</v>
      </c>
      <c r="J10" s="24" t="str">
        <f>ELOLAP!$F$7</f>
        <v>R26</v>
      </c>
      <c r="K10" s="25" t="str">
        <f>ELOLAP!$G$7</f>
        <v>2020N1</v>
      </c>
      <c r="L10" s="26" t="str">
        <f>ELOLAP!$H$7</f>
        <v>00000000</v>
      </c>
      <c r="M10" s="26" t="str">
        <f>ELOLAP!$I$7</f>
        <v>20200415</v>
      </c>
      <c r="N10" s="19" t="s">
        <v>44</v>
      </c>
      <c r="O10" s="19" t="str">
        <f>$O$9</f>
        <v>BEFT9</v>
      </c>
      <c r="P10" s="1" t="str">
        <f>J10&amp;","&amp;K10&amp;","&amp;L10&amp;","&amp;M10&amp;","&amp;N10&amp;","&amp;O10&amp;","&amp;"@"&amp;O10&amp;"0"&amp;A10&amp;","&amp;B10&amp;","&amp;C10&amp;","&amp;D10&amp;","&amp;E10&amp;","&amp;F10&amp;","&amp;G10&amp;","&amp;H10</f>
        <v>R26,2020N1,00000000,20200415,E,BEFT9,@BEFT9002,US,13000,,,10000,,3000</v>
      </c>
    </row>
    <row r="11" spans="1:16" ht="12.75">
      <c r="A11" s="20" t="s">
        <v>4</v>
      </c>
      <c r="B11" s="21" t="s">
        <v>52</v>
      </c>
      <c r="C11" s="27">
        <v>0</v>
      </c>
      <c r="D11" s="27">
        <v>200000</v>
      </c>
      <c r="E11" s="27"/>
      <c r="F11" s="27"/>
      <c r="G11" s="27">
        <v>100000</v>
      </c>
      <c r="H11" s="28">
        <f>C11+D11-G11</f>
        <v>100000</v>
      </c>
      <c r="J11" s="24" t="str">
        <f>ELOLAP!$F$7</f>
        <v>R26</v>
      </c>
      <c r="K11" s="25" t="str">
        <f>ELOLAP!$G$7</f>
        <v>2020N1</v>
      </c>
      <c r="L11" s="26" t="str">
        <f>ELOLAP!$H$7</f>
        <v>00000000</v>
      </c>
      <c r="M11" s="26" t="str">
        <f>ELOLAP!$I$7</f>
        <v>20200415</v>
      </c>
      <c r="N11" s="19" t="s">
        <v>44</v>
      </c>
      <c r="O11" s="19" t="str">
        <f>$O$9</f>
        <v>BEFT9</v>
      </c>
      <c r="P11" s="1" t="str">
        <f>J11&amp;","&amp;K11&amp;","&amp;L11&amp;","&amp;M11&amp;","&amp;N11&amp;","&amp;O11&amp;","&amp;"@"&amp;O11&amp;"0"&amp;A11&amp;","&amp;B11&amp;","&amp;C11&amp;","&amp;D11&amp;","&amp;E11&amp;","&amp;F11&amp;","&amp;G11&amp;","&amp;H11</f>
        <v>R26,2020N1,00000000,20200415,E,BEFT9,@BEFT9003,FR,0,200000,,,100000,100000</v>
      </c>
    </row>
    <row r="12" spans="1:16" ht="12.75">
      <c r="A12" s="20" t="s">
        <v>3</v>
      </c>
      <c r="B12" s="21" t="s">
        <v>53</v>
      </c>
      <c r="C12" s="27">
        <v>120000000</v>
      </c>
      <c r="D12" s="27"/>
      <c r="E12" s="27">
        <v>20000000</v>
      </c>
      <c r="F12" s="27"/>
      <c r="G12" s="27"/>
      <c r="H12" s="28">
        <f>C12+E12</f>
        <v>140000000</v>
      </c>
      <c r="J12" s="24" t="str">
        <f>ELOLAP!$F$7</f>
        <v>R26</v>
      </c>
      <c r="K12" s="25" t="str">
        <f>ELOLAP!$G$7</f>
        <v>2020N1</v>
      </c>
      <c r="L12" s="26" t="str">
        <f>ELOLAP!$H$7</f>
        <v>00000000</v>
      </c>
      <c r="M12" s="26" t="str">
        <f>ELOLAP!$I$7</f>
        <v>20200415</v>
      </c>
      <c r="N12" s="19" t="s">
        <v>44</v>
      </c>
      <c r="O12" s="19" t="str">
        <f>$O$9</f>
        <v>BEFT9</v>
      </c>
      <c r="P12" s="1" t="str">
        <f>J12&amp;","&amp;K12&amp;","&amp;L12&amp;","&amp;M12&amp;","&amp;N12&amp;","&amp;O12&amp;","&amp;"@"&amp;O12&amp;"0"&amp;A12&amp;","&amp;B12&amp;","&amp;C12&amp;","&amp;D12&amp;","&amp;E12&amp;","&amp;F12&amp;","&amp;G12&amp;","&amp;H12</f>
        <v>R26,2020N1,00000000,20200415,E,BEFT9,@BEFT9004,PL,120000000,,20000000,,,140000000</v>
      </c>
    </row>
    <row r="13" spans="1:16" ht="12.75">
      <c r="A13" s="20" t="s">
        <v>2</v>
      </c>
      <c r="B13" s="21" t="s">
        <v>54</v>
      </c>
      <c r="C13" s="27">
        <v>0</v>
      </c>
      <c r="D13" s="27">
        <v>20000</v>
      </c>
      <c r="E13" s="27"/>
      <c r="F13" s="27">
        <v>10000</v>
      </c>
      <c r="G13" s="27"/>
      <c r="H13" s="28">
        <f>C13+D13-F13</f>
        <v>10000</v>
      </c>
      <c r="J13" s="24" t="str">
        <f>ELOLAP!$F$7</f>
        <v>R26</v>
      </c>
      <c r="K13" s="25" t="str">
        <f>ELOLAP!$G$7</f>
        <v>2020N1</v>
      </c>
      <c r="L13" s="26" t="str">
        <f>ELOLAP!$H$7</f>
        <v>00000000</v>
      </c>
      <c r="M13" s="26" t="str">
        <f>ELOLAP!$I$7</f>
        <v>20200415</v>
      </c>
      <c r="N13" s="19" t="s">
        <v>44</v>
      </c>
      <c r="O13" s="19" t="str">
        <f>$O$9</f>
        <v>BEFT9</v>
      </c>
      <c r="P13" s="1" t="str">
        <f>J13&amp;","&amp;K13&amp;","&amp;L13&amp;","&amp;M13&amp;","&amp;N13&amp;","&amp;O13&amp;","&amp;"@"&amp;O13&amp;"0"&amp;A13&amp;","&amp;B13&amp;","&amp;C13&amp;","&amp;D13&amp;","&amp;E13&amp;","&amp;F13&amp;","&amp;G13&amp;","&amp;H13</f>
        <v>R26,2020N1,00000000,20200415,E,BEFT9,@BEFT9005,AT,0,20000,,10000,,10000</v>
      </c>
    </row>
    <row r="14" spans="1:13" ht="12.75">
      <c r="A14" s="20" t="s">
        <v>1</v>
      </c>
      <c r="B14" s="29"/>
      <c r="C14" s="30"/>
      <c r="D14" s="30"/>
      <c r="E14" s="30"/>
      <c r="F14" s="30"/>
      <c r="G14" s="30"/>
      <c r="H14" s="31"/>
      <c r="K14" s="19"/>
      <c r="L14" s="32"/>
      <c r="M14" s="19"/>
    </row>
    <row r="15" spans="1:13" ht="13.5" thickBot="1">
      <c r="A15" s="33" t="s">
        <v>0</v>
      </c>
      <c r="B15" s="34"/>
      <c r="C15" s="35"/>
      <c r="D15" s="35"/>
      <c r="E15" s="35"/>
      <c r="F15" s="35"/>
      <c r="G15" s="35"/>
      <c r="H15" s="36"/>
      <c r="K15" s="19"/>
      <c r="L15" s="32"/>
      <c r="M15" s="19"/>
    </row>
    <row r="18" ht="12.75"/>
    <row r="19" ht="12.75"/>
    <row r="20" ht="12.75"/>
    <row r="21" ht="12.75"/>
  </sheetData>
  <sheetProtection/>
  <mergeCells count="10">
    <mergeCell ref="A1:H1"/>
    <mergeCell ref="A3:B3"/>
    <mergeCell ref="A4:C4"/>
    <mergeCell ref="F6:G6"/>
    <mergeCell ref="H6:H7"/>
    <mergeCell ref="A5:E5"/>
    <mergeCell ref="A6:A7"/>
    <mergeCell ref="B6:B7"/>
    <mergeCell ref="C6:C7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2007-01-30T07:46:00Z</cp:lastPrinted>
  <dcterms:created xsi:type="dcterms:W3CDTF">2006-08-31T09:33:33Z</dcterms:created>
  <dcterms:modified xsi:type="dcterms:W3CDTF">2020-01-23T09:36:45Z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728501858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-1958616789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2018-12-04T13:50:51.5340161+01:00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