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rokl\Documents\A_TKM\TKM ajánlás\"/>
    </mc:Choice>
  </mc:AlternateContent>
  <xr:revisionPtr revIDLastSave="0" documentId="8_{B5A8218E-A950-43C0-8D09-08661D7395DF}" xr6:coauthVersionLast="45" xr6:coauthVersionMax="45" xr10:uidLastSave="{00000000-0000-0000-0000-000000000000}"/>
  <bookViews>
    <workbookView xWindow="975" yWindow="2745" windowWidth="22650" windowHeight="12315" activeTab="2" xr2:uid="{00000000-000D-0000-FFFF-FFFF00000000}"/>
  </bookViews>
  <sheets>
    <sheet name="TKM Összesítő" sheetId="4" r:id="rId1"/>
    <sheet name="Számítás" sheetId="3" r:id="rId2"/>
    <sheet name="hozamok" sheetId="9" r:id="rId3"/>
  </sheets>
  <definedNames>
    <definedName name="_xlnm.Print_Area" localSheetId="2">hozamok!$A$1:$E$160</definedName>
    <definedName name="_xlnm.Print_Area" localSheetId="1">Számítás!$A$1:$S$379</definedName>
    <definedName name="_xlnm.Print_Area" localSheetId="0">'TKM Összesítő'!$C$2:$N$25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9" l="1"/>
  <c r="E39" i="9"/>
  <c r="E38" i="9"/>
  <c r="E37" i="9"/>
  <c r="E36" i="9"/>
  <c r="E35" i="9"/>
  <c r="E34" i="9"/>
  <c r="E33" i="9"/>
  <c r="E32" i="9"/>
  <c r="E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C20" i="9"/>
  <c r="E133" i="3" s="1"/>
  <c r="E19" i="9"/>
  <c r="D19" i="9"/>
  <c r="C19" i="9"/>
  <c r="E18" i="9"/>
  <c r="O104" i="3" s="1"/>
  <c r="D18" i="9"/>
  <c r="C18" i="9"/>
  <c r="E17" i="9"/>
  <c r="D17" i="9"/>
  <c r="C17" i="9"/>
  <c r="E16" i="9"/>
  <c r="D16" i="9"/>
  <c r="C16" i="9"/>
  <c r="E15" i="9"/>
  <c r="D15" i="9"/>
  <c r="C15" i="9"/>
  <c r="E14" i="9"/>
  <c r="O61" i="3" s="1"/>
  <c r="D14" i="9"/>
  <c r="C14" i="9"/>
  <c r="E13" i="9"/>
  <c r="D13" i="9"/>
  <c r="C13" i="9"/>
  <c r="E12" i="9"/>
  <c r="D12" i="9"/>
  <c r="C12" i="9"/>
  <c r="E33" i="3" s="1"/>
  <c r="E11" i="9"/>
  <c r="D11" i="9"/>
  <c r="C11" i="9"/>
  <c r="O373" i="3"/>
  <c r="C373" i="3"/>
  <c r="A373" i="3"/>
  <c r="C372" i="3"/>
  <c r="A372" i="3"/>
  <c r="O372" i="3" s="1"/>
  <c r="C371" i="3"/>
  <c r="A371" i="3"/>
  <c r="O371" i="3" s="1"/>
  <c r="C370" i="3"/>
  <c r="A370" i="3"/>
  <c r="O370" i="3" s="1"/>
  <c r="C369" i="3"/>
  <c r="A369" i="3"/>
  <c r="O369" i="3" s="1"/>
  <c r="C368" i="3"/>
  <c r="A368" i="3"/>
  <c r="O368" i="3" s="1"/>
  <c r="C367" i="3"/>
  <c r="A367" i="3"/>
  <c r="O367" i="3" s="1"/>
  <c r="C366" i="3"/>
  <c r="A366" i="3"/>
  <c r="O366" i="3" s="1"/>
  <c r="O365" i="3"/>
  <c r="C365" i="3"/>
  <c r="A365" i="3"/>
  <c r="C364" i="3"/>
  <c r="A364" i="3"/>
  <c r="O364" i="3" s="1"/>
  <c r="C363" i="3"/>
  <c r="A363" i="3"/>
  <c r="O363" i="3" s="1"/>
  <c r="O362" i="3"/>
  <c r="C362" i="3"/>
  <c r="A362" i="3"/>
  <c r="C361" i="3"/>
  <c r="A361" i="3"/>
  <c r="O361" i="3" s="1"/>
  <c r="C360" i="3"/>
  <c r="A360" i="3"/>
  <c r="O360" i="3" s="1"/>
  <c r="C359" i="3"/>
  <c r="A359" i="3"/>
  <c r="O359" i="3" s="1"/>
  <c r="C358" i="3"/>
  <c r="A358" i="3"/>
  <c r="O358" i="3" s="1"/>
  <c r="C357" i="3"/>
  <c r="A357" i="3"/>
  <c r="O357" i="3" s="1"/>
  <c r="C356" i="3"/>
  <c r="A356" i="3"/>
  <c r="O356" i="3" s="1"/>
  <c r="C355" i="3"/>
  <c r="A355" i="3"/>
  <c r="O355" i="3" s="1"/>
  <c r="O354" i="3"/>
  <c r="C354" i="3"/>
  <c r="A354" i="3"/>
  <c r="O353" i="3"/>
  <c r="C353" i="3"/>
  <c r="A353" i="3"/>
  <c r="C352" i="3"/>
  <c r="A352" i="3"/>
  <c r="O352" i="3" s="1"/>
  <c r="C351" i="3"/>
  <c r="A351" i="3"/>
  <c r="O351" i="3" s="1"/>
  <c r="C350" i="3"/>
  <c r="A350" i="3"/>
  <c r="O350" i="3" s="1"/>
  <c r="C349" i="3"/>
  <c r="A349" i="3"/>
  <c r="O349" i="3" s="1"/>
  <c r="C348" i="3"/>
  <c r="A348" i="3"/>
  <c r="O348" i="3" s="1"/>
  <c r="C347" i="3"/>
  <c r="A347" i="3"/>
  <c r="O347" i="3" s="1"/>
  <c r="O346" i="3"/>
  <c r="C346" i="3"/>
  <c r="A346" i="3"/>
  <c r="O345" i="3"/>
  <c r="C345" i="3"/>
  <c r="A345" i="3"/>
  <c r="C344" i="3"/>
  <c r="A344" i="3"/>
  <c r="O344" i="3" s="1"/>
  <c r="C343" i="3"/>
  <c r="A343" i="3"/>
  <c r="O343" i="3" s="1"/>
  <c r="C342" i="3"/>
  <c r="A342" i="3"/>
  <c r="O342" i="3" s="1"/>
  <c r="O341" i="3"/>
  <c r="C341" i="3"/>
  <c r="A341" i="3"/>
  <c r="C340" i="3"/>
  <c r="A340" i="3"/>
  <c r="O340" i="3" s="1"/>
  <c r="C339" i="3"/>
  <c r="A339" i="3"/>
  <c r="O339" i="3" s="1"/>
  <c r="O338" i="3"/>
  <c r="C338" i="3"/>
  <c r="A338" i="3"/>
  <c r="C337" i="3"/>
  <c r="A337" i="3"/>
  <c r="C336" i="3"/>
  <c r="A336" i="3"/>
  <c r="C335" i="3"/>
  <c r="A335" i="3"/>
  <c r="C334" i="3"/>
  <c r="A334" i="3"/>
  <c r="C333" i="3"/>
  <c r="A333" i="3"/>
  <c r="C332" i="3"/>
  <c r="A332" i="3"/>
  <c r="C331" i="3"/>
  <c r="A331" i="3"/>
  <c r="C330" i="3"/>
  <c r="A330" i="3"/>
  <c r="C329" i="3"/>
  <c r="A329" i="3"/>
  <c r="C328" i="3"/>
  <c r="A328" i="3"/>
  <c r="C327" i="3"/>
  <c r="A327" i="3"/>
  <c r="C326" i="3"/>
  <c r="A326" i="3"/>
  <c r="C325" i="3"/>
  <c r="A325" i="3"/>
  <c r="O325" i="3" s="1"/>
  <c r="C324" i="3"/>
  <c r="A324" i="3"/>
  <c r="O324" i="3" s="1"/>
  <c r="C323" i="3"/>
  <c r="A323" i="3"/>
  <c r="O323" i="3" s="1"/>
  <c r="C322" i="3"/>
  <c r="A322" i="3"/>
  <c r="O322" i="3" s="1"/>
  <c r="C321" i="3"/>
  <c r="A321" i="3"/>
  <c r="O321" i="3" s="1"/>
  <c r="C320" i="3"/>
  <c r="A320" i="3"/>
  <c r="O320" i="3" s="1"/>
  <c r="O319" i="3"/>
  <c r="C319" i="3"/>
  <c r="A319" i="3"/>
  <c r="O318" i="3"/>
  <c r="C318" i="3"/>
  <c r="A318" i="3"/>
  <c r="C317" i="3"/>
  <c r="A317" i="3"/>
  <c r="O317" i="3" s="1"/>
  <c r="C316" i="3"/>
  <c r="A316" i="3"/>
  <c r="O316" i="3" s="1"/>
  <c r="C315" i="3"/>
  <c r="A315" i="3"/>
  <c r="O315" i="3" s="1"/>
  <c r="O314" i="3"/>
  <c r="C314" i="3"/>
  <c r="A314" i="3"/>
  <c r="O313" i="3"/>
  <c r="C313" i="3"/>
  <c r="A313" i="3"/>
  <c r="C312" i="3"/>
  <c r="A312" i="3"/>
  <c r="O312" i="3" s="1"/>
  <c r="C311" i="3"/>
  <c r="A311" i="3"/>
  <c r="O311" i="3" s="1"/>
  <c r="O310" i="3"/>
  <c r="C310" i="3"/>
  <c r="A310" i="3"/>
  <c r="O309" i="3"/>
  <c r="C309" i="3"/>
  <c r="A309" i="3"/>
  <c r="C308" i="3"/>
  <c r="A308" i="3"/>
  <c r="O308" i="3" s="1"/>
  <c r="O307" i="3"/>
  <c r="C307" i="3"/>
  <c r="A307" i="3"/>
  <c r="O306" i="3"/>
  <c r="C306" i="3"/>
  <c r="A306" i="3"/>
  <c r="C305" i="3"/>
  <c r="A305" i="3"/>
  <c r="O305" i="3" s="1"/>
  <c r="C304" i="3"/>
  <c r="A304" i="3"/>
  <c r="O304" i="3" s="1"/>
  <c r="O303" i="3"/>
  <c r="C303" i="3"/>
  <c r="A303" i="3"/>
  <c r="O302" i="3"/>
  <c r="C302" i="3"/>
  <c r="A302" i="3"/>
  <c r="C301" i="3"/>
  <c r="A301" i="3"/>
  <c r="O301" i="3" s="1"/>
  <c r="C300" i="3"/>
  <c r="A300" i="3"/>
  <c r="O300" i="3" s="1"/>
  <c r="C299" i="3"/>
  <c r="A299" i="3"/>
  <c r="O299" i="3" s="1"/>
  <c r="O298" i="3"/>
  <c r="C298" i="3"/>
  <c r="A298" i="3"/>
  <c r="O297" i="3"/>
  <c r="C297" i="3"/>
  <c r="A297" i="3"/>
  <c r="C296" i="3"/>
  <c r="A296" i="3"/>
  <c r="O296" i="3" s="1"/>
  <c r="C295" i="3"/>
  <c r="A295" i="3"/>
  <c r="O295" i="3" s="1"/>
  <c r="O294" i="3"/>
  <c r="C294" i="3"/>
  <c r="A294" i="3"/>
  <c r="O293" i="3"/>
  <c r="C293" i="3"/>
  <c r="A293" i="3"/>
  <c r="C292" i="3"/>
  <c r="A292" i="3"/>
  <c r="O292" i="3" s="1"/>
  <c r="O291" i="3"/>
  <c r="C291" i="3"/>
  <c r="A291" i="3"/>
  <c r="O290" i="3"/>
  <c r="C290" i="3"/>
  <c r="A290" i="3"/>
  <c r="C289" i="3"/>
  <c r="A289" i="3"/>
  <c r="C288" i="3"/>
  <c r="A288" i="3"/>
  <c r="C287" i="3"/>
  <c r="A287" i="3"/>
  <c r="C286" i="3"/>
  <c r="A286" i="3"/>
  <c r="C285" i="3"/>
  <c r="A285" i="3"/>
  <c r="C284" i="3"/>
  <c r="A284" i="3"/>
  <c r="C283" i="3"/>
  <c r="A283" i="3"/>
  <c r="C282" i="3"/>
  <c r="A282" i="3"/>
  <c r="C281" i="3"/>
  <c r="A281" i="3"/>
  <c r="C280" i="3"/>
  <c r="A280" i="3"/>
  <c r="C279" i="3"/>
  <c r="A279" i="3"/>
  <c r="C278" i="3"/>
  <c r="A278" i="3"/>
  <c r="C277" i="3"/>
  <c r="A277" i="3"/>
  <c r="O277" i="3" s="1"/>
  <c r="C276" i="3"/>
  <c r="A276" i="3"/>
  <c r="O276" i="3" s="1"/>
  <c r="O275" i="3"/>
  <c r="C275" i="3"/>
  <c r="A275" i="3"/>
  <c r="O274" i="3"/>
  <c r="C274" i="3"/>
  <c r="A274" i="3"/>
  <c r="C273" i="3"/>
  <c r="A273" i="3"/>
  <c r="O273" i="3" s="1"/>
  <c r="C272" i="3"/>
  <c r="A272" i="3"/>
  <c r="O272" i="3" s="1"/>
  <c r="C271" i="3"/>
  <c r="A271" i="3"/>
  <c r="O271" i="3" s="1"/>
  <c r="O270" i="3"/>
  <c r="C270" i="3"/>
  <c r="A270" i="3"/>
  <c r="O269" i="3"/>
  <c r="C269" i="3"/>
  <c r="A269" i="3"/>
  <c r="C268" i="3"/>
  <c r="A268" i="3"/>
  <c r="O268" i="3" s="1"/>
  <c r="C267" i="3"/>
  <c r="A267" i="3"/>
  <c r="O267" i="3" s="1"/>
  <c r="O266" i="3"/>
  <c r="C266" i="3"/>
  <c r="A266" i="3"/>
  <c r="O265" i="3"/>
  <c r="C265" i="3"/>
  <c r="A265" i="3"/>
  <c r="C264" i="3"/>
  <c r="A264" i="3"/>
  <c r="O264" i="3" s="1"/>
  <c r="O263" i="3"/>
  <c r="C263" i="3"/>
  <c r="A263" i="3"/>
  <c r="O262" i="3"/>
  <c r="C262" i="3"/>
  <c r="A262" i="3"/>
  <c r="C261" i="3"/>
  <c r="A261" i="3"/>
  <c r="O261" i="3" s="1"/>
  <c r="C260" i="3"/>
  <c r="A260" i="3"/>
  <c r="O260" i="3" s="1"/>
  <c r="O259" i="3"/>
  <c r="C259" i="3"/>
  <c r="A259" i="3"/>
  <c r="O258" i="3"/>
  <c r="C258" i="3"/>
  <c r="A258" i="3"/>
  <c r="C257" i="3"/>
  <c r="A257" i="3"/>
  <c r="O257" i="3" s="1"/>
  <c r="O256" i="3"/>
  <c r="C256" i="3"/>
  <c r="A256" i="3"/>
  <c r="C255" i="3"/>
  <c r="A255" i="3"/>
  <c r="O255" i="3" s="1"/>
  <c r="C254" i="3"/>
  <c r="A254" i="3"/>
  <c r="O254" i="3" s="1"/>
  <c r="O253" i="3"/>
  <c r="C253" i="3"/>
  <c r="A253" i="3"/>
  <c r="C252" i="3"/>
  <c r="A252" i="3"/>
  <c r="C251" i="3"/>
  <c r="A251" i="3"/>
  <c r="O251" i="3" s="1"/>
  <c r="C250" i="3"/>
  <c r="A250" i="3"/>
  <c r="O249" i="3"/>
  <c r="C249" i="3"/>
  <c r="A249" i="3"/>
  <c r="O248" i="3"/>
  <c r="C248" i="3"/>
  <c r="A248" i="3"/>
  <c r="C247" i="3"/>
  <c r="A247" i="3"/>
  <c r="O247" i="3" s="1"/>
  <c r="O246" i="3"/>
  <c r="C246" i="3"/>
  <c r="A246" i="3"/>
  <c r="C245" i="3"/>
  <c r="A245" i="3"/>
  <c r="C244" i="3"/>
  <c r="A244" i="3"/>
  <c r="O244" i="3" s="1"/>
  <c r="C243" i="3"/>
  <c r="A243" i="3"/>
  <c r="O243" i="3" s="1"/>
  <c r="C242" i="3"/>
  <c r="A242" i="3"/>
  <c r="C241" i="3"/>
  <c r="A241" i="3"/>
  <c r="C240" i="3"/>
  <c r="A240" i="3"/>
  <c r="C239" i="3"/>
  <c r="A239" i="3"/>
  <c r="O239" i="3" s="1"/>
  <c r="C238" i="3"/>
  <c r="A238" i="3"/>
  <c r="O238" i="3" s="1"/>
  <c r="J237" i="3"/>
  <c r="C237" i="3"/>
  <c r="A237" i="3"/>
  <c r="O237" i="3" s="1"/>
  <c r="C236" i="3"/>
  <c r="A236" i="3"/>
  <c r="C235" i="3"/>
  <c r="A235" i="3"/>
  <c r="O235" i="3" s="1"/>
  <c r="C234" i="3"/>
  <c r="A234" i="3"/>
  <c r="O233" i="3"/>
  <c r="J233" i="3"/>
  <c r="C233" i="3"/>
  <c r="A233" i="3"/>
  <c r="C232" i="3"/>
  <c r="A232" i="3"/>
  <c r="J232" i="3" s="1"/>
  <c r="C231" i="3"/>
  <c r="A231" i="3"/>
  <c r="O231" i="3" s="1"/>
  <c r="O230" i="3"/>
  <c r="C230" i="3"/>
  <c r="A230" i="3"/>
  <c r="J230" i="3" s="1"/>
  <c r="C229" i="3"/>
  <c r="A229" i="3"/>
  <c r="C228" i="3"/>
  <c r="A228" i="3"/>
  <c r="C227" i="3"/>
  <c r="A227" i="3"/>
  <c r="O227" i="3" s="1"/>
  <c r="C226" i="3"/>
  <c r="A226" i="3"/>
  <c r="O226" i="3" s="1"/>
  <c r="C225" i="3"/>
  <c r="A225" i="3"/>
  <c r="O225" i="3" s="1"/>
  <c r="O224" i="3"/>
  <c r="C224" i="3"/>
  <c r="A224" i="3"/>
  <c r="C223" i="3"/>
  <c r="A223" i="3"/>
  <c r="C222" i="3"/>
  <c r="A222" i="3"/>
  <c r="O222" i="3" s="1"/>
  <c r="C221" i="3"/>
  <c r="A221" i="3"/>
  <c r="C220" i="3"/>
  <c r="A220" i="3"/>
  <c r="O220" i="3" s="1"/>
  <c r="C219" i="3"/>
  <c r="A219" i="3"/>
  <c r="C218" i="3"/>
  <c r="A218" i="3"/>
  <c r="O218" i="3" s="1"/>
  <c r="O217" i="3"/>
  <c r="C217" i="3"/>
  <c r="A217" i="3"/>
  <c r="J217" i="3" s="1"/>
  <c r="C216" i="3"/>
  <c r="A216" i="3"/>
  <c r="O216" i="3" s="1"/>
  <c r="O215" i="3"/>
  <c r="J215" i="3"/>
  <c r="C215" i="3"/>
  <c r="A215" i="3"/>
  <c r="J214" i="3"/>
  <c r="C214" i="3"/>
  <c r="A214" i="3"/>
  <c r="O214" i="3" s="1"/>
  <c r="C213" i="3"/>
  <c r="A213" i="3"/>
  <c r="J212" i="3"/>
  <c r="C212" i="3"/>
  <c r="A212" i="3"/>
  <c r="O212" i="3" s="1"/>
  <c r="J211" i="3"/>
  <c r="C211" i="3"/>
  <c r="A211" i="3"/>
  <c r="O211" i="3" s="1"/>
  <c r="C210" i="3"/>
  <c r="A210" i="3"/>
  <c r="O210" i="3" s="1"/>
  <c r="C209" i="3"/>
  <c r="A209" i="3"/>
  <c r="J209" i="3" s="1"/>
  <c r="J208" i="3"/>
  <c r="C208" i="3"/>
  <c r="A208" i="3"/>
  <c r="O208" i="3" s="1"/>
  <c r="J207" i="3"/>
  <c r="C207" i="3"/>
  <c r="A207" i="3"/>
  <c r="O207" i="3" s="1"/>
  <c r="C206" i="3"/>
  <c r="A206" i="3"/>
  <c r="O206" i="3" s="1"/>
  <c r="C205" i="3"/>
  <c r="A205" i="3"/>
  <c r="O205" i="3" s="1"/>
  <c r="C204" i="3"/>
  <c r="A204" i="3"/>
  <c r="O204" i="3" s="1"/>
  <c r="C203" i="3"/>
  <c r="A203" i="3"/>
  <c r="O203" i="3" s="1"/>
  <c r="C202" i="3"/>
  <c r="A202" i="3"/>
  <c r="O202" i="3" s="1"/>
  <c r="O201" i="3"/>
  <c r="C201" i="3"/>
  <c r="A201" i="3"/>
  <c r="C200" i="3"/>
  <c r="A200" i="3"/>
  <c r="O200" i="3" s="1"/>
  <c r="C199" i="3"/>
  <c r="A199" i="3"/>
  <c r="O199" i="3" s="1"/>
  <c r="C198" i="3"/>
  <c r="A198" i="3"/>
  <c r="O198" i="3" s="1"/>
  <c r="C197" i="3"/>
  <c r="A197" i="3"/>
  <c r="C196" i="3"/>
  <c r="A196" i="3"/>
  <c r="O196" i="3" s="1"/>
  <c r="C195" i="3"/>
  <c r="A195" i="3"/>
  <c r="O195" i="3" s="1"/>
  <c r="C194" i="3"/>
  <c r="A194" i="3"/>
  <c r="O194" i="3" s="1"/>
  <c r="C193" i="3"/>
  <c r="A193" i="3"/>
  <c r="J193" i="3" s="1"/>
  <c r="J192" i="3"/>
  <c r="C192" i="3"/>
  <c r="A192" i="3"/>
  <c r="O192" i="3" s="1"/>
  <c r="J191" i="3"/>
  <c r="C191" i="3"/>
  <c r="A191" i="3"/>
  <c r="O191" i="3" s="1"/>
  <c r="C190" i="3"/>
  <c r="A190" i="3"/>
  <c r="J190" i="3" s="1"/>
  <c r="C189" i="3"/>
  <c r="A189" i="3"/>
  <c r="J189" i="3" s="1"/>
  <c r="J188" i="3"/>
  <c r="C188" i="3"/>
  <c r="A188" i="3"/>
  <c r="O188" i="3" s="1"/>
  <c r="J187" i="3"/>
  <c r="C187" i="3"/>
  <c r="A187" i="3"/>
  <c r="O187" i="3" s="1"/>
  <c r="J186" i="3"/>
  <c r="C186" i="3"/>
  <c r="A186" i="3"/>
  <c r="O186" i="3" s="1"/>
  <c r="C185" i="3"/>
  <c r="A185" i="3"/>
  <c r="J185" i="3" s="1"/>
  <c r="J184" i="3"/>
  <c r="C184" i="3"/>
  <c r="A184" i="3"/>
  <c r="O184" i="3" s="1"/>
  <c r="J183" i="3"/>
  <c r="C183" i="3"/>
  <c r="A183" i="3"/>
  <c r="O183" i="3" s="1"/>
  <c r="J182" i="3"/>
  <c r="C182" i="3"/>
  <c r="A182" i="3"/>
  <c r="O182" i="3" s="1"/>
  <c r="C181" i="3"/>
  <c r="A181" i="3"/>
  <c r="C180" i="3"/>
  <c r="A180" i="3"/>
  <c r="O180" i="3" s="1"/>
  <c r="C179" i="3"/>
  <c r="A179" i="3"/>
  <c r="O179" i="3" s="1"/>
  <c r="O178" i="3"/>
  <c r="C178" i="3"/>
  <c r="A178" i="3"/>
  <c r="J178" i="3" s="1"/>
  <c r="C177" i="3"/>
  <c r="A177" i="3"/>
  <c r="C176" i="3"/>
  <c r="A176" i="3"/>
  <c r="O176" i="3" s="1"/>
  <c r="C175" i="3"/>
  <c r="A175" i="3"/>
  <c r="O175" i="3" s="1"/>
  <c r="C174" i="3"/>
  <c r="A174" i="3"/>
  <c r="O174" i="3" s="1"/>
  <c r="C173" i="3"/>
  <c r="A173" i="3"/>
  <c r="C172" i="3"/>
  <c r="A172" i="3"/>
  <c r="O172" i="3" s="1"/>
  <c r="C171" i="3"/>
  <c r="A171" i="3"/>
  <c r="O171" i="3" s="1"/>
  <c r="C170" i="3"/>
  <c r="A170" i="3"/>
  <c r="O170" i="3" s="1"/>
  <c r="C169" i="3"/>
  <c r="A169" i="3"/>
  <c r="J169" i="3" s="1"/>
  <c r="C168" i="3"/>
  <c r="A168" i="3"/>
  <c r="O168" i="3" s="1"/>
  <c r="C167" i="3"/>
  <c r="A167" i="3"/>
  <c r="C166" i="3"/>
  <c r="A166" i="3"/>
  <c r="O166" i="3" s="1"/>
  <c r="C165" i="3"/>
  <c r="A165" i="3"/>
  <c r="J165" i="3" s="1"/>
  <c r="J164" i="3"/>
  <c r="C164" i="3"/>
  <c r="A164" i="3"/>
  <c r="O164" i="3" s="1"/>
  <c r="C163" i="3"/>
  <c r="A163" i="3"/>
  <c r="O163" i="3" s="1"/>
  <c r="O162" i="3"/>
  <c r="C162" i="3"/>
  <c r="A162" i="3"/>
  <c r="J162" i="3" s="1"/>
  <c r="C161" i="3"/>
  <c r="A161" i="3"/>
  <c r="C160" i="3"/>
  <c r="A160" i="3"/>
  <c r="O160" i="3" s="1"/>
  <c r="C159" i="3"/>
  <c r="A159" i="3"/>
  <c r="O159" i="3" s="1"/>
  <c r="C158" i="3"/>
  <c r="A158" i="3"/>
  <c r="C157" i="3"/>
  <c r="A157" i="3"/>
  <c r="C156" i="3"/>
  <c r="A156" i="3"/>
  <c r="O156" i="3" s="1"/>
  <c r="C155" i="3"/>
  <c r="A155" i="3"/>
  <c r="O155" i="3" s="1"/>
  <c r="C154" i="3"/>
  <c r="A154" i="3"/>
  <c r="O154" i="3" s="1"/>
  <c r="C153" i="3"/>
  <c r="A153" i="3"/>
  <c r="C152" i="3"/>
  <c r="A152" i="3"/>
  <c r="O152" i="3" s="1"/>
  <c r="C151" i="3"/>
  <c r="A151" i="3"/>
  <c r="O151" i="3" s="1"/>
  <c r="C150" i="3"/>
  <c r="A150" i="3"/>
  <c r="C149" i="3"/>
  <c r="A149" i="3"/>
  <c r="C148" i="3"/>
  <c r="A148" i="3"/>
  <c r="O148" i="3" s="1"/>
  <c r="C147" i="3"/>
  <c r="A147" i="3"/>
  <c r="O147" i="3" s="1"/>
  <c r="C146" i="3"/>
  <c r="A146" i="3"/>
  <c r="O146" i="3" s="1"/>
  <c r="C145" i="3"/>
  <c r="A145" i="3"/>
  <c r="J145" i="3" s="1"/>
  <c r="J144" i="3"/>
  <c r="C144" i="3"/>
  <c r="A144" i="3"/>
  <c r="O144" i="3" s="1"/>
  <c r="C143" i="3"/>
  <c r="A143" i="3"/>
  <c r="O143" i="3" s="1"/>
  <c r="C142" i="3"/>
  <c r="A142" i="3"/>
  <c r="O141" i="3"/>
  <c r="C141" i="3"/>
  <c r="A141" i="3"/>
  <c r="J141" i="3" s="1"/>
  <c r="C140" i="3"/>
  <c r="A140" i="3"/>
  <c r="O140" i="3" s="1"/>
  <c r="J139" i="3"/>
  <c r="C139" i="3"/>
  <c r="A139" i="3"/>
  <c r="O139" i="3" s="1"/>
  <c r="C138" i="3"/>
  <c r="A138" i="3"/>
  <c r="O138" i="3" s="1"/>
  <c r="O137" i="3"/>
  <c r="C137" i="3"/>
  <c r="A137" i="3"/>
  <c r="J137" i="3" s="1"/>
  <c r="C136" i="3"/>
  <c r="A136" i="3"/>
  <c r="C135" i="3"/>
  <c r="A135" i="3"/>
  <c r="O135" i="3" s="1"/>
  <c r="C134" i="3"/>
  <c r="A134" i="3"/>
  <c r="O134" i="3" s="1"/>
  <c r="C133" i="3"/>
  <c r="A133" i="3"/>
  <c r="O133" i="3" s="1"/>
  <c r="E132" i="3"/>
  <c r="C132" i="3"/>
  <c r="A132" i="3"/>
  <c r="C131" i="3"/>
  <c r="A131" i="3"/>
  <c r="O131" i="3" s="1"/>
  <c r="C130" i="3"/>
  <c r="A130" i="3"/>
  <c r="O130" i="3" s="1"/>
  <c r="C129" i="3"/>
  <c r="A129" i="3"/>
  <c r="O129" i="3" s="1"/>
  <c r="E128" i="3"/>
  <c r="C128" i="3"/>
  <c r="A128" i="3"/>
  <c r="O128" i="3" s="1"/>
  <c r="C127" i="3"/>
  <c r="A127" i="3"/>
  <c r="O127" i="3" s="1"/>
  <c r="C126" i="3"/>
  <c r="A126" i="3"/>
  <c r="O126" i="3" s="1"/>
  <c r="C125" i="3"/>
  <c r="A125" i="3"/>
  <c r="O125" i="3" s="1"/>
  <c r="E124" i="3"/>
  <c r="C124" i="3"/>
  <c r="A124" i="3"/>
  <c r="C123" i="3"/>
  <c r="A123" i="3"/>
  <c r="O123" i="3" s="1"/>
  <c r="C122" i="3"/>
  <c r="A122" i="3"/>
  <c r="O122" i="3" s="1"/>
  <c r="C121" i="3"/>
  <c r="A121" i="3"/>
  <c r="J121" i="3" s="1"/>
  <c r="C120" i="3"/>
  <c r="A120" i="3"/>
  <c r="J120" i="3" s="1"/>
  <c r="C119" i="3"/>
  <c r="A119" i="3"/>
  <c r="O118" i="3"/>
  <c r="C118" i="3"/>
  <c r="A118" i="3"/>
  <c r="J118" i="3" s="1"/>
  <c r="O117" i="3"/>
  <c r="C117" i="3"/>
  <c r="A117" i="3"/>
  <c r="J117" i="3" s="1"/>
  <c r="C116" i="3"/>
  <c r="A116" i="3"/>
  <c r="J116" i="3" s="1"/>
  <c r="O115" i="3"/>
  <c r="C115" i="3"/>
  <c r="A115" i="3"/>
  <c r="J115" i="3" s="1"/>
  <c r="O114" i="3"/>
  <c r="C114" i="3"/>
  <c r="A114" i="3"/>
  <c r="J114" i="3" s="1"/>
  <c r="O113" i="3"/>
  <c r="C113" i="3"/>
  <c r="A113" i="3"/>
  <c r="J113" i="3" s="1"/>
  <c r="C112" i="3"/>
  <c r="A112" i="3"/>
  <c r="J112" i="3" s="1"/>
  <c r="E111" i="3"/>
  <c r="C111" i="3"/>
  <c r="A111" i="3"/>
  <c r="C110" i="3"/>
  <c r="A110" i="3"/>
  <c r="C109" i="3"/>
  <c r="A109" i="3"/>
  <c r="C108" i="3"/>
  <c r="A108" i="3"/>
  <c r="O107" i="3"/>
  <c r="C107" i="3"/>
  <c r="A107" i="3"/>
  <c r="C106" i="3"/>
  <c r="A106" i="3"/>
  <c r="C105" i="3"/>
  <c r="A105" i="3"/>
  <c r="C104" i="3"/>
  <c r="A104" i="3"/>
  <c r="O103" i="3"/>
  <c r="C103" i="3"/>
  <c r="A103" i="3"/>
  <c r="C102" i="3"/>
  <c r="A102" i="3"/>
  <c r="C101" i="3"/>
  <c r="A101" i="3"/>
  <c r="C100" i="3"/>
  <c r="A100" i="3"/>
  <c r="O99" i="3"/>
  <c r="C99" i="3"/>
  <c r="A99" i="3"/>
  <c r="C98" i="3"/>
  <c r="A98" i="3"/>
  <c r="O98" i="3" s="1"/>
  <c r="C97" i="3"/>
  <c r="A97" i="3"/>
  <c r="J97" i="3" s="1"/>
  <c r="E96" i="3"/>
  <c r="C96" i="3"/>
  <c r="A96" i="3"/>
  <c r="E95" i="3"/>
  <c r="C95" i="3"/>
  <c r="A95" i="3"/>
  <c r="J95" i="3" s="1"/>
  <c r="C94" i="3"/>
  <c r="A94" i="3"/>
  <c r="E93" i="3"/>
  <c r="C93" i="3"/>
  <c r="A93" i="3"/>
  <c r="E92" i="3"/>
  <c r="C92" i="3"/>
  <c r="A92" i="3"/>
  <c r="J92" i="3" s="1"/>
  <c r="C91" i="3"/>
  <c r="A91" i="3"/>
  <c r="J91" i="3" s="1"/>
  <c r="C90" i="3"/>
  <c r="A90" i="3"/>
  <c r="E89" i="3"/>
  <c r="C89" i="3"/>
  <c r="A89" i="3"/>
  <c r="E88" i="3"/>
  <c r="C88" i="3"/>
  <c r="A88" i="3"/>
  <c r="J88" i="3" s="1"/>
  <c r="C87" i="3"/>
  <c r="A87" i="3"/>
  <c r="J87" i="3" s="1"/>
  <c r="C86" i="3"/>
  <c r="A86" i="3"/>
  <c r="C85" i="3"/>
  <c r="A85" i="3"/>
  <c r="E85" i="3" s="1"/>
  <c r="C84" i="3"/>
  <c r="A84" i="3"/>
  <c r="O83" i="3"/>
  <c r="C83" i="3"/>
  <c r="A83" i="3"/>
  <c r="O82" i="3"/>
  <c r="C82" i="3"/>
  <c r="D82" i="3" s="1"/>
  <c r="A82" i="3"/>
  <c r="E82" i="3" s="1"/>
  <c r="C81" i="3"/>
  <c r="A81" i="3"/>
  <c r="E81" i="3" s="1"/>
  <c r="C80" i="3"/>
  <c r="A80" i="3"/>
  <c r="E80" i="3" s="1"/>
  <c r="O79" i="3"/>
  <c r="C79" i="3"/>
  <c r="A79" i="3"/>
  <c r="O78" i="3"/>
  <c r="C78" i="3"/>
  <c r="D78" i="3" s="1"/>
  <c r="A78" i="3"/>
  <c r="E78" i="3" s="1"/>
  <c r="C77" i="3"/>
  <c r="A77" i="3"/>
  <c r="E77" i="3" s="1"/>
  <c r="C76" i="3"/>
  <c r="A76" i="3"/>
  <c r="E76" i="3" s="1"/>
  <c r="O75" i="3"/>
  <c r="C75" i="3"/>
  <c r="A75" i="3"/>
  <c r="O74" i="3"/>
  <c r="C74" i="3"/>
  <c r="D74" i="3" s="1"/>
  <c r="A74" i="3"/>
  <c r="E74" i="3" s="1"/>
  <c r="C73" i="3"/>
  <c r="A73" i="3"/>
  <c r="J73" i="3" s="1"/>
  <c r="O72" i="3"/>
  <c r="C72" i="3"/>
  <c r="A72" i="3"/>
  <c r="J72" i="3" s="1"/>
  <c r="O71" i="3"/>
  <c r="C71" i="3"/>
  <c r="A71" i="3"/>
  <c r="J71" i="3" s="1"/>
  <c r="C70" i="3"/>
  <c r="A70" i="3"/>
  <c r="C69" i="3"/>
  <c r="A69" i="3"/>
  <c r="J69" i="3" s="1"/>
  <c r="O68" i="3"/>
  <c r="C68" i="3"/>
  <c r="A68" i="3"/>
  <c r="J68" i="3" s="1"/>
  <c r="O67" i="3"/>
  <c r="C67" i="3"/>
  <c r="A67" i="3"/>
  <c r="J67" i="3" s="1"/>
  <c r="C66" i="3"/>
  <c r="A66" i="3"/>
  <c r="O65" i="3"/>
  <c r="C65" i="3"/>
  <c r="A65" i="3"/>
  <c r="J65" i="3" s="1"/>
  <c r="O64" i="3"/>
  <c r="C64" i="3"/>
  <c r="D64" i="3" s="1"/>
  <c r="A64" i="3"/>
  <c r="J64" i="3" s="1"/>
  <c r="C63" i="3"/>
  <c r="A63" i="3"/>
  <c r="J63" i="3" s="1"/>
  <c r="C62" i="3"/>
  <c r="A62" i="3"/>
  <c r="E61" i="3"/>
  <c r="C61" i="3"/>
  <c r="A61" i="3"/>
  <c r="J61" i="3" s="1"/>
  <c r="E60" i="3"/>
  <c r="C60" i="3"/>
  <c r="A60" i="3"/>
  <c r="J60" i="3" s="1"/>
  <c r="E59" i="3"/>
  <c r="C59" i="3"/>
  <c r="A59" i="3"/>
  <c r="J59" i="3" s="1"/>
  <c r="E58" i="3"/>
  <c r="C58" i="3"/>
  <c r="A58" i="3"/>
  <c r="J58" i="3" s="1"/>
  <c r="E57" i="3"/>
  <c r="C57" i="3"/>
  <c r="A57" i="3"/>
  <c r="J57" i="3" s="1"/>
  <c r="E56" i="3"/>
  <c r="C56" i="3"/>
  <c r="A56" i="3"/>
  <c r="J56" i="3" s="1"/>
  <c r="E55" i="3"/>
  <c r="C55" i="3"/>
  <c r="A55" i="3"/>
  <c r="J55" i="3" s="1"/>
  <c r="E54" i="3"/>
  <c r="C54" i="3"/>
  <c r="A54" i="3"/>
  <c r="J54" i="3" s="1"/>
  <c r="E53" i="3"/>
  <c r="C53" i="3"/>
  <c r="A53" i="3"/>
  <c r="J53" i="3" s="1"/>
  <c r="E52" i="3"/>
  <c r="C52" i="3"/>
  <c r="A52" i="3"/>
  <c r="J52" i="3" s="1"/>
  <c r="E51" i="3"/>
  <c r="C51" i="3"/>
  <c r="A51" i="3"/>
  <c r="J51" i="3" s="1"/>
  <c r="E50" i="3"/>
  <c r="C50" i="3"/>
  <c r="A50" i="3"/>
  <c r="J50" i="3" s="1"/>
  <c r="O49" i="3"/>
  <c r="E49" i="3"/>
  <c r="C49" i="3"/>
  <c r="A49" i="3"/>
  <c r="J49" i="3" s="1"/>
  <c r="E48" i="3"/>
  <c r="C48" i="3"/>
  <c r="D48" i="3" s="1"/>
  <c r="A48" i="3"/>
  <c r="O47" i="3"/>
  <c r="E47" i="3"/>
  <c r="C47" i="3"/>
  <c r="A47" i="3"/>
  <c r="C46" i="3"/>
  <c r="A46" i="3"/>
  <c r="C45" i="3"/>
  <c r="A45" i="3"/>
  <c r="C44" i="3"/>
  <c r="A44" i="3"/>
  <c r="O43" i="3"/>
  <c r="C43" i="3"/>
  <c r="A43" i="3"/>
  <c r="J43" i="3" s="1"/>
  <c r="E42" i="3"/>
  <c r="C42" i="3"/>
  <c r="A42" i="3"/>
  <c r="O41" i="3"/>
  <c r="E41" i="3"/>
  <c r="C41" i="3"/>
  <c r="A41" i="3"/>
  <c r="E40" i="3"/>
  <c r="C40" i="3"/>
  <c r="D40" i="3" s="1"/>
  <c r="A40" i="3"/>
  <c r="J40" i="3" s="1"/>
  <c r="O39" i="3"/>
  <c r="E39" i="3"/>
  <c r="C39" i="3"/>
  <c r="A39" i="3"/>
  <c r="J39" i="3" s="1"/>
  <c r="C38" i="3"/>
  <c r="A38" i="3"/>
  <c r="J38" i="3" s="1"/>
  <c r="C37" i="3"/>
  <c r="A37" i="3"/>
  <c r="O37" i="3" s="1"/>
  <c r="C36" i="3"/>
  <c r="A36" i="3"/>
  <c r="J36" i="3" s="1"/>
  <c r="C35" i="3"/>
  <c r="A35" i="3"/>
  <c r="O35" i="3" s="1"/>
  <c r="C34" i="3"/>
  <c r="A34" i="3"/>
  <c r="J34" i="3" s="1"/>
  <c r="D33" i="3"/>
  <c r="C33" i="3"/>
  <c r="A33" i="3"/>
  <c r="O33" i="3" s="1"/>
  <c r="O32" i="3"/>
  <c r="C32" i="3"/>
  <c r="D32" i="3" s="1"/>
  <c r="A32" i="3"/>
  <c r="J32" i="3" s="1"/>
  <c r="E31" i="3"/>
  <c r="C31" i="3"/>
  <c r="D31" i="3" s="1"/>
  <c r="A31" i="3"/>
  <c r="O31" i="3" s="1"/>
  <c r="C30" i="3"/>
  <c r="A30" i="3"/>
  <c r="J30" i="3" s="1"/>
  <c r="C29" i="3"/>
  <c r="D29" i="3" s="1"/>
  <c r="A29" i="3"/>
  <c r="O29" i="3" s="1"/>
  <c r="C28" i="3"/>
  <c r="A28" i="3"/>
  <c r="J28" i="3" s="1"/>
  <c r="C27" i="3"/>
  <c r="D27" i="3" s="1"/>
  <c r="A27" i="3"/>
  <c r="O27" i="3" s="1"/>
  <c r="O26" i="3"/>
  <c r="C26" i="3"/>
  <c r="A26" i="3"/>
  <c r="J26" i="3" s="1"/>
  <c r="E25" i="3"/>
  <c r="D25" i="3"/>
  <c r="C25" i="3"/>
  <c r="A25" i="3"/>
  <c r="O25" i="3" s="1"/>
  <c r="O24" i="3"/>
  <c r="C24" i="3"/>
  <c r="D24" i="3" s="1"/>
  <c r="A24" i="3"/>
  <c r="J24" i="3" s="1"/>
  <c r="E23" i="3"/>
  <c r="C23" i="3"/>
  <c r="D23" i="3" s="1"/>
  <c r="A23" i="3"/>
  <c r="O23" i="3" s="1"/>
  <c r="C22" i="3"/>
  <c r="A22" i="3"/>
  <c r="J22" i="3" s="1"/>
  <c r="C21" i="3"/>
  <c r="D21" i="3" s="1"/>
  <c r="A21" i="3"/>
  <c r="O21" i="3" s="1"/>
  <c r="C20" i="3"/>
  <c r="A20" i="3"/>
  <c r="J20" i="3" s="1"/>
  <c r="E19" i="3"/>
  <c r="C19" i="3"/>
  <c r="D19" i="3" s="1"/>
  <c r="A19" i="3"/>
  <c r="O19" i="3" s="1"/>
  <c r="O18" i="3"/>
  <c r="C18" i="3"/>
  <c r="A18" i="3"/>
  <c r="J18" i="3" s="1"/>
  <c r="E17" i="3"/>
  <c r="D17" i="3"/>
  <c r="C17" i="3"/>
  <c r="A17" i="3"/>
  <c r="O17" i="3" s="1"/>
  <c r="O16" i="3"/>
  <c r="C16" i="3"/>
  <c r="D16" i="3" s="1"/>
  <c r="A16" i="3"/>
  <c r="J16" i="3" s="1"/>
  <c r="E15" i="3"/>
  <c r="C15" i="3"/>
  <c r="D15" i="3" s="1"/>
  <c r="A15" i="3"/>
  <c r="O15" i="3" s="1"/>
  <c r="C14" i="3"/>
  <c r="R14" i="3" s="1"/>
  <c r="A14" i="3"/>
  <c r="J14" i="3" s="1"/>
  <c r="E11" i="3"/>
  <c r="D11" i="3"/>
  <c r="C11" i="3"/>
  <c r="E10" i="3"/>
  <c r="D10" i="3"/>
  <c r="C10" i="3"/>
  <c r="J8" i="3"/>
  <c r="K8" i="3" s="1"/>
  <c r="J6" i="3"/>
  <c r="J5" i="3"/>
  <c r="J4" i="3"/>
  <c r="J3" i="3"/>
  <c r="D156" i="3" s="1"/>
  <c r="J41" i="3" l="1"/>
  <c r="J42" i="3"/>
  <c r="J45" i="3"/>
  <c r="J47" i="3"/>
  <c r="J48" i="3"/>
  <c r="E75" i="3"/>
  <c r="E83" i="3"/>
  <c r="J93" i="3"/>
  <c r="J96" i="3"/>
  <c r="O100" i="3"/>
  <c r="O108" i="3"/>
  <c r="E129" i="3"/>
  <c r="E27" i="3"/>
  <c r="J44" i="3"/>
  <c r="J46" i="3"/>
  <c r="O50" i="3"/>
  <c r="O51" i="3"/>
  <c r="O52" i="3"/>
  <c r="O53" i="3"/>
  <c r="O54" i="3"/>
  <c r="O55" i="3"/>
  <c r="O56" i="3"/>
  <c r="O57" i="3"/>
  <c r="O58" i="3"/>
  <c r="O59" i="3"/>
  <c r="O60" i="3"/>
  <c r="E79" i="3"/>
  <c r="J89" i="3"/>
  <c r="E125" i="3"/>
  <c r="J102" i="3"/>
  <c r="E102" i="3"/>
  <c r="J106" i="3"/>
  <c r="E106" i="3"/>
  <c r="J110" i="3"/>
  <c r="O110" i="3"/>
  <c r="R15" i="3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R115" i="3" s="1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R152" i="3" s="1"/>
  <c r="R153" i="3" s="1"/>
  <c r="R154" i="3" s="1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76" i="3" s="1"/>
  <c r="R177" i="3" s="1"/>
  <c r="R178" i="3" s="1"/>
  <c r="R179" i="3" s="1"/>
  <c r="R180" i="3" s="1"/>
  <c r="R181" i="3" s="1"/>
  <c r="R182" i="3" s="1"/>
  <c r="R183" i="3" s="1"/>
  <c r="R184" i="3" s="1"/>
  <c r="R185" i="3" s="1"/>
  <c r="R186" i="3" s="1"/>
  <c r="R187" i="3" s="1"/>
  <c r="R188" i="3" s="1"/>
  <c r="R189" i="3" s="1"/>
  <c r="R190" i="3" s="1"/>
  <c r="R191" i="3" s="1"/>
  <c r="R192" i="3" s="1"/>
  <c r="R193" i="3" s="1"/>
  <c r="R194" i="3" s="1"/>
  <c r="R195" i="3" s="1"/>
  <c r="R196" i="3" s="1"/>
  <c r="R197" i="3" s="1"/>
  <c r="R198" i="3" s="1"/>
  <c r="R199" i="3" s="1"/>
  <c r="R200" i="3" s="1"/>
  <c r="R201" i="3" s="1"/>
  <c r="R202" i="3" s="1"/>
  <c r="R203" i="3" s="1"/>
  <c r="R204" i="3" s="1"/>
  <c r="R205" i="3" s="1"/>
  <c r="R206" i="3" s="1"/>
  <c r="R207" i="3" s="1"/>
  <c r="R208" i="3" s="1"/>
  <c r="R209" i="3" s="1"/>
  <c r="R210" i="3" s="1"/>
  <c r="R211" i="3" s="1"/>
  <c r="R212" i="3" s="1"/>
  <c r="R213" i="3" s="1"/>
  <c r="R214" i="3" s="1"/>
  <c r="R215" i="3" s="1"/>
  <c r="R216" i="3" s="1"/>
  <c r="R217" i="3" s="1"/>
  <c r="R218" i="3" s="1"/>
  <c r="R219" i="3" s="1"/>
  <c r="R220" i="3" s="1"/>
  <c r="R221" i="3" s="1"/>
  <c r="R222" i="3" s="1"/>
  <c r="R223" i="3" s="1"/>
  <c r="R224" i="3" s="1"/>
  <c r="R225" i="3" s="1"/>
  <c r="R226" i="3" s="1"/>
  <c r="R227" i="3" s="1"/>
  <c r="R228" i="3" s="1"/>
  <c r="R229" i="3" s="1"/>
  <c r="R230" i="3" s="1"/>
  <c r="R231" i="3" s="1"/>
  <c r="R232" i="3" s="1"/>
  <c r="R233" i="3" s="1"/>
  <c r="R234" i="3" s="1"/>
  <c r="R235" i="3" s="1"/>
  <c r="R236" i="3" s="1"/>
  <c r="R237" i="3" s="1"/>
  <c r="R238" i="3" s="1"/>
  <c r="R239" i="3" s="1"/>
  <c r="R240" i="3" s="1"/>
  <c r="R241" i="3" s="1"/>
  <c r="R242" i="3" s="1"/>
  <c r="R243" i="3" s="1"/>
  <c r="R244" i="3" s="1"/>
  <c r="R245" i="3" s="1"/>
  <c r="R246" i="3" s="1"/>
  <c r="R247" i="3" s="1"/>
  <c r="R248" i="3" s="1"/>
  <c r="R249" i="3" s="1"/>
  <c r="R250" i="3" s="1"/>
  <c r="R251" i="3" s="1"/>
  <c r="R252" i="3" s="1"/>
  <c r="R253" i="3" s="1"/>
  <c r="R254" i="3" s="1"/>
  <c r="R255" i="3" s="1"/>
  <c r="R256" i="3" s="1"/>
  <c r="R257" i="3" s="1"/>
  <c r="R258" i="3" s="1"/>
  <c r="R259" i="3" s="1"/>
  <c r="R260" i="3" s="1"/>
  <c r="R261" i="3" s="1"/>
  <c r="R262" i="3" s="1"/>
  <c r="R263" i="3" s="1"/>
  <c r="R264" i="3" s="1"/>
  <c r="R265" i="3" s="1"/>
  <c r="R266" i="3" s="1"/>
  <c r="R267" i="3" s="1"/>
  <c r="R268" i="3" s="1"/>
  <c r="R269" i="3" s="1"/>
  <c r="R270" i="3" s="1"/>
  <c r="R271" i="3" s="1"/>
  <c r="R272" i="3" s="1"/>
  <c r="R273" i="3" s="1"/>
  <c r="R274" i="3" s="1"/>
  <c r="R275" i="3" s="1"/>
  <c r="R276" i="3" s="1"/>
  <c r="R277" i="3" s="1"/>
  <c r="R278" i="3" s="1"/>
  <c r="R279" i="3" s="1"/>
  <c r="R280" i="3" s="1"/>
  <c r="R281" i="3" s="1"/>
  <c r="R282" i="3" s="1"/>
  <c r="R283" i="3" s="1"/>
  <c r="R284" i="3" s="1"/>
  <c r="R285" i="3" s="1"/>
  <c r="R286" i="3" s="1"/>
  <c r="R287" i="3" s="1"/>
  <c r="R288" i="3" s="1"/>
  <c r="R289" i="3" s="1"/>
  <c r="R290" i="3" s="1"/>
  <c r="R291" i="3" s="1"/>
  <c r="R292" i="3" s="1"/>
  <c r="R293" i="3" s="1"/>
  <c r="R294" i="3" s="1"/>
  <c r="R295" i="3" s="1"/>
  <c r="R296" i="3" s="1"/>
  <c r="R297" i="3" s="1"/>
  <c r="R298" i="3" s="1"/>
  <c r="R299" i="3" s="1"/>
  <c r="R300" i="3" s="1"/>
  <c r="R301" i="3" s="1"/>
  <c r="R302" i="3" s="1"/>
  <c r="R303" i="3" s="1"/>
  <c r="R304" i="3" s="1"/>
  <c r="R305" i="3" s="1"/>
  <c r="R306" i="3" s="1"/>
  <c r="R307" i="3" s="1"/>
  <c r="R308" i="3" s="1"/>
  <c r="R309" i="3" s="1"/>
  <c r="R310" i="3" s="1"/>
  <c r="R311" i="3" s="1"/>
  <c r="R312" i="3" s="1"/>
  <c r="R313" i="3" s="1"/>
  <c r="R314" i="3" s="1"/>
  <c r="R315" i="3" s="1"/>
  <c r="R316" i="3" s="1"/>
  <c r="R317" i="3" s="1"/>
  <c r="R318" i="3" s="1"/>
  <c r="R319" i="3" s="1"/>
  <c r="R320" i="3" s="1"/>
  <c r="R321" i="3" s="1"/>
  <c r="R322" i="3" s="1"/>
  <c r="R323" i="3" s="1"/>
  <c r="R324" i="3" s="1"/>
  <c r="R325" i="3" s="1"/>
  <c r="R326" i="3" s="1"/>
  <c r="R327" i="3" s="1"/>
  <c r="R328" i="3" s="1"/>
  <c r="R329" i="3" s="1"/>
  <c r="R330" i="3" s="1"/>
  <c r="R331" i="3" s="1"/>
  <c r="R332" i="3" s="1"/>
  <c r="R333" i="3" s="1"/>
  <c r="R334" i="3" s="1"/>
  <c r="R335" i="3" s="1"/>
  <c r="R336" i="3" s="1"/>
  <c r="R337" i="3" s="1"/>
  <c r="R338" i="3" s="1"/>
  <c r="R339" i="3" s="1"/>
  <c r="R340" i="3" s="1"/>
  <c r="R341" i="3" s="1"/>
  <c r="R342" i="3" s="1"/>
  <c r="R343" i="3" s="1"/>
  <c r="R344" i="3" s="1"/>
  <c r="R345" i="3" s="1"/>
  <c r="R346" i="3" s="1"/>
  <c r="R347" i="3" s="1"/>
  <c r="R348" i="3" s="1"/>
  <c r="R349" i="3" s="1"/>
  <c r="R350" i="3" s="1"/>
  <c r="R351" i="3" s="1"/>
  <c r="R352" i="3" s="1"/>
  <c r="R353" i="3" s="1"/>
  <c r="R354" i="3" s="1"/>
  <c r="R355" i="3" s="1"/>
  <c r="R356" i="3" s="1"/>
  <c r="R357" i="3" s="1"/>
  <c r="R358" i="3" s="1"/>
  <c r="R359" i="3" s="1"/>
  <c r="R360" i="3" s="1"/>
  <c r="R361" i="3" s="1"/>
  <c r="R362" i="3" s="1"/>
  <c r="R363" i="3" s="1"/>
  <c r="R364" i="3" s="1"/>
  <c r="R365" i="3" s="1"/>
  <c r="R366" i="3" s="1"/>
  <c r="R367" i="3" s="1"/>
  <c r="R368" i="3" s="1"/>
  <c r="R369" i="3" s="1"/>
  <c r="R370" i="3" s="1"/>
  <c r="R371" i="3" s="1"/>
  <c r="R372" i="3" s="1"/>
  <c r="R373" i="3" s="1"/>
  <c r="D22" i="3"/>
  <c r="D30" i="3"/>
  <c r="D38" i="3"/>
  <c r="J84" i="3"/>
  <c r="E84" i="3"/>
  <c r="J94" i="3"/>
  <c r="E94" i="3"/>
  <c r="J109" i="3"/>
  <c r="E109" i="3"/>
  <c r="O167" i="3"/>
  <c r="J167" i="3"/>
  <c r="O14" i="3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D20" i="3"/>
  <c r="O22" i="3"/>
  <c r="D28" i="3"/>
  <c r="O30" i="3"/>
  <c r="E35" i="3"/>
  <c r="E36" i="3"/>
  <c r="E37" i="3"/>
  <c r="E38" i="3"/>
  <c r="D44" i="3"/>
  <c r="E45" i="3"/>
  <c r="E46" i="3"/>
  <c r="J62" i="3"/>
  <c r="O62" i="3"/>
  <c r="O63" i="3"/>
  <c r="D66" i="3"/>
  <c r="D72" i="3"/>
  <c r="O73" i="3"/>
  <c r="D76" i="3"/>
  <c r="O77" i="3"/>
  <c r="D80" i="3"/>
  <c r="O81" i="3"/>
  <c r="O85" i="3"/>
  <c r="J90" i="3"/>
  <c r="E90" i="3"/>
  <c r="E91" i="3"/>
  <c r="J100" i="3"/>
  <c r="E100" i="3"/>
  <c r="O102" i="3"/>
  <c r="J104" i="3"/>
  <c r="E104" i="3"/>
  <c r="O106" i="3"/>
  <c r="J108" i="3"/>
  <c r="E108" i="3"/>
  <c r="J111" i="3"/>
  <c r="O111" i="3"/>
  <c r="O120" i="3"/>
  <c r="E123" i="3"/>
  <c r="E127" i="3"/>
  <c r="E131" i="3"/>
  <c r="J135" i="3"/>
  <c r="J160" i="3"/>
  <c r="D162" i="3"/>
  <c r="J168" i="3"/>
  <c r="D187" i="3"/>
  <c r="J239" i="3"/>
  <c r="J70" i="3"/>
  <c r="O70" i="3"/>
  <c r="J98" i="3"/>
  <c r="E98" i="3"/>
  <c r="D36" i="3"/>
  <c r="D46" i="3"/>
  <c r="J66" i="3"/>
  <c r="O66" i="3"/>
  <c r="D70" i="3"/>
  <c r="J101" i="3"/>
  <c r="E101" i="3"/>
  <c r="J105" i="3"/>
  <c r="E105" i="3"/>
  <c r="J119" i="3"/>
  <c r="O119" i="3"/>
  <c r="D18" i="3"/>
  <c r="O20" i="3"/>
  <c r="E21" i="3"/>
  <c r="D26" i="3"/>
  <c r="O28" i="3"/>
  <c r="E29" i="3"/>
  <c r="D34" i="3"/>
  <c r="O36" i="3"/>
  <c r="D42" i="3"/>
  <c r="E43" i="3"/>
  <c r="E44" i="3"/>
  <c r="O45" i="3"/>
  <c r="D50" i="3"/>
  <c r="D52" i="3"/>
  <c r="D54" i="3"/>
  <c r="D56" i="3"/>
  <c r="D58" i="3"/>
  <c r="D60" i="3"/>
  <c r="D62" i="3"/>
  <c r="D68" i="3"/>
  <c r="O69" i="3"/>
  <c r="O76" i="3"/>
  <c r="O80" i="3"/>
  <c r="O84" i="3"/>
  <c r="J86" i="3"/>
  <c r="E86" i="3"/>
  <c r="E87" i="3"/>
  <c r="E97" i="3"/>
  <c r="J99" i="3"/>
  <c r="E99" i="3"/>
  <c r="O101" i="3"/>
  <c r="J103" i="3"/>
  <c r="E103" i="3"/>
  <c r="O105" i="3"/>
  <c r="J107" i="3"/>
  <c r="E107" i="3"/>
  <c r="O109" i="3"/>
  <c r="O112" i="3"/>
  <c r="E119" i="3"/>
  <c r="E122" i="3"/>
  <c r="J124" i="3"/>
  <c r="O124" i="3"/>
  <c r="E126" i="3"/>
  <c r="E130" i="3"/>
  <c r="J132" i="3"/>
  <c r="O132" i="3"/>
  <c r="J134" i="3"/>
  <c r="J140" i="3"/>
  <c r="D153" i="3"/>
  <c r="D167" i="3"/>
  <c r="O190" i="3"/>
  <c r="O209" i="3"/>
  <c r="O232" i="3"/>
  <c r="J238" i="3"/>
  <c r="D182" i="3"/>
  <c r="O48" i="3"/>
  <c r="E73" i="3"/>
  <c r="E115" i="3"/>
  <c r="O116" i="3"/>
  <c r="O121" i="3"/>
  <c r="J138" i="3"/>
  <c r="J159" i="3"/>
  <c r="J163" i="3"/>
  <c r="J166" i="3"/>
  <c r="O193" i="3"/>
  <c r="J206" i="3"/>
  <c r="J210" i="3"/>
  <c r="J231" i="3"/>
  <c r="J235" i="3"/>
  <c r="E6" i="3"/>
  <c r="F6" i="4" s="1"/>
  <c r="D6" i="3"/>
  <c r="E6" i="4" s="1"/>
  <c r="C6" i="3"/>
  <c r="D6" i="4" s="1"/>
  <c r="J173" i="3"/>
  <c r="O173" i="3"/>
  <c r="E120" i="3"/>
  <c r="E118" i="3"/>
  <c r="E116" i="3"/>
  <c r="E114" i="3"/>
  <c r="E112" i="3"/>
  <c r="E110" i="3"/>
  <c r="J156" i="3"/>
  <c r="J152" i="3"/>
  <c r="J148" i="3"/>
  <c r="J151" i="3"/>
  <c r="J155" i="3"/>
  <c r="J147" i="3"/>
  <c r="J146" i="3"/>
  <c r="J180" i="3"/>
  <c r="J176" i="3"/>
  <c r="J172" i="3"/>
  <c r="J175" i="3"/>
  <c r="J174" i="3"/>
  <c r="J179" i="3"/>
  <c r="J171" i="3"/>
  <c r="J226" i="3"/>
  <c r="J222" i="3"/>
  <c r="J224" i="3"/>
  <c r="J218" i="3"/>
  <c r="J225" i="3"/>
  <c r="J220" i="3"/>
  <c r="O337" i="3"/>
  <c r="O334" i="3"/>
  <c r="O333" i="3"/>
  <c r="H14" i="3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J15" i="3"/>
  <c r="J17" i="3"/>
  <c r="J19" i="3"/>
  <c r="J21" i="3"/>
  <c r="J23" i="3"/>
  <c r="J25" i="3"/>
  <c r="J27" i="3"/>
  <c r="J29" i="3"/>
  <c r="J31" i="3"/>
  <c r="J33" i="3"/>
  <c r="J35" i="3"/>
  <c r="J37" i="3"/>
  <c r="E62" i="3"/>
  <c r="E64" i="3"/>
  <c r="E66" i="3"/>
  <c r="E68" i="3"/>
  <c r="E70" i="3"/>
  <c r="E72" i="3"/>
  <c r="J75" i="3"/>
  <c r="J77" i="3"/>
  <c r="J79" i="3"/>
  <c r="J81" i="3"/>
  <c r="J122" i="3"/>
  <c r="J130" i="3"/>
  <c r="J161" i="3"/>
  <c r="O161" i="3"/>
  <c r="J181" i="3"/>
  <c r="O181" i="3"/>
  <c r="D219" i="3"/>
  <c r="O96" i="3"/>
  <c r="O94" i="3"/>
  <c r="O92" i="3"/>
  <c r="O90" i="3"/>
  <c r="O88" i="3"/>
  <c r="O86" i="3"/>
  <c r="O97" i="3"/>
  <c r="O95" i="3"/>
  <c r="O93" i="3"/>
  <c r="O91" i="3"/>
  <c r="O89" i="3"/>
  <c r="O87" i="3"/>
  <c r="J204" i="3"/>
  <c r="J200" i="3"/>
  <c r="J196" i="3"/>
  <c r="J203" i="3"/>
  <c r="J199" i="3"/>
  <c r="J195" i="3"/>
  <c r="J198" i="3"/>
  <c r="J202" i="3"/>
  <c r="J194" i="3"/>
  <c r="J251" i="3"/>
  <c r="J243" i="3"/>
  <c r="J253" i="3"/>
  <c r="J247" i="3"/>
  <c r="J249" i="3"/>
  <c r="J246" i="3"/>
  <c r="O287" i="3"/>
  <c r="O283" i="3"/>
  <c r="O279" i="3"/>
  <c r="O288" i="3"/>
  <c r="O284" i="3"/>
  <c r="O280" i="3"/>
  <c r="O289" i="3"/>
  <c r="O285" i="3"/>
  <c r="O281" i="3"/>
  <c r="O286" i="3"/>
  <c r="O282" i="3"/>
  <c r="O278" i="3"/>
  <c r="D330" i="3"/>
  <c r="D326" i="3"/>
  <c r="D322" i="3"/>
  <c r="D328" i="3"/>
  <c r="D327" i="3"/>
  <c r="D286" i="3"/>
  <c r="D282" i="3"/>
  <c r="D278" i="3"/>
  <c r="D318" i="3"/>
  <c r="D314" i="3"/>
  <c r="D310" i="3"/>
  <c r="D306" i="3"/>
  <c r="D302" i="3"/>
  <c r="D298" i="3"/>
  <c r="D294" i="3"/>
  <c r="D290" i="3"/>
  <c r="D254" i="3"/>
  <c r="D238" i="3"/>
  <c r="D331" i="3"/>
  <c r="D324" i="3"/>
  <c r="D323" i="3"/>
  <c r="D255" i="3"/>
  <c r="D285" i="3"/>
  <c r="D274" i="3"/>
  <c r="D270" i="3"/>
  <c r="D266" i="3"/>
  <c r="D262" i="3"/>
  <c r="D256" i="3"/>
  <c r="D246" i="3"/>
  <c r="D230" i="3"/>
  <c r="D225" i="3"/>
  <c r="D293" i="3"/>
  <c r="D281" i="3"/>
  <c r="D242" i="3"/>
  <c r="D240" i="3"/>
  <c r="D221" i="3"/>
  <c r="D297" i="3"/>
  <c r="D217" i="3"/>
  <c r="D313" i="3"/>
  <c r="D289" i="3"/>
  <c r="D250" i="3"/>
  <c r="D231" i="3"/>
  <c r="D211" i="3"/>
  <c r="D203" i="3"/>
  <c r="D191" i="3"/>
  <c r="D179" i="3"/>
  <c r="D171" i="3"/>
  <c r="D309" i="3"/>
  <c r="D277" i="3"/>
  <c r="D234" i="3"/>
  <c r="D227" i="3"/>
  <c r="D207" i="3"/>
  <c r="D160" i="3"/>
  <c r="D159" i="3"/>
  <c r="D152" i="3"/>
  <c r="D151" i="3"/>
  <c r="D140" i="3"/>
  <c r="D139" i="3"/>
  <c r="D321" i="3"/>
  <c r="D305" i="3"/>
  <c r="D248" i="3"/>
  <c r="D247" i="3"/>
  <c r="D218" i="3"/>
  <c r="D195" i="3"/>
  <c r="D183" i="3"/>
  <c r="D175" i="3"/>
  <c r="D163" i="3"/>
  <c r="D137" i="3"/>
  <c r="D317" i="3"/>
  <c r="D232" i="3"/>
  <c r="D199" i="3"/>
  <c r="D301" i="3"/>
  <c r="D143" i="3"/>
  <c r="D141" i="3"/>
  <c r="D136" i="3"/>
  <c r="D215" i="3"/>
  <c r="D188" i="3"/>
  <c r="D168" i="3"/>
  <c r="D148" i="3"/>
  <c r="D147" i="3"/>
  <c r="D14" i="3"/>
  <c r="E14" i="3"/>
  <c r="I14" i="3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M14" i="3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E16" i="3"/>
  <c r="E18" i="3"/>
  <c r="E20" i="3"/>
  <c r="E22" i="3"/>
  <c r="E24" i="3"/>
  <c r="E26" i="3"/>
  <c r="E28" i="3"/>
  <c r="E30" i="3"/>
  <c r="E32" i="3"/>
  <c r="E34" i="3"/>
  <c r="O34" i="3"/>
  <c r="D35" i="3"/>
  <c r="D37" i="3"/>
  <c r="O38" i="3"/>
  <c r="D39" i="3"/>
  <c r="O40" i="3"/>
  <c r="D41" i="3"/>
  <c r="O42" i="3"/>
  <c r="D43" i="3"/>
  <c r="O44" i="3"/>
  <c r="D45" i="3"/>
  <c r="O46" i="3"/>
  <c r="D47" i="3"/>
  <c r="D49" i="3"/>
  <c r="D51" i="3"/>
  <c r="D53" i="3"/>
  <c r="D55" i="3"/>
  <c r="D57" i="3"/>
  <c r="D59" i="3"/>
  <c r="D61" i="3"/>
  <c r="D63" i="3"/>
  <c r="D65" i="3"/>
  <c r="D67" i="3"/>
  <c r="D69" i="3"/>
  <c r="D71" i="3"/>
  <c r="D73" i="3"/>
  <c r="D75" i="3"/>
  <c r="D77" i="3"/>
  <c r="D79" i="3"/>
  <c r="D81" i="3"/>
  <c r="D83" i="3"/>
  <c r="E113" i="3"/>
  <c r="E117" i="3"/>
  <c r="E121" i="3"/>
  <c r="J128" i="3"/>
  <c r="O136" i="3"/>
  <c r="J136" i="3"/>
  <c r="D155" i="3"/>
  <c r="D165" i="3"/>
  <c r="D185" i="3"/>
  <c r="J213" i="3"/>
  <c r="O213" i="3"/>
  <c r="D288" i="3"/>
  <c r="K14" i="3"/>
  <c r="S14" i="3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S114" i="3" s="1"/>
  <c r="S115" i="3" s="1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S128" i="3" s="1"/>
  <c r="S129" i="3" s="1"/>
  <c r="S130" i="3" s="1"/>
  <c r="S131" i="3" s="1"/>
  <c r="S132" i="3" s="1"/>
  <c r="S133" i="3" s="1"/>
  <c r="S134" i="3" s="1"/>
  <c r="S135" i="3" s="1"/>
  <c r="S136" i="3" s="1"/>
  <c r="S137" i="3" s="1"/>
  <c r="S138" i="3" s="1"/>
  <c r="S139" i="3" s="1"/>
  <c r="S140" i="3" s="1"/>
  <c r="S141" i="3" s="1"/>
  <c r="S142" i="3" s="1"/>
  <c r="S143" i="3" s="1"/>
  <c r="S144" i="3" s="1"/>
  <c r="S145" i="3" s="1"/>
  <c r="S146" i="3" s="1"/>
  <c r="S147" i="3" s="1"/>
  <c r="S148" i="3" s="1"/>
  <c r="S149" i="3" s="1"/>
  <c r="S150" i="3" s="1"/>
  <c r="S151" i="3" s="1"/>
  <c r="S152" i="3" s="1"/>
  <c r="S153" i="3" s="1"/>
  <c r="S154" i="3" s="1"/>
  <c r="S155" i="3" s="1"/>
  <c r="S156" i="3" s="1"/>
  <c r="S157" i="3" s="1"/>
  <c r="S158" i="3" s="1"/>
  <c r="S159" i="3" s="1"/>
  <c r="S160" i="3" s="1"/>
  <c r="S161" i="3" s="1"/>
  <c r="S162" i="3" s="1"/>
  <c r="S163" i="3" s="1"/>
  <c r="S164" i="3" s="1"/>
  <c r="S165" i="3" s="1"/>
  <c r="S166" i="3" s="1"/>
  <c r="S167" i="3" s="1"/>
  <c r="S168" i="3" s="1"/>
  <c r="S169" i="3" s="1"/>
  <c r="S170" i="3" s="1"/>
  <c r="S171" i="3" s="1"/>
  <c r="S172" i="3" s="1"/>
  <c r="S173" i="3" s="1"/>
  <c r="S174" i="3" s="1"/>
  <c r="S175" i="3" s="1"/>
  <c r="S176" i="3" s="1"/>
  <c r="S177" i="3" s="1"/>
  <c r="S178" i="3" s="1"/>
  <c r="S179" i="3" s="1"/>
  <c r="S180" i="3" s="1"/>
  <c r="S181" i="3" s="1"/>
  <c r="S182" i="3" s="1"/>
  <c r="S183" i="3" s="1"/>
  <c r="S184" i="3" s="1"/>
  <c r="S185" i="3" s="1"/>
  <c r="S186" i="3" s="1"/>
  <c r="S187" i="3" s="1"/>
  <c r="S188" i="3" s="1"/>
  <c r="S189" i="3" s="1"/>
  <c r="S190" i="3" s="1"/>
  <c r="S191" i="3" s="1"/>
  <c r="S192" i="3" s="1"/>
  <c r="S193" i="3" s="1"/>
  <c r="S194" i="3" s="1"/>
  <c r="S195" i="3" s="1"/>
  <c r="S196" i="3" s="1"/>
  <c r="S197" i="3" s="1"/>
  <c r="S198" i="3" s="1"/>
  <c r="S199" i="3" s="1"/>
  <c r="S200" i="3" s="1"/>
  <c r="S201" i="3" s="1"/>
  <c r="S202" i="3" s="1"/>
  <c r="S203" i="3" s="1"/>
  <c r="S204" i="3" s="1"/>
  <c r="S205" i="3" s="1"/>
  <c r="S206" i="3" s="1"/>
  <c r="S207" i="3" s="1"/>
  <c r="S208" i="3" s="1"/>
  <c r="S209" i="3" s="1"/>
  <c r="S210" i="3" s="1"/>
  <c r="S211" i="3" s="1"/>
  <c r="S212" i="3" s="1"/>
  <c r="S213" i="3" s="1"/>
  <c r="S214" i="3" s="1"/>
  <c r="S215" i="3" s="1"/>
  <c r="S216" i="3" s="1"/>
  <c r="S217" i="3" s="1"/>
  <c r="S218" i="3" s="1"/>
  <c r="S219" i="3" s="1"/>
  <c r="S220" i="3" s="1"/>
  <c r="S221" i="3" s="1"/>
  <c r="S222" i="3" s="1"/>
  <c r="S223" i="3" s="1"/>
  <c r="S224" i="3" s="1"/>
  <c r="S225" i="3" s="1"/>
  <c r="S226" i="3" s="1"/>
  <c r="S227" i="3" s="1"/>
  <c r="S228" i="3" s="1"/>
  <c r="S229" i="3" s="1"/>
  <c r="S230" i="3" s="1"/>
  <c r="S231" i="3" s="1"/>
  <c r="S232" i="3" s="1"/>
  <c r="S233" i="3" s="1"/>
  <c r="S234" i="3" s="1"/>
  <c r="S235" i="3" s="1"/>
  <c r="S236" i="3" s="1"/>
  <c r="S237" i="3" s="1"/>
  <c r="S238" i="3" s="1"/>
  <c r="S239" i="3" s="1"/>
  <c r="S240" i="3" s="1"/>
  <c r="S241" i="3" s="1"/>
  <c r="S242" i="3" s="1"/>
  <c r="S243" i="3" s="1"/>
  <c r="S244" i="3" s="1"/>
  <c r="S245" i="3" s="1"/>
  <c r="S246" i="3" s="1"/>
  <c r="S247" i="3" s="1"/>
  <c r="S248" i="3" s="1"/>
  <c r="S249" i="3" s="1"/>
  <c r="S250" i="3" s="1"/>
  <c r="S251" i="3" s="1"/>
  <c r="S252" i="3" s="1"/>
  <c r="S253" i="3" s="1"/>
  <c r="S254" i="3" s="1"/>
  <c r="S255" i="3" s="1"/>
  <c r="S256" i="3" s="1"/>
  <c r="S257" i="3" s="1"/>
  <c r="S258" i="3" s="1"/>
  <c r="S259" i="3" s="1"/>
  <c r="S260" i="3" s="1"/>
  <c r="S261" i="3" s="1"/>
  <c r="S262" i="3" s="1"/>
  <c r="S263" i="3" s="1"/>
  <c r="S264" i="3" s="1"/>
  <c r="S265" i="3" s="1"/>
  <c r="S266" i="3" s="1"/>
  <c r="S267" i="3" s="1"/>
  <c r="S268" i="3" s="1"/>
  <c r="S269" i="3" s="1"/>
  <c r="S270" i="3" s="1"/>
  <c r="S271" i="3" s="1"/>
  <c r="S272" i="3" s="1"/>
  <c r="S273" i="3" s="1"/>
  <c r="S274" i="3" s="1"/>
  <c r="S275" i="3" s="1"/>
  <c r="S276" i="3" s="1"/>
  <c r="S277" i="3" s="1"/>
  <c r="S278" i="3" s="1"/>
  <c r="S279" i="3" s="1"/>
  <c r="S280" i="3" s="1"/>
  <c r="S281" i="3" s="1"/>
  <c r="S282" i="3" s="1"/>
  <c r="S283" i="3" s="1"/>
  <c r="S284" i="3" s="1"/>
  <c r="S285" i="3" s="1"/>
  <c r="S286" i="3" s="1"/>
  <c r="S287" i="3" s="1"/>
  <c r="S288" i="3" s="1"/>
  <c r="S289" i="3" s="1"/>
  <c r="S290" i="3" s="1"/>
  <c r="S291" i="3" s="1"/>
  <c r="S292" i="3" s="1"/>
  <c r="S293" i="3" s="1"/>
  <c r="S294" i="3" s="1"/>
  <c r="S295" i="3" s="1"/>
  <c r="S296" i="3" s="1"/>
  <c r="S297" i="3" s="1"/>
  <c r="S298" i="3" s="1"/>
  <c r="S299" i="3" s="1"/>
  <c r="S300" i="3" s="1"/>
  <c r="S301" i="3" s="1"/>
  <c r="S302" i="3" s="1"/>
  <c r="S303" i="3" s="1"/>
  <c r="S304" i="3" s="1"/>
  <c r="S305" i="3" s="1"/>
  <c r="S306" i="3" s="1"/>
  <c r="S307" i="3" s="1"/>
  <c r="S308" i="3" s="1"/>
  <c r="S309" i="3" s="1"/>
  <c r="S310" i="3" s="1"/>
  <c r="S311" i="3" s="1"/>
  <c r="S312" i="3" s="1"/>
  <c r="S313" i="3" s="1"/>
  <c r="S314" i="3" s="1"/>
  <c r="S315" i="3" s="1"/>
  <c r="S316" i="3" s="1"/>
  <c r="S317" i="3" s="1"/>
  <c r="S318" i="3" s="1"/>
  <c r="S319" i="3" s="1"/>
  <c r="S320" i="3" s="1"/>
  <c r="S321" i="3" s="1"/>
  <c r="S322" i="3" s="1"/>
  <c r="S323" i="3" s="1"/>
  <c r="S324" i="3" s="1"/>
  <c r="S325" i="3" s="1"/>
  <c r="S326" i="3" s="1"/>
  <c r="S327" i="3" s="1"/>
  <c r="S328" i="3" s="1"/>
  <c r="S329" i="3" s="1"/>
  <c r="S330" i="3" s="1"/>
  <c r="S331" i="3" s="1"/>
  <c r="S332" i="3" s="1"/>
  <c r="S333" i="3" s="1"/>
  <c r="S334" i="3" s="1"/>
  <c r="S335" i="3" s="1"/>
  <c r="S336" i="3" s="1"/>
  <c r="S337" i="3" s="1"/>
  <c r="S338" i="3" s="1"/>
  <c r="S339" i="3" s="1"/>
  <c r="S340" i="3" s="1"/>
  <c r="S341" i="3" s="1"/>
  <c r="S342" i="3" s="1"/>
  <c r="S343" i="3" s="1"/>
  <c r="S344" i="3" s="1"/>
  <c r="S345" i="3" s="1"/>
  <c r="S346" i="3" s="1"/>
  <c r="S347" i="3" s="1"/>
  <c r="S348" i="3" s="1"/>
  <c r="S349" i="3" s="1"/>
  <c r="S350" i="3" s="1"/>
  <c r="S351" i="3" s="1"/>
  <c r="S352" i="3" s="1"/>
  <c r="S353" i="3" s="1"/>
  <c r="S354" i="3" s="1"/>
  <c r="S355" i="3" s="1"/>
  <c r="S356" i="3" s="1"/>
  <c r="S357" i="3" s="1"/>
  <c r="S358" i="3" s="1"/>
  <c r="S359" i="3" s="1"/>
  <c r="S360" i="3" s="1"/>
  <c r="S361" i="3" s="1"/>
  <c r="S362" i="3" s="1"/>
  <c r="S363" i="3" s="1"/>
  <c r="S364" i="3" s="1"/>
  <c r="S365" i="3" s="1"/>
  <c r="S366" i="3" s="1"/>
  <c r="S367" i="3" s="1"/>
  <c r="S368" i="3" s="1"/>
  <c r="S369" i="3" s="1"/>
  <c r="S370" i="3" s="1"/>
  <c r="S371" i="3" s="1"/>
  <c r="S372" i="3" s="1"/>
  <c r="S373" i="3" s="1"/>
  <c r="F14" i="3"/>
  <c r="F15" i="3" s="1"/>
  <c r="F16" i="3" s="1"/>
  <c r="F17" i="3" s="1"/>
  <c r="F18" i="3" s="1"/>
  <c r="F19" i="3" s="1"/>
  <c r="N14" i="3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N186" i="3" s="1"/>
  <c r="N187" i="3" s="1"/>
  <c r="N188" i="3" s="1"/>
  <c r="N189" i="3" s="1"/>
  <c r="N190" i="3" s="1"/>
  <c r="N191" i="3" s="1"/>
  <c r="N192" i="3" s="1"/>
  <c r="N193" i="3" s="1"/>
  <c r="N194" i="3" s="1"/>
  <c r="N195" i="3" s="1"/>
  <c r="N196" i="3" s="1"/>
  <c r="N197" i="3" s="1"/>
  <c r="N198" i="3" s="1"/>
  <c r="N199" i="3" s="1"/>
  <c r="N200" i="3" s="1"/>
  <c r="N201" i="3" s="1"/>
  <c r="N202" i="3" s="1"/>
  <c r="N203" i="3" s="1"/>
  <c r="N204" i="3" s="1"/>
  <c r="N205" i="3" s="1"/>
  <c r="N206" i="3" s="1"/>
  <c r="N207" i="3" s="1"/>
  <c r="N208" i="3" s="1"/>
  <c r="N209" i="3" s="1"/>
  <c r="N210" i="3" s="1"/>
  <c r="N211" i="3" s="1"/>
  <c r="N212" i="3" s="1"/>
  <c r="N213" i="3" s="1"/>
  <c r="N214" i="3" s="1"/>
  <c r="N215" i="3" s="1"/>
  <c r="N216" i="3" s="1"/>
  <c r="N217" i="3" s="1"/>
  <c r="N218" i="3" s="1"/>
  <c r="N219" i="3" s="1"/>
  <c r="N220" i="3" s="1"/>
  <c r="N221" i="3" s="1"/>
  <c r="N222" i="3" s="1"/>
  <c r="N223" i="3" s="1"/>
  <c r="N224" i="3" s="1"/>
  <c r="N225" i="3" s="1"/>
  <c r="N226" i="3" s="1"/>
  <c r="N227" i="3" s="1"/>
  <c r="N228" i="3" s="1"/>
  <c r="N229" i="3" s="1"/>
  <c r="N230" i="3" s="1"/>
  <c r="N231" i="3" s="1"/>
  <c r="N232" i="3" s="1"/>
  <c r="N233" i="3" s="1"/>
  <c r="N234" i="3" s="1"/>
  <c r="N235" i="3" s="1"/>
  <c r="N236" i="3" s="1"/>
  <c r="N237" i="3" s="1"/>
  <c r="N238" i="3" s="1"/>
  <c r="N239" i="3" s="1"/>
  <c r="N240" i="3" s="1"/>
  <c r="N241" i="3" s="1"/>
  <c r="N242" i="3" s="1"/>
  <c r="N243" i="3" s="1"/>
  <c r="N244" i="3" s="1"/>
  <c r="N245" i="3" s="1"/>
  <c r="N246" i="3" s="1"/>
  <c r="N247" i="3" s="1"/>
  <c r="N248" i="3" s="1"/>
  <c r="N249" i="3" s="1"/>
  <c r="N250" i="3" s="1"/>
  <c r="N251" i="3" s="1"/>
  <c r="N252" i="3" s="1"/>
  <c r="N253" i="3" s="1"/>
  <c r="E63" i="3"/>
  <c r="E65" i="3"/>
  <c r="E67" i="3"/>
  <c r="E69" i="3"/>
  <c r="E71" i="3"/>
  <c r="J74" i="3"/>
  <c r="J76" i="3"/>
  <c r="J78" i="3"/>
  <c r="J80" i="3"/>
  <c r="J82" i="3"/>
  <c r="J85" i="3"/>
  <c r="J126" i="3"/>
  <c r="D138" i="3"/>
  <c r="O142" i="3"/>
  <c r="J142" i="3"/>
  <c r="J154" i="3"/>
  <c r="D164" i="3"/>
  <c r="J170" i="3"/>
  <c r="D174" i="3"/>
  <c r="D184" i="3"/>
  <c r="D209" i="3"/>
  <c r="D273" i="3"/>
  <c r="J83" i="3"/>
  <c r="D84" i="3"/>
  <c r="D86" i="3"/>
  <c r="D88" i="3"/>
  <c r="D90" i="3"/>
  <c r="D92" i="3"/>
  <c r="D94" i="3"/>
  <c r="D96" i="3"/>
  <c r="D98" i="3"/>
  <c r="D100" i="3"/>
  <c r="D102" i="3"/>
  <c r="D104" i="3"/>
  <c r="D106" i="3"/>
  <c r="D108" i="3"/>
  <c r="D110" i="3"/>
  <c r="D112" i="3"/>
  <c r="D114" i="3"/>
  <c r="D116" i="3"/>
  <c r="D118" i="3"/>
  <c r="D120" i="3"/>
  <c r="D122" i="3"/>
  <c r="D124" i="3"/>
  <c r="D126" i="3"/>
  <c r="D128" i="3"/>
  <c r="D130" i="3"/>
  <c r="D132" i="3"/>
  <c r="D134" i="3"/>
  <c r="D144" i="3"/>
  <c r="D145" i="3"/>
  <c r="J158" i="3"/>
  <c r="O158" i="3"/>
  <c r="D200" i="3"/>
  <c r="D223" i="3"/>
  <c r="O228" i="3"/>
  <c r="J228" i="3"/>
  <c r="D237" i="3"/>
  <c r="D239" i="3"/>
  <c r="D253" i="3"/>
  <c r="J123" i="3"/>
  <c r="J125" i="3"/>
  <c r="J127" i="3"/>
  <c r="J129" i="3"/>
  <c r="J131" i="3"/>
  <c r="J133" i="3"/>
  <c r="J150" i="3"/>
  <c r="O150" i="3"/>
  <c r="D172" i="3"/>
  <c r="D176" i="3"/>
  <c r="D180" i="3"/>
  <c r="D192" i="3"/>
  <c r="D206" i="3"/>
  <c r="D212" i="3"/>
  <c r="D283" i="3"/>
  <c r="D296" i="3"/>
  <c r="D85" i="3"/>
  <c r="D87" i="3"/>
  <c r="D89" i="3"/>
  <c r="D91" i="3"/>
  <c r="D93" i="3"/>
  <c r="D95" i="3"/>
  <c r="D97" i="3"/>
  <c r="D99" i="3"/>
  <c r="D101" i="3"/>
  <c r="D103" i="3"/>
  <c r="D105" i="3"/>
  <c r="D107" i="3"/>
  <c r="D109" i="3"/>
  <c r="D111" i="3"/>
  <c r="D113" i="3"/>
  <c r="D115" i="3"/>
  <c r="D117" i="3"/>
  <c r="D119" i="3"/>
  <c r="D121" i="3"/>
  <c r="D123" i="3"/>
  <c r="D125" i="3"/>
  <c r="D127" i="3"/>
  <c r="D129" i="3"/>
  <c r="D131" i="3"/>
  <c r="D133" i="3"/>
  <c r="J197" i="3"/>
  <c r="O197" i="3"/>
  <c r="D201" i="3"/>
  <c r="D222" i="3"/>
  <c r="D224" i="3"/>
  <c r="D135" i="3"/>
  <c r="D142" i="3"/>
  <c r="J143" i="3"/>
  <c r="J149" i="3"/>
  <c r="O149" i="3"/>
  <c r="D150" i="3"/>
  <c r="J157" i="3"/>
  <c r="O157" i="3"/>
  <c r="D158" i="3"/>
  <c r="D161" i="3"/>
  <c r="D173" i="3"/>
  <c r="D181" i="3"/>
  <c r="D196" i="3"/>
  <c r="D197" i="3"/>
  <c r="D202" i="3"/>
  <c r="D210" i="3"/>
  <c r="D213" i="3"/>
  <c r="D226" i="3"/>
  <c r="D235" i="3"/>
  <c r="D236" i="3"/>
  <c r="J242" i="3"/>
  <c r="O242" i="3"/>
  <c r="D261" i="3"/>
  <c r="D149" i="3"/>
  <c r="D157" i="3"/>
  <c r="O169" i="3"/>
  <c r="D170" i="3"/>
  <c r="J177" i="3"/>
  <c r="O177" i="3"/>
  <c r="D178" i="3"/>
  <c r="O189" i="3"/>
  <c r="D190" i="3"/>
  <c r="D193" i="3"/>
  <c r="D198" i="3"/>
  <c r="J205" i="3"/>
  <c r="D214" i="3"/>
  <c r="J241" i="3"/>
  <c r="O241" i="3"/>
  <c r="D244" i="3"/>
  <c r="D251" i="3"/>
  <c r="D265" i="3"/>
  <c r="O145" i="3"/>
  <c r="D146" i="3"/>
  <c r="J153" i="3"/>
  <c r="O153" i="3"/>
  <c r="D154" i="3"/>
  <c r="O165" i="3"/>
  <c r="D166" i="3"/>
  <c r="D169" i="3"/>
  <c r="D177" i="3"/>
  <c r="O185" i="3"/>
  <c r="D186" i="3"/>
  <c r="D189" i="3"/>
  <c r="D194" i="3"/>
  <c r="J201" i="3"/>
  <c r="D204" i="3"/>
  <c r="D205" i="3"/>
  <c r="D208" i="3"/>
  <c r="J219" i="3"/>
  <c r="O219" i="3"/>
  <c r="O221" i="3"/>
  <c r="J221" i="3"/>
  <c r="J240" i="3"/>
  <c r="O240" i="3"/>
  <c r="D269" i="3"/>
  <c r="J223" i="3"/>
  <c r="D228" i="3"/>
  <c r="O229" i="3"/>
  <c r="J229" i="3"/>
  <c r="D241" i="3"/>
  <c r="O245" i="3"/>
  <c r="J245" i="3"/>
  <c r="J252" i="3"/>
  <c r="O252" i="3"/>
  <c r="D287" i="3"/>
  <c r="D292" i="3"/>
  <c r="O336" i="3"/>
  <c r="D216" i="3"/>
  <c r="J227" i="3"/>
  <c r="D229" i="3"/>
  <c r="O234" i="3"/>
  <c r="J234" i="3"/>
  <c r="D243" i="3"/>
  <c r="D245" i="3"/>
  <c r="J248" i="3"/>
  <c r="O250" i="3"/>
  <c r="J250" i="3"/>
  <c r="D252" i="3"/>
  <c r="D280" i="3"/>
  <c r="J216" i="3"/>
  <c r="D220" i="3"/>
  <c r="O223" i="3"/>
  <c r="J236" i="3"/>
  <c r="O236" i="3"/>
  <c r="D257" i="3"/>
  <c r="D259" i="3"/>
  <c r="D260" i="3"/>
  <c r="D263" i="3"/>
  <c r="D264" i="3"/>
  <c r="D267" i="3"/>
  <c r="D268" i="3"/>
  <c r="D271" i="3"/>
  <c r="D272" i="3"/>
  <c r="D275" i="3"/>
  <c r="D276" i="3"/>
  <c r="D279" i="3"/>
  <c r="D284" i="3"/>
  <c r="D300" i="3"/>
  <c r="O329" i="3"/>
  <c r="O326" i="3"/>
  <c r="D329" i="3"/>
  <c r="D338" i="3"/>
  <c r="D346" i="3"/>
  <c r="D354" i="3"/>
  <c r="D362" i="3"/>
  <c r="D370" i="3"/>
  <c r="D233" i="3"/>
  <c r="J244" i="3"/>
  <c r="D249" i="3"/>
  <c r="D258" i="3"/>
  <c r="D303" i="3"/>
  <c r="D304" i="3"/>
  <c r="D307" i="3"/>
  <c r="D308" i="3"/>
  <c r="D311" i="3"/>
  <c r="D312" i="3"/>
  <c r="D315" i="3"/>
  <c r="D316" i="3"/>
  <c r="D319" i="3"/>
  <c r="D320" i="3"/>
  <c r="O335" i="3"/>
  <c r="D291" i="3"/>
  <c r="D295" i="3"/>
  <c r="D299" i="3"/>
  <c r="D325" i="3"/>
  <c r="O330" i="3"/>
  <c r="O327" i="3"/>
  <c r="O332" i="3"/>
  <c r="O328" i="3"/>
  <c r="D334" i="3"/>
  <c r="D342" i="3"/>
  <c r="D350" i="3"/>
  <c r="D358" i="3"/>
  <c r="D366" i="3"/>
  <c r="D332" i="3"/>
  <c r="D336" i="3"/>
  <c r="D340" i="3"/>
  <c r="D344" i="3"/>
  <c r="D348" i="3"/>
  <c r="D352" i="3"/>
  <c r="D356" i="3"/>
  <c r="D360" i="3"/>
  <c r="D364" i="3"/>
  <c r="D368" i="3"/>
  <c r="D372" i="3"/>
  <c r="O331" i="3"/>
  <c r="D333" i="3"/>
  <c r="D335" i="3"/>
  <c r="D337" i="3"/>
  <c r="D339" i="3"/>
  <c r="D341" i="3"/>
  <c r="D343" i="3"/>
  <c r="D345" i="3"/>
  <c r="D347" i="3"/>
  <c r="D349" i="3"/>
  <c r="D351" i="3"/>
  <c r="D353" i="3"/>
  <c r="D355" i="3"/>
  <c r="D357" i="3"/>
  <c r="D359" i="3"/>
  <c r="D361" i="3"/>
  <c r="D363" i="3"/>
  <c r="D365" i="3"/>
  <c r="D367" i="3"/>
  <c r="D369" i="3"/>
  <c r="D371" i="3"/>
  <c r="D373" i="3"/>
  <c r="K15" i="3" l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N256" i="3" s="1"/>
  <c r="N259" i="3" s="1"/>
  <c r="P34" i="3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103" i="3" s="1"/>
  <c r="P104" i="3" s="1"/>
  <c r="P105" i="3" s="1"/>
  <c r="P106" i="3" s="1"/>
  <c r="P107" i="3" s="1"/>
  <c r="P108" i="3" s="1"/>
  <c r="P109" i="3" s="1"/>
  <c r="P110" i="3" s="1"/>
  <c r="P111" i="3" s="1"/>
  <c r="P112" i="3" s="1"/>
  <c r="P113" i="3" s="1"/>
  <c r="P114" i="3" s="1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P128" i="3" s="1"/>
  <c r="P129" i="3" s="1"/>
  <c r="P130" i="3" s="1"/>
  <c r="P131" i="3" s="1"/>
  <c r="P132" i="3" s="1"/>
  <c r="P133" i="3" s="1"/>
  <c r="P134" i="3" s="1"/>
  <c r="P135" i="3" s="1"/>
  <c r="P136" i="3" s="1"/>
  <c r="P137" i="3" s="1"/>
  <c r="P138" i="3" s="1"/>
  <c r="P139" i="3" s="1"/>
  <c r="P140" i="3" s="1"/>
  <c r="P141" i="3" s="1"/>
  <c r="P142" i="3" s="1"/>
  <c r="P143" i="3" s="1"/>
  <c r="P144" i="3" s="1"/>
  <c r="P145" i="3" s="1"/>
  <c r="P146" i="3" s="1"/>
  <c r="P147" i="3" s="1"/>
  <c r="P148" i="3" s="1"/>
  <c r="P149" i="3" s="1"/>
  <c r="P150" i="3" s="1"/>
  <c r="P151" i="3" s="1"/>
  <c r="P152" i="3" s="1"/>
  <c r="P153" i="3" s="1"/>
  <c r="P154" i="3" s="1"/>
  <c r="P155" i="3" s="1"/>
  <c r="P156" i="3" s="1"/>
  <c r="P157" i="3" s="1"/>
  <c r="P158" i="3" s="1"/>
  <c r="P159" i="3" s="1"/>
  <c r="P160" i="3" s="1"/>
  <c r="P161" i="3" s="1"/>
  <c r="P162" i="3" s="1"/>
  <c r="P163" i="3" s="1"/>
  <c r="P164" i="3" s="1"/>
  <c r="P165" i="3" s="1"/>
  <c r="P166" i="3" s="1"/>
  <c r="P167" i="3" s="1"/>
  <c r="P168" i="3" s="1"/>
  <c r="P169" i="3" s="1"/>
  <c r="P170" i="3" s="1"/>
  <c r="P171" i="3" s="1"/>
  <c r="P172" i="3" s="1"/>
  <c r="P173" i="3" s="1"/>
  <c r="P174" i="3" s="1"/>
  <c r="P175" i="3" s="1"/>
  <c r="P176" i="3" s="1"/>
  <c r="P177" i="3" s="1"/>
  <c r="P178" i="3" s="1"/>
  <c r="P179" i="3" s="1"/>
  <c r="P180" i="3" s="1"/>
  <c r="P181" i="3" s="1"/>
  <c r="P182" i="3" s="1"/>
  <c r="P183" i="3" s="1"/>
  <c r="P184" i="3" s="1"/>
  <c r="P185" i="3" s="1"/>
  <c r="P186" i="3" s="1"/>
  <c r="P187" i="3" s="1"/>
  <c r="P188" i="3" s="1"/>
  <c r="P189" i="3" s="1"/>
  <c r="P190" i="3" s="1"/>
  <c r="P191" i="3" s="1"/>
  <c r="P192" i="3" s="1"/>
  <c r="P193" i="3" s="1"/>
  <c r="P194" i="3" s="1"/>
  <c r="P195" i="3" s="1"/>
  <c r="P196" i="3" s="1"/>
  <c r="P197" i="3" s="1"/>
  <c r="P198" i="3" s="1"/>
  <c r="P199" i="3" s="1"/>
  <c r="P200" i="3" s="1"/>
  <c r="P201" i="3" s="1"/>
  <c r="P202" i="3" s="1"/>
  <c r="P203" i="3" s="1"/>
  <c r="P204" i="3" s="1"/>
  <c r="P205" i="3" s="1"/>
  <c r="P206" i="3" s="1"/>
  <c r="P207" i="3" s="1"/>
  <c r="P208" i="3" s="1"/>
  <c r="P209" i="3" s="1"/>
  <c r="P210" i="3" s="1"/>
  <c r="P211" i="3" s="1"/>
  <c r="P212" i="3" s="1"/>
  <c r="P213" i="3" s="1"/>
  <c r="P214" i="3" s="1"/>
  <c r="P215" i="3" s="1"/>
  <c r="P216" i="3" s="1"/>
  <c r="P217" i="3" s="1"/>
  <c r="P218" i="3" s="1"/>
  <c r="P219" i="3" s="1"/>
  <c r="P220" i="3" s="1"/>
  <c r="P221" i="3" s="1"/>
  <c r="P222" i="3" s="1"/>
  <c r="P223" i="3" s="1"/>
  <c r="P224" i="3" s="1"/>
  <c r="P225" i="3" s="1"/>
  <c r="P226" i="3" s="1"/>
  <c r="P227" i="3" s="1"/>
  <c r="P228" i="3" s="1"/>
  <c r="P229" i="3" s="1"/>
  <c r="P230" i="3" s="1"/>
  <c r="P231" i="3" s="1"/>
  <c r="P232" i="3" s="1"/>
  <c r="P233" i="3" s="1"/>
  <c r="P234" i="3" s="1"/>
  <c r="P235" i="3" s="1"/>
  <c r="P236" i="3" s="1"/>
  <c r="P237" i="3" s="1"/>
  <c r="P238" i="3" s="1"/>
  <c r="P239" i="3" s="1"/>
  <c r="P240" i="3" s="1"/>
  <c r="P241" i="3" s="1"/>
  <c r="P242" i="3" s="1"/>
  <c r="P243" i="3" s="1"/>
  <c r="P244" i="3" s="1"/>
  <c r="P245" i="3" s="1"/>
  <c r="P246" i="3" s="1"/>
  <c r="P247" i="3" s="1"/>
  <c r="P248" i="3" s="1"/>
  <c r="P249" i="3" s="1"/>
  <c r="P250" i="3" s="1"/>
  <c r="P251" i="3" s="1"/>
  <c r="P252" i="3" s="1"/>
  <c r="P253" i="3" s="1"/>
  <c r="P254" i="3" s="1"/>
  <c r="P255" i="3" s="1"/>
  <c r="P256" i="3" s="1"/>
  <c r="P257" i="3" s="1"/>
  <c r="P258" i="3" s="1"/>
  <c r="P259" i="3" s="1"/>
  <c r="P260" i="3" s="1"/>
  <c r="P261" i="3" s="1"/>
  <c r="P262" i="3" s="1"/>
  <c r="P263" i="3" s="1"/>
  <c r="P264" i="3" s="1"/>
  <c r="P265" i="3" s="1"/>
  <c r="P266" i="3" s="1"/>
  <c r="P267" i="3" s="1"/>
  <c r="P268" i="3" s="1"/>
  <c r="P269" i="3" s="1"/>
  <c r="P270" i="3" s="1"/>
  <c r="P271" i="3" s="1"/>
  <c r="P272" i="3" s="1"/>
  <c r="P273" i="3" s="1"/>
  <c r="P274" i="3" s="1"/>
  <c r="P275" i="3" s="1"/>
  <c r="P276" i="3" s="1"/>
  <c r="P277" i="3" s="1"/>
  <c r="P278" i="3" s="1"/>
  <c r="P279" i="3" s="1"/>
  <c r="P280" i="3" s="1"/>
  <c r="P281" i="3" s="1"/>
  <c r="P282" i="3" s="1"/>
  <c r="P283" i="3" s="1"/>
  <c r="P284" i="3" s="1"/>
  <c r="P285" i="3" s="1"/>
  <c r="P286" i="3" s="1"/>
  <c r="P287" i="3" s="1"/>
  <c r="P288" i="3" s="1"/>
  <c r="P289" i="3" s="1"/>
  <c r="P290" i="3" s="1"/>
  <c r="P291" i="3" s="1"/>
  <c r="P292" i="3" s="1"/>
  <c r="P293" i="3" s="1"/>
  <c r="P294" i="3" s="1"/>
  <c r="P295" i="3" s="1"/>
  <c r="P296" i="3" s="1"/>
  <c r="P297" i="3" s="1"/>
  <c r="P298" i="3" s="1"/>
  <c r="P299" i="3" s="1"/>
  <c r="P300" i="3" s="1"/>
  <c r="P301" i="3" s="1"/>
  <c r="P302" i="3" s="1"/>
  <c r="P303" i="3" s="1"/>
  <c r="P304" i="3" s="1"/>
  <c r="P305" i="3" s="1"/>
  <c r="P306" i="3" s="1"/>
  <c r="P307" i="3" s="1"/>
  <c r="P308" i="3" s="1"/>
  <c r="P309" i="3" s="1"/>
  <c r="P310" i="3" s="1"/>
  <c r="P311" i="3" s="1"/>
  <c r="P312" i="3" s="1"/>
  <c r="P313" i="3" s="1"/>
  <c r="P314" i="3" s="1"/>
  <c r="P315" i="3" s="1"/>
  <c r="P316" i="3" s="1"/>
  <c r="P317" i="3" s="1"/>
  <c r="P318" i="3" s="1"/>
  <c r="P319" i="3" s="1"/>
  <c r="P320" i="3" s="1"/>
  <c r="P321" i="3" s="1"/>
  <c r="P322" i="3" s="1"/>
  <c r="P323" i="3" s="1"/>
  <c r="P324" i="3" s="1"/>
  <c r="P325" i="3" s="1"/>
  <c r="P326" i="3" s="1"/>
  <c r="P327" i="3" s="1"/>
  <c r="P328" i="3" s="1"/>
  <c r="P329" i="3" s="1"/>
  <c r="P330" i="3" s="1"/>
  <c r="P331" i="3" s="1"/>
  <c r="P332" i="3" s="1"/>
  <c r="P333" i="3" s="1"/>
  <c r="P334" i="3" s="1"/>
  <c r="P335" i="3" s="1"/>
  <c r="P336" i="3" s="1"/>
  <c r="P337" i="3" s="1"/>
  <c r="P338" i="3" s="1"/>
  <c r="P339" i="3" s="1"/>
  <c r="P340" i="3" s="1"/>
  <c r="P341" i="3" s="1"/>
  <c r="P342" i="3" s="1"/>
  <c r="P343" i="3" s="1"/>
  <c r="P344" i="3" s="1"/>
  <c r="P345" i="3" s="1"/>
  <c r="P346" i="3" s="1"/>
  <c r="P347" i="3" s="1"/>
  <c r="P348" i="3" s="1"/>
  <c r="P349" i="3" s="1"/>
  <c r="P350" i="3" s="1"/>
  <c r="P351" i="3" s="1"/>
  <c r="P352" i="3" s="1"/>
  <c r="P353" i="3" s="1"/>
  <c r="P354" i="3" s="1"/>
  <c r="P355" i="3" s="1"/>
  <c r="P356" i="3" s="1"/>
  <c r="P357" i="3" s="1"/>
  <c r="P358" i="3" s="1"/>
  <c r="P359" i="3" s="1"/>
  <c r="P360" i="3" s="1"/>
  <c r="P361" i="3" s="1"/>
  <c r="P362" i="3" s="1"/>
  <c r="P363" i="3" s="1"/>
  <c r="P364" i="3" s="1"/>
  <c r="P365" i="3" s="1"/>
  <c r="P366" i="3" s="1"/>
  <c r="P367" i="3" s="1"/>
  <c r="P368" i="3" s="1"/>
  <c r="P369" i="3" s="1"/>
  <c r="P370" i="3" s="1"/>
  <c r="P371" i="3" s="1"/>
  <c r="P372" i="3" s="1"/>
  <c r="P373" i="3" s="1"/>
  <c r="S376" i="3" s="1"/>
  <c r="S379" i="3" s="1"/>
  <c r="F20" i="3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I136" i="3" s="1"/>
  <c r="I139" i="3" s="1"/>
  <c r="G14" i="3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6" i="3" s="1"/>
  <c r="H136" i="3" s="1"/>
  <c r="H139" i="3" s="1"/>
  <c r="Q14" i="3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Q212" i="3" s="1"/>
  <c r="Q213" i="3" s="1"/>
  <c r="Q214" i="3" s="1"/>
  <c r="Q215" i="3" s="1"/>
  <c r="Q216" i="3" s="1"/>
  <c r="Q217" i="3" s="1"/>
  <c r="Q218" i="3" s="1"/>
  <c r="Q219" i="3" s="1"/>
  <c r="Q220" i="3" s="1"/>
  <c r="Q221" i="3" s="1"/>
  <c r="Q222" i="3" s="1"/>
  <c r="Q223" i="3" s="1"/>
  <c r="Q224" i="3" s="1"/>
  <c r="Q225" i="3" s="1"/>
  <c r="Q226" i="3" s="1"/>
  <c r="Q227" i="3" s="1"/>
  <c r="Q228" i="3" s="1"/>
  <c r="Q229" i="3" s="1"/>
  <c r="Q230" i="3" s="1"/>
  <c r="Q231" i="3" s="1"/>
  <c r="Q232" i="3" s="1"/>
  <c r="Q233" i="3" s="1"/>
  <c r="Q234" i="3" s="1"/>
  <c r="Q235" i="3" s="1"/>
  <c r="Q236" i="3" s="1"/>
  <c r="Q237" i="3" s="1"/>
  <c r="Q238" i="3" s="1"/>
  <c r="Q239" i="3" s="1"/>
  <c r="Q240" i="3" s="1"/>
  <c r="Q241" i="3" s="1"/>
  <c r="Q242" i="3" s="1"/>
  <c r="Q243" i="3" s="1"/>
  <c r="Q244" i="3" s="1"/>
  <c r="Q245" i="3" s="1"/>
  <c r="Q246" i="3" s="1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Q345" i="3" s="1"/>
  <c r="Q346" i="3" s="1"/>
  <c r="Q347" i="3" s="1"/>
  <c r="Q348" i="3" s="1"/>
  <c r="Q349" i="3" s="1"/>
  <c r="Q350" i="3" s="1"/>
  <c r="Q351" i="3" s="1"/>
  <c r="Q352" i="3" s="1"/>
  <c r="Q353" i="3" s="1"/>
  <c r="Q354" i="3" s="1"/>
  <c r="Q355" i="3" s="1"/>
  <c r="Q356" i="3" s="1"/>
  <c r="Q357" i="3" s="1"/>
  <c r="Q358" i="3" s="1"/>
  <c r="Q359" i="3" s="1"/>
  <c r="Q360" i="3" s="1"/>
  <c r="Q361" i="3" s="1"/>
  <c r="Q362" i="3" s="1"/>
  <c r="Q363" i="3" s="1"/>
  <c r="Q364" i="3" s="1"/>
  <c r="Q365" i="3" s="1"/>
  <c r="Q366" i="3" s="1"/>
  <c r="Q367" i="3" s="1"/>
  <c r="Q368" i="3" s="1"/>
  <c r="Q369" i="3" s="1"/>
  <c r="Q370" i="3" s="1"/>
  <c r="Q371" i="3" s="1"/>
  <c r="Q372" i="3" s="1"/>
  <c r="Q373" i="3" s="1"/>
  <c r="Q376" i="3" s="1"/>
  <c r="R376" i="3" s="1"/>
  <c r="R379" i="3" s="1"/>
  <c r="L14" i="3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6" i="3" s="1"/>
  <c r="M256" i="3" s="1"/>
  <c r="M259" i="3" s="1"/>
  <c r="D12" i="3" l="1"/>
  <c r="E12" i="3"/>
  <c r="C12" i="3"/>
</calcChain>
</file>

<file path=xl/sharedStrings.xml><?xml version="1.0" encoding="utf-8"?>
<sst xmlns="http://schemas.openxmlformats.org/spreadsheetml/2006/main" count="75" uniqueCount="60">
  <si>
    <t>Év</t>
  </si>
  <si>
    <t>TKM:</t>
  </si>
  <si>
    <t>Tagdíj</t>
  </si>
  <si>
    <t>Kifizetéskor felszámolt fix díj:</t>
  </si>
  <si>
    <t>Pénztári TKM</t>
  </si>
  <si>
    <t>10 éves</t>
  </si>
  <si>
    <t>20 éves</t>
  </si>
  <si>
    <t>30 éves</t>
  </si>
  <si>
    <t>Paraméter tábla:</t>
  </si>
  <si>
    <t>Kifizetéskor felszámolt vagyonarányos díj:</t>
  </si>
  <si>
    <t>Pénztár neve:</t>
  </si>
  <si>
    <t>Paraméterek</t>
  </si>
  <si>
    <t>Tagdíjból levonás működésre, likviditásra:</t>
  </si>
  <si>
    <t>Belépési díj:</t>
  </si>
  <si>
    <t xml:space="preserve">Éves vagyonarányos költség: </t>
  </si>
  <si>
    <t>Hónap</t>
  </si>
  <si>
    <t>Main menu</t>
  </si>
  <si>
    <t>Hungary</t>
  </si>
  <si>
    <t>Coupon_freq</t>
  </si>
  <si>
    <t>LLP</t>
  </si>
  <si>
    <t>Convergence</t>
  </si>
  <si>
    <t>UFR</t>
  </si>
  <si>
    <t>CRA</t>
  </si>
  <si>
    <t>VA</t>
  </si>
  <si>
    <t>Tagdíj költséglevonással</t>
  </si>
  <si>
    <t>10 éves forward hozam</t>
  </si>
  <si>
    <t>30 éves forward hozam</t>
  </si>
  <si>
    <t>10 éves egyenleg költség nélkül</t>
  </si>
  <si>
    <t>10 éves egyenleg költséggel</t>
  </si>
  <si>
    <t>IRR(h)</t>
  </si>
  <si>
    <t>IRR(i)</t>
  </si>
  <si>
    <t>IRR(h) (költségekkel)</t>
  </si>
  <si>
    <t>IRR(i) (költség nélkül)</t>
  </si>
  <si>
    <t>h egy baloldala:</t>
  </si>
  <si>
    <t>i egynelet baloldala</t>
  </si>
  <si>
    <t>célcella IRR(h)</t>
  </si>
  <si>
    <t>célcella IRR(i)</t>
  </si>
  <si>
    <t>1+h</t>
  </si>
  <si>
    <t>1+i</t>
  </si>
  <si>
    <t>Havi tagdíj</t>
  </si>
  <si>
    <t>10 éves forward</t>
  </si>
  <si>
    <t>20 éves forward</t>
  </si>
  <si>
    <t>30 éves forward</t>
  </si>
  <si>
    <t>20 éves forward hozam</t>
  </si>
  <si>
    <t>20 éves egyenleg költség nélkül</t>
  </si>
  <si>
    <t>20 éves egyenleg költséggel</t>
  </si>
  <si>
    <t>30 éves egyenleg költség nélkül</t>
  </si>
  <si>
    <t>30 éves egyenleg költséggel</t>
  </si>
  <si>
    <t>Kilépési költséggel:</t>
  </si>
  <si>
    <t>Célérték</t>
  </si>
  <si>
    <t>h egy. baloldala:</t>
  </si>
  <si>
    <t>i egy. baloldala</t>
  </si>
  <si>
    <t>Portfólió neve:</t>
  </si>
  <si>
    <t>... portfólió</t>
  </si>
  <si>
    <t xml:space="preserve">Éves vagyonarányos költség a portfólióban: </t>
  </si>
  <si>
    <t>Havi tagdíj:</t>
  </si>
  <si>
    <t>Tagdíjból levonás működésre, likviditási tartalékba:</t>
  </si>
  <si>
    <t>forward hozamok</t>
  </si>
  <si>
    <t>alpha</t>
  </si>
  <si>
    <t>HU_31_12_2020_GVT_LLP_15_EXT_45_UFR_4.5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</si>
</sst>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00%"/>
    <numFmt numFmtId="166" formatCode="0.0000%"/>
    <numFmt numFmtId="167" formatCode="0.000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0" tint="-0.14996795556505021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0" applyNumberFormat="1"/>
    <xf numFmtId="10" fontId="1" fillId="0" borderId="0" xfId="1" applyNumberFormat="1"/>
    <xf numFmtId="165" fontId="0" fillId="3" borderId="2" xfId="0" applyNumberFormat="1" applyFill="1" applyBorder="1"/>
    <xf numFmtId="3" fontId="0" fillId="0" borderId="0" xfId="0" applyNumberFormat="1"/>
    <xf numFmtId="0" fontId="0" fillId="0" borderId="3" xfId="0" applyBorder="1"/>
    <xf numFmtId="3" fontId="0" fillId="0" borderId="4" xfId="0" applyNumberFormat="1" applyBorder="1"/>
    <xf numFmtId="0" fontId="0" fillId="0" borderId="0" xfId="0" applyFill="1"/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9" fontId="0" fillId="0" borderId="0" xfId="0" applyNumberFormat="1" applyFill="1" applyBorder="1"/>
    <xf numFmtId="3" fontId="0" fillId="2" borderId="7" xfId="0" applyNumberFormat="1" applyFill="1" applyBorder="1"/>
    <xf numFmtId="3" fontId="0" fillId="0" borderId="8" xfId="0" applyNumberFormat="1" applyBorder="1"/>
    <xf numFmtId="0" fontId="2" fillId="0" borderId="0" xfId="0" applyFont="1"/>
    <xf numFmtId="0" fontId="2" fillId="0" borderId="4" xfId="0" applyFont="1" applyBorder="1"/>
    <xf numFmtId="0" fontId="0" fillId="0" borderId="4" xfId="0" applyBorder="1"/>
    <xf numFmtId="0" fontId="0" fillId="4" borderId="4" xfId="0" applyFill="1" applyBorder="1"/>
    <xf numFmtId="164" fontId="3" fillId="0" borderId="4" xfId="1" applyNumberFormat="1" applyFont="1" applyBorder="1"/>
    <xf numFmtId="10" fontId="0" fillId="4" borderId="4" xfId="0" applyNumberFormat="1" applyFill="1" applyBorder="1"/>
    <xf numFmtId="0" fontId="0" fillId="0" borderId="9" xfId="0" applyBorder="1"/>
    <xf numFmtId="0" fontId="1" fillId="0" borderId="0" xfId="0" applyFont="1"/>
    <xf numFmtId="0" fontId="0" fillId="0" borderId="4" xfId="0" applyFill="1" applyBorder="1"/>
    <xf numFmtId="0" fontId="1" fillId="0" borderId="4" xfId="0" applyFont="1" applyBorder="1"/>
    <xf numFmtId="0" fontId="2" fillId="7" borderId="4" xfId="0" applyFont="1" applyFill="1" applyBorder="1"/>
    <xf numFmtId="164" fontId="2" fillId="7" borderId="4" xfId="1" applyNumberFormat="1" applyFont="1" applyFill="1" applyBorder="1"/>
    <xf numFmtId="166" fontId="2" fillId="8" borderId="4" xfId="1" applyNumberFormat="1" applyFont="1" applyFill="1" applyBorder="1"/>
    <xf numFmtId="3" fontId="0" fillId="5" borderId="4" xfId="0" applyNumberFormat="1" applyFill="1" applyBorder="1"/>
    <xf numFmtId="0" fontId="3" fillId="0" borderId="8" xfId="0" applyFont="1" applyBorder="1"/>
    <xf numFmtId="0" fontId="0" fillId="0" borderId="10" xfId="0" applyBorder="1"/>
    <xf numFmtId="0" fontId="1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5" fillId="10" borderId="0" xfId="2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7" fillId="9" borderId="0" xfId="0" applyFont="1" applyFill="1" applyAlignment="1">
      <alignment horizontal="right"/>
    </xf>
    <xf numFmtId="0" fontId="7" fillId="11" borderId="0" xfId="0" applyFont="1" applyFill="1" applyAlignment="1">
      <alignment horizontal="center" vertical="center"/>
    </xf>
    <xf numFmtId="0" fontId="0" fillId="9" borderId="0" xfId="0" applyFill="1"/>
    <xf numFmtId="10" fontId="0" fillId="0" borderId="0" xfId="1" applyNumberFormat="1" applyFont="1"/>
    <xf numFmtId="0" fontId="0" fillId="9" borderId="11" xfId="0" applyFill="1" applyBorder="1"/>
    <xf numFmtId="0" fontId="1" fillId="0" borderId="0" xfId="0" applyFont="1" applyFill="1" applyBorder="1"/>
    <xf numFmtId="10" fontId="0" fillId="6" borderId="0" xfId="1" applyNumberFormat="1" applyFont="1" applyFill="1"/>
    <xf numFmtId="0" fontId="1" fillId="0" borderId="5" xfId="0" applyFont="1" applyBorder="1"/>
    <xf numFmtId="10" fontId="1" fillId="0" borderId="0" xfId="1" applyNumberFormat="1" applyFont="1"/>
    <xf numFmtId="3" fontId="0" fillId="13" borderId="0" xfId="0" applyNumberFormat="1" applyFill="1"/>
    <xf numFmtId="3" fontId="0" fillId="0" borderId="12" xfId="0" applyNumberFormat="1" applyBorder="1"/>
    <xf numFmtId="3" fontId="0" fillId="0" borderId="13" xfId="0" applyNumberFormat="1" applyBorder="1"/>
    <xf numFmtId="167" fontId="0" fillId="0" borderId="12" xfId="1" applyNumberFormat="1" applyFont="1" applyBorder="1"/>
    <xf numFmtId="0" fontId="1" fillId="0" borderId="1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0" fillId="0" borderId="0" xfId="0" applyNumberFormat="1" applyFill="1" applyBorder="1"/>
    <xf numFmtId="3" fontId="0" fillId="6" borderId="0" xfId="0" applyNumberFormat="1" applyFill="1"/>
    <xf numFmtId="164" fontId="0" fillId="6" borderId="0" xfId="1" applyNumberFormat="1" applyFont="1" applyFill="1"/>
    <xf numFmtId="10" fontId="0" fillId="0" borderId="0" xfId="0" applyNumberFormat="1"/>
    <xf numFmtId="164" fontId="0" fillId="0" borderId="0" xfId="0" applyNumberFormat="1" applyFill="1"/>
    <xf numFmtId="0" fontId="7" fillId="14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164" fontId="0" fillId="4" borderId="0" xfId="1" applyNumberFormat="1" applyFont="1" applyFill="1"/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164" fontId="0" fillId="12" borderId="0" xfId="3" applyNumberFormat="1" applyFont="1" applyFill="1"/>
    <xf numFmtId="164" fontId="0" fillId="12" borderId="11" xfId="3" applyNumberFormat="1" applyFont="1" applyFill="1" applyBorder="1"/>
  </cellXfs>
  <cellStyles count="4">
    <cellStyle name="Hivatkozás" xfId="2" builtinId="8"/>
    <cellStyle name="Normál" xfId="0" builtinId="0"/>
    <cellStyle name="Százalék" xfId="1" builtinId="5"/>
    <cellStyle name="Százalék 2" xfId="3" xr:uid="{92F48AE3-37F3-4E34-BA6F-034C3A3F33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152400</xdr:rowOff>
    </xdr:from>
    <xdr:to>
      <xdr:col>13</xdr:col>
      <xdr:colOff>333375</xdr:colOff>
      <xdr:row>22</xdr:row>
      <xdr:rowOff>142875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24625" y="314325"/>
          <a:ext cx="3962400" cy="339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Használati útmutató: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modell kiszámolja, azt az éves hozamot, ami mellett a 10-20-30. év végén szolgáltatásra kifizetett összeg az adott költségparaméterek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mellett </a:t>
          </a:r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megegyezik a befizetett tagdíjak hozammal növelt összegével. 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sárgával jelölt cellákat a TKM Összesítő lapon a pénztár adatainak megfelelően kell kitölteni. </a:t>
          </a:r>
        </a:p>
        <a:p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Tagdíjból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levonás működésre, likviditási tartalékba paraméter esetén sávos felosztást alkalmazó pénztárnál az éves átlagos levonás  (éves levonás/éves tagdíj) értékét  kell beírni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zölddel jelölt keresett TKM előállítható a Számítás  munkalapon a megfelelő vezérlőgombbal. 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TKM számítás vezérlőgomb a célérték keresést használja. 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célérték keresés megtörtént,  amikor a Számítás munkalapon a C12; D12 és E12 cellákban 0 érték van. </a:t>
          </a:r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1019175</xdr:colOff>
          <xdr:row>0</xdr:row>
          <xdr:rowOff>161925</xdr:rowOff>
        </xdr:from>
        <xdr:to>
          <xdr:col>6</xdr:col>
          <xdr:colOff>19050</xdr:colOff>
          <xdr:row>2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TKM számítás</a:t>
              </a:r>
            </a:p>
            <a:p>
              <a:pPr algn="ctr" rtl="0">
                <a:defRPr sz="1000"/>
              </a:pPr>
              <a:endParaRPr lang="hu-HU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C2:F23"/>
  <sheetViews>
    <sheetView zoomScaleNormal="100" workbookViewId="0">
      <selection activeCell="C2" sqref="C2"/>
    </sheetView>
  </sheetViews>
  <sheetFormatPr defaultRowHeight="12.75" x14ac:dyDescent="0.2"/>
  <cols>
    <col min="3" max="3" width="42.140625" customWidth="1"/>
    <col min="4" max="4" width="9.5703125" bestFit="1" customWidth="1"/>
  </cols>
  <sheetData>
    <row r="2" spans="3:6" x14ac:dyDescent="0.2">
      <c r="C2" s="14" t="s">
        <v>4</v>
      </c>
    </row>
    <row r="3" spans="3:6" x14ac:dyDescent="0.2">
      <c r="C3" s="14" t="s">
        <v>10</v>
      </c>
    </row>
    <row r="5" spans="3:6" x14ac:dyDescent="0.2">
      <c r="C5" s="15" t="s">
        <v>52</v>
      </c>
      <c r="D5" s="15" t="s">
        <v>5</v>
      </c>
      <c r="E5" s="15" t="s">
        <v>6</v>
      </c>
      <c r="F5" s="15" t="s">
        <v>7</v>
      </c>
    </row>
    <row r="6" spans="3:6" x14ac:dyDescent="0.2">
      <c r="C6" s="23" t="s">
        <v>53</v>
      </c>
      <c r="D6" s="26">
        <f>+Számítás!C6</f>
        <v>1.660029808776109E-2</v>
      </c>
      <c r="E6" s="26">
        <f>+Számítás!D6</f>
        <v>1.1565794671234642E-2</v>
      </c>
      <c r="F6" s="26">
        <f>+Számítás!E6</f>
        <v>9.8783576447887267E-3</v>
      </c>
    </row>
    <row r="17" spans="3:4" x14ac:dyDescent="0.2">
      <c r="C17" s="28" t="s">
        <v>8</v>
      </c>
      <c r="D17" s="29"/>
    </row>
    <row r="18" spans="3:4" x14ac:dyDescent="0.2">
      <c r="C18" s="23" t="s">
        <v>55</v>
      </c>
      <c r="D18" s="27">
        <v>25000</v>
      </c>
    </row>
    <row r="19" spans="3:4" x14ac:dyDescent="0.2">
      <c r="C19" s="23" t="s">
        <v>56</v>
      </c>
      <c r="D19" s="19">
        <v>4.4999999999999998E-2</v>
      </c>
    </row>
    <row r="20" spans="3:4" x14ac:dyDescent="0.2">
      <c r="C20" s="23" t="s">
        <v>13</v>
      </c>
      <c r="D20" s="17">
        <v>4000</v>
      </c>
    </row>
    <row r="21" spans="3:4" x14ac:dyDescent="0.2">
      <c r="C21" s="18" t="s">
        <v>3</v>
      </c>
      <c r="D21" s="17">
        <v>3000</v>
      </c>
    </row>
    <row r="22" spans="3:4" x14ac:dyDescent="0.2">
      <c r="C22" s="18" t="s">
        <v>9</v>
      </c>
      <c r="D22" s="19">
        <v>0</v>
      </c>
    </row>
    <row r="23" spans="3:4" x14ac:dyDescent="0.2">
      <c r="C23" s="30" t="s">
        <v>54</v>
      </c>
      <c r="D23" s="19">
        <v>7.0000000000000001E-3</v>
      </c>
    </row>
  </sheetData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/>
  <dimension ref="A1:S379"/>
  <sheetViews>
    <sheetView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B2" sqref="B2"/>
    </sheetView>
  </sheetViews>
  <sheetFormatPr defaultRowHeight="12.75" x14ac:dyDescent="0.2"/>
  <cols>
    <col min="1" max="1" width="4.85546875" customWidth="1"/>
    <col min="2" max="2" width="9.42578125" customWidth="1"/>
    <col min="3" max="3" width="12.85546875" customWidth="1"/>
    <col min="4" max="4" width="15.42578125" customWidth="1"/>
    <col min="5" max="5" width="14" customWidth="1"/>
    <col min="6" max="6" width="16.42578125" customWidth="1"/>
    <col min="7" max="7" width="15.5703125" customWidth="1"/>
    <col min="8" max="8" width="14" customWidth="1"/>
    <col min="9" max="9" width="17.7109375" customWidth="1"/>
    <col min="10" max="10" width="14.28515625" customWidth="1"/>
    <col min="11" max="11" width="17.28515625" customWidth="1"/>
    <col min="12" max="12" width="16" customWidth="1"/>
    <col min="13" max="13" width="13.85546875" customWidth="1"/>
    <col min="14" max="14" width="14.85546875" customWidth="1"/>
    <col min="15" max="15" width="13.140625" customWidth="1"/>
    <col min="16" max="16" width="18.85546875" customWidth="1"/>
    <col min="17" max="18" width="16.42578125" customWidth="1"/>
    <col min="19" max="19" width="17.42578125" customWidth="1"/>
  </cols>
  <sheetData>
    <row r="1" spans="1:19" ht="13.5" thickBot="1" x14ac:dyDescent="0.25"/>
    <row r="2" spans="1:19" ht="13.5" thickBot="1" x14ac:dyDescent="0.25">
      <c r="B2" s="44" t="s">
        <v>39</v>
      </c>
      <c r="C2" s="12">
        <v>25000</v>
      </c>
      <c r="F2" s="1"/>
      <c r="G2" s="2"/>
      <c r="H2" s="24" t="s">
        <v>11</v>
      </c>
      <c r="I2" s="24"/>
      <c r="J2" s="22"/>
      <c r="K2" s="7"/>
      <c r="L2" s="7"/>
      <c r="M2" s="7"/>
      <c r="N2" s="7"/>
    </row>
    <row r="3" spans="1:19" x14ac:dyDescent="0.2">
      <c r="B3" s="8"/>
      <c r="C3" s="11"/>
      <c r="F3" s="1"/>
      <c r="G3" s="2"/>
      <c r="H3" s="24" t="s">
        <v>12</v>
      </c>
      <c r="I3" s="24"/>
      <c r="J3" s="19">
        <f>+'TKM Összesítő'!D19</f>
        <v>4.4999999999999998E-2</v>
      </c>
      <c r="K3" s="7"/>
      <c r="L3" s="7"/>
      <c r="M3" s="7"/>
      <c r="N3" s="7"/>
    </row>
    <row r="4" spans="1:19" x14ac:dyDescent="0.2">
      <c r="H4" s="24" t="s">
        <v>13</v>
      </c>
      <c r="I4" s="24"/>
      <c r="J4" s="17">
        <f>+'TKM Összesítő'!D20</f>
        <v>4000</v>
      </c>
      <c r="K4" s="7"/>
      <c r="L4" s="57"/>
      <c r="M4" s="7"/>
      <c r="N4" s="7"/>
    </row>
    <row r="5" spans="1:19" ht="13.5" thickBot="1" x14ac:dyDescent="0.25">
      <c r="H5" s="25" t="s">
        <v>3</v>
      </c>
      <c r="I5" s="25"/>
      <c r="J5" s="17">
        <f>+'TKM Összesítő'!D21</f>
        <v>3000</v>
      </c>
      <c r="K5" s="7"/>
      <c r="L5" s="57"/>
      <c r="M5" s="7"/>
      <c r="N5" s="7"/>
    </row>
    <row r="6" spans="1:19" ht="13.5" thickBot="1" x14ac:dyDescent="0.25">
      <c r="B6" s="10" t="s">
        <v>1</v>
      </c>
      <c r="C6" s="3">
        <f>C11-C10</f>
        <v>1.660029808776109E-2</v>
      </c>
      <c r="D6" s="3">
        <f t="shared" ref="D6:E6" si="0">D11-D10</f>
        <v>1.1565794671234642E-2</v>
      </c>
      <c r="E6" s="3">
        <f t="shared" si="0"/>
        <v>9.8783576447887267E-3</v>
      </c>
      <c r="H6" s="25" t="s">
        <v>9</v>
      </c>
      <c r="I6" s="25"/>
      <c r="J6" s="19">
        <f>+'TKM Összesítő'!D22</f>
        <v>0</v>
      </c>
      <c r="K6" s="7"/>
      <c r="L6" s="57"/>
      <c r="M6" s="7"/>
      <c r="N6" s="7"/>
    </row>
    <row r="7" spans="1:19" x14ac:dyDescent="0.2">
      <c r="C7" s="56"/>
      <c r="D7" s="56"/>
      <c r="E7" s="56"/>
      <c r="H7" s="24"/>
      <c r="I7" s="24"/>
      <c r="J7" s="16"/>
      <c r="K7" s="7"/>
      <c r="L7" s="57"/>
      <c r="M7" s="7"/>
      <c r="N7" s="7"/>
    </row>
    <row r="8" spans="1:19" x14ac:dyDescent="0.2">
      <c r="B8" s="21" t="s">
        <v>29</v>
      </c>
      <c r="C8" s="40">
        <v>6.1178666914820734E-4</v>
      </c>
      <c r="D8" s="45">
        <v>1.5464896799984504E-3</v>
      </c>
      <c r="E8" s="45">
        <v>2.1123431288379815E-3</v>
      </c>
      <c r="H8" s="24" t="s">
        <v>14</v>
      </c>
      <c r="I8" s="24"/>
      <c r="J8" s="19">
        <f>+'TKM Összesítő'!D23</f>
        <v>7.0000000000000001E-3</v>
      </c>
      <c r="K8" s="55">
        <f>+(1+J8)^(1/12)-1</f>
        <v>5.8147013295517525E-4</v>
      </c>
      <c r="L8" s="57"/>
      <c r="M8" s="7"/>
      <c r="N8" s="7"/>
    </row>
    <row r="9" spans="1:19" ht="15" customHeight="1" x14ac:dyDescent="0.2">
      <c r="B9" s="21" t="s">
        <v>30</v>
      </c>
      <c r="C9" s="40">
        <v>1.9755991528653716E-3</v>
      </c>
      <c r="D9" s="40">
        <v>2.48916586714813E-3</v>
      </c>
      <c r="E9" s="45">
        <v>2.913123386693479E-3</v>
      </c>
      <c r="I9" s="65"/>
      <c r="J9" s="65"/>
      <c r="K9" s="7"/>
      <c r="L9" s="7"/>
      <c r="M9" s="7"/>
      <c r="N9" s="7"/>
    </row>
    <row r="10" spans="1:19" x14ac:dyDescent="0.2">
      <c r="B10" s="21" t="s">
        <v>37</v>
      </c>
      <c r="C10" s="43">
        <f t="shared" ref="C10:E11" si="1">+(1+C8)^12</f>
        <v>1.007366193148362</v>
      </c>
      <c r="D10" s="43">
        <f t="shared" si="1"/>
        <v>1.0187165402991079</v>
      </c>
      <c r="E10" s="43">
        <f t="shared" si="1"/>
        <v>1.0256446925626779</v>
      </c>
      <c r="I10" s="7"/>
      <c r="J10" s="7"/>
      <c r="K10" s="7"/>
      <c r="L10" s="7"/>
    </row>
    <row r="11" spans="1:19" x14ac:dyDescent="0.2">
      <c r="B11" s="42" t="s">
        <v>38</v>
      </c>
      <c r="C11" s="43">
        <f t="shared" si="1"/>
        <v>1.023966491236123</v>
      </c>
      <c r="D11" s="43">
        <f t="shared" si="1"/>
        <v>1.0302823349703425</v>
      </c>
      <c r="E11" s="43">
        <f t="shared" si="1"/>
        <v>1.0355230502074666</v>
      </c>
      <c r="I11" s="7"/>
      <c r="J11" s="7"/>
      <c r="K11" s="7"/>
      <c r="L11" s="7"/>
    </row>
    <row r="12" spans="1:19" ht="13.5" thickBot="1" x14ac:dyDescent="0.25">
      <c r="B12" s="14" t="s">
        <v>49</v>
      </c>
      <c r="C12" s="54">
        <f>+ABS(H139)+ABS(I139)</f>
        <v>2.1858839318156242E-4</v>
      </c>
      <c r="D12" s="54">
        <f>+ABS(M259)+ABS(N259)</f>
        <v>2.4062767624855042E-4</v>
      </c>
      <c r="E12" s="54">
        <f>+ABS(R379)+ABS(S379)</f>
        <v>2.9154121875762939E-4</v>
      </c>
      <c r="I12" s="7"/>
      <c r="J12" s="7"/>
      <c r="K12" s="7"/>
      <c r="L12" s="7"/>
    </row>
    <row r="13" spans="1:19" ht="39" thickBot="1" x14ac:dyDescent="0.25">
      <c r="A13" s="50" t="s">
        <v>0</v>
      </c>
      <c r="B13" s="31" t="s">
        <v>15</v>
      </c>
      <c r="C13" s="9" t="s">
        <v>2</v>
      </c>
      <c r="D13" s="32" t="s">
        <v>24</v>
      </c>
      <c r="E13" s="51" t="s">
        <v>25</v>
      </c>
      <c r="F13" s="32" t="s">
        <v>27</v>
      </c>
      <c r="G13" s="32" t="s">
        <v>28</v>
      </c>
      <c r="H13" s="51" t="s">
        <v>31</v>
      </c>
      <c r="I13" s="32" t="s">
        <v>32</v>
      </c>
      <c r="J13" s="32" t="s">
        <v>43</v>
      </c>
      <c r="K13" s="32" t="s">
        <v>44</v>
      </c>
      <c r="L13" s="32" t="s">
        <v>45</v>
      </c>
      <c r="M13" s="51" t="s">
        <v>31</v>
      </c>
      <c r="N13" s="32" t="s">
        <v>32</v>
      </c>
      <c r="O13" s="32" t="s">
        <v>26</v>
      </c>
      <c r="P13" s="32" t="s">
        <v>46</v>
      </c>
      <c r="Q13" s="32" t="s">
        <v>47</v>
      </c>
      <c r="R13" s="51" t="s">
        <v>31</v>
      </c>
      <c r="S13" s="52" t="s">
        <v>32</v>
      </c>
    </row>
    <row r="14" spans="1:19" x14ac:dyDescent="0.2">
      <c r="A14">
        <f>+ROUNDUP(B14/12,0)</f>
        <v>1</v>
      </c>
      <c r="B14" s="20">
        <v>1</v>
      </c>
      <c r="C14" s="47">
        <f>+$C$2</f>
        <v>25000</v>
      </c>
      <c r="D14" s="48">
        <f>+C14*(1-$J$3)-$J$4</f>
        <v>19875</v>
      </c>
      <c r="E14" s="49">
        <f>+(1+VLOOKUP(A14,hozamok!$A$11:$E$40,3,FALSE))^(1/12)</f>
        <v>1.0002380214877198</v>
      </c>
      <c r="F14" s="47">
        <f>+C14*E14</f>
        <v>25005.950537192995</v>
      </c>
      <c r="G14" s="47">
        <f>+D14*(E14-$K$8)</f>
        <v>19868.173958175947</v>
      </c>
      <c r="H14" s="4">
        <f>+C14</f>
        <v>25000</v>
      </c>
      <c r="I14" s="4">
        <f>+C14</f>
        <v>25000</v>
      </c>
      <c r="J14" s="49">
        <f>+(1+VLOOKUP(A14,hozamok!$A$11:$E$40,4,FALSE))^(1/12)</f>
        <v>1.0002380214877198</v>
      </c>
      <c r="K14" s="47">
        <f>+C14*J14</f>
        <v>25005.950537192995</v>
      </c>
      <c r="L14" s="47">
        <f>+D14*(J14-$K$8)</f>
        <v>19868.173958175947</v>
      </c>
      <c r="M14" s="4">
        <f>+C14</f>
        <v>25000</v>
      </c>
      <c r="N14" s="4">
        <f>+C14</f>
        <v>25000</v>
      </c>
      <c r="O14" s="49">
        <f>+(1+VLOOKUP(A14,hozamok!$A$11:$E$40,5,FALSE))^(1/12)</f>
        <v>1.0002380214877198</v>
      </c>
      <c r="P14" s="47">
        <f>+C14*O14</f>
        <v>25005.950537192995</v>
      </c>
      <c r="Q14" s="47">
        <f>+D14*(O14-$K$8)</f>
        <v>19868.173958175947</v>
      </c>
      <c r="R14" s="4">
        <f>+C14</f>
        <v>25000</v>
      </c>
      <c r="S14" s="4">
        <f>+C14</f>
        <v>25000</v>
      </c>
    </row>
    <row r="15" spans="1:19" x14ac:dyDescent="0.2">
      <c r="A15">
        <f t="shared" ref="A15:A78" si="2">+ROUNDUP(B15/12,0)</f>
        <v>1</v>
      </c>
      <c r="B15" s="5">
        <v>2</v>
      </c>
      <c r="C15" s="47">
        <f t="shared" ref="C15:C78" si="3">+$C$2</f>
        <v>25000</v>
      </c>
      <c r="D15" s="13">
        <f>+C15*(1-$J$3)</f>
        <v>23875</v>
      </c>
      <c r="E15" s="49">
        <f>+(1+VLOOKUP(A15,hozamok!$A$11:$E$40,3,FALSE))^(1/12)</f>
        <v>1.0002380214877198</v>
      </c>
      <c r="F15" s="6">
        <f>+(F14+C15)*E15</f>
        <v>50017.853027934703</v>
      </c>
      <c r="G15" s="6">
        <f>+(G14+D15)*(E15-$K$8)</f>
        <v>43728.150424341715</v>
      </c>
      <c r="H15" s="4">
        <f t="shared" ref="H15:H46" si="4">+H14+C15/((1+$C$8)^(B15-1))</f>
        <v>49984.714684623475</v>
      </c>
      <c r="I15" s="4">
        <f t="shared" ref="I15:I46" si="5">+I14+C15/((1+$C$9)^(B15-1))</f>
        <v>49950.707403590073</v>
      </c>
      <c r="J15" s="49">
        <f>+(1+VLOOKUP(A15,hozamok!$A$11:$E$40,4,FALSE))^(1/12)</f>
        <v>1.0002380214877198</v>
      </c>
      <c r="K15" s="6">
        <f>+(K14+C15)*J15</f>
        <v>50017.853027934703</v>
      </c>
      <c r="L15" s="6">
        <f>+(L14+D15)*(J15-$K$8)</f>
        <v>43728.150424341715</v>
      </c>
      <c r="M15" s="4">
        <f>+M14+C15/((1+$D$8)^(B15-1))</f>
        <v>49961.397456435283</v>
      </c>
      <c r="N15" s="4">
        <f>+N14+C15/((1+$D$9)^(B15-1))</f>
        <v>49937.925367378033</v>
      </c>
      <c r="O15" s="49">
        <f>+(1+VLOOKUP(A15,hozamok!$A$11:$E$40,5,FALSE))^(1/12)</f>
        <v>1.0002380214877198</v>
      </c>
      <c r="P15" s="6">
        <f>+(P14+C15)*O15</f>
        <v>50017.853027934703</v>
      </c>
      <c r="Q15" s="6">
        <f>+(Q14+D15)*(O15-$K$8)</f>
        <v>43728.150424341715</v>
      </c>
      <c r="R15" s="4">
        <f>+R14+C15/((1+$E$8)^(B15-1))</f>
        <v>49947.30273648155</v>
      </c>
      <c r="S15" s="4">
        <f>+S14+C15/((1+$E$9)^(B15-1))</f>
        <v>49927.38345628442</v>
      </c>
    </row>
    <row r="16" spans="1:19" x14ac:dyDescent="0.2">
      <c r="A16">
        <f t="shared" si="2"/>
        <v>1</v>
      </c>
      <c r="B16" s="5">
        <v>3</v>
      </c>
      <c r="C16" s="47">
        <f t="shared" si="3"/>
        <v>25000</v>
      </c>
      <c r="D16" s="13">
        <f t="shared" ref="D16:D22" si="6">+C16*(1-$J$3)</f>
        <v>23875</v>
      </c>
      <c r="E16" s="49">
        <f>+(1+VLOOKUP(A16,hozamok!$A$11:$E$40,3,FALSE))^(1/12)</f>
        <v>1.0002380214877198</v>
      </c>
      <c r="F16" s="6">
        <f>+(F15+C16)*E16</f>
        <v>75035.708888917958</v>
      </c>
      <c r="G16" s="6">
        <f t="shared" ref="G16:G79" si="7">+(G15+D16)*(E16-$K$8)</f>
        <v>67579.932213914828</v>
      </c>
      <c r="H16" s="4">
        <f t="shared" si="4"/>
        <v>74954.15339950507</v>
      </c>
      <c r="I16" s="4">
        <f t="shared" si="5"/>
        <v>74852.219401172653</v>
      </c>
      <c r="J16" s="49">
        <f>+(1+VLOOKUP(A16,hozamok!$A$11:$E$40,4,FALSE))^(1/12)</f>
        <v>1.0002380214877198</v>
      </c>
      <c r="K16" s="6">
        <f t="shared" ref="K16:K79" si="8">+(K15+C16)*J16</f>
        <v>75035.708888917958</v>
      </c>
      <c r="L16" s="6">
        <f t="shared" ref="L16:L79" si="9">+(L15+D16)*(J16-$K$8)</f>
        <v>67579.932213914828</v>
      </c>
      <c r="M16" s="4">
        <f t="shared" ref="M16:M79" si="10">+M15+C16/((1+$D$8)^(B16-1))</f>
        <v>74884.251975560634</v>
      </c>
      <c r="N16" s="4">
        <f t="shared" ref="N16:N79" si="11">+N15+C16/((1+$D$9)^(B16-1))</f>
        <v>74813.930232534709</v>
      </c>
      <c r="O16" s="49">
        <f>+(1+VLOOKUP(A16,hozamok!$A$11:$E$40,5,FALSE))^(1/12)</f>
        <v>1.0002380214877198</v>
      </c>
      <c r="P16" s="6">
        <f t="shared" ref="P16:P79" si="12">+(P15+C16)*O16</f>
        <v>75035.708888917958</v>
      </c>
      <c r="Q16" s="6">
        <f t="shared" ref="Q16:Q79" si="13">+(Q15+D16)*(O16-$K$8)</f>
        <v>67579.932213914828</v>
      </c>
      <c r="R16" s="4">
        <f t="shared" ref="R16:R79" si="14">+R15+C16/((1+$E$8)^(B16-1))</f>
        <v>74842.019289507953</v>
      </c>
      <c r="S16" s="4">
        <f t="shared" ref="S16:S79" si="15">+S15+C16/((1+$E$9)^(B16-1))</f>
        <v>74782.361295350114</v>
      </c>
    </row>
    <row r="17" spans="1:19" x14ac:dyDescent="0.2">
      <c r="A17">
        <f t="shared" si="2"/>
        <v>1</v>
      </c>
      <c r="B17" s="5">
        <v>4</v>
      </c>
      <c r="C17" s="47">
        <f t="shared" si="3"/>
        <v>25000</v>
      </c>
      <c r="D17" s="13">
        <f t="shared" si="6"/>
        <v>23875</v>
      </c>
      <c r="E17" s="49">
        <f>+(1+VLOOKUP(A17,hozamok!$A$11:$E$40,3,FALSE))^(1/12)</f>
        <v>1.0002380214877198</v>
      </c>
      <c r="F17" s="6">
        <f t="shared" ref="F17:F80" si="16">+(F16+C17)*E17</f>
        <v>100059.5195371728</v>
      </c>
      <c r="G17" s="6">
        <f t="shared" si="7"/>
        <v>91423.522141345864</v>
      </c>
      <c r="H17" s="4">
        <f t="shared" si="4"/>
        <v>99908.325484565401</v>
      </c>
      <c r="I17" s="4">
        <f t="shared" si="5"/>
        <v>99704.632991519495</v>
      </c>
      <c r="J17" s="49">
        <f>+(1+VLOOKUP(A17,hozamok!$A$11:$E$40,4,FALSE))^(1/12)</f>
        <v>1.0002380214877198</v>
      </c>
      <c r="K17" s="6">
        <f t="shared" si="8"/>
        <v>100059.5195371728</v>
      </c>
      <c r="L17" s="6">
        <f t="shared" si="9"/>
        <v>91423.522141345864</v>
      </c>
      <c r="M17" s="4">
        <f t="shared" si="10"/>
        <v>99768.623071592723</v>
      </c>
      <c r="N17" s="4">
        <f t="shared" si="11"/>
        <v>99628.168343167112</v>
      </c>
      <c r="O17" s="49">
        <f>+(1+VLOOKUP(A17,hozamok!$A$11:$E$40,5,FALSE))^(1/12)</f>
        <v>1.0002380214877198</v>
      </c>
      <c r="P17" s="6">
        <f t="shared" si="12"/>
        <v>100059.5195371728</v>
      </c>
      <c r="Q17" s="6">
        <f t="shared" si="13"/>
        <v>91423.522141345864</v>
      </c>
      <c r="R17" s="4">
        <f t="shared" si="14"/>
        <v>99684.260504997874</v>
      </c>
      <c r="S17" s="4">
        <f t="shared" si="15"/>
        <v>99565.143831023801</v>
      </c>
    </row>
    <row r="18" spans="1:19" x14ac:dyDescent="0.2">
      <c r="A18">
        <f t="shared" si="2"/>
        <v>1</v>
      </c>
      <c r="B18" s="5">
        <v>5</v>
      </c>
      <c r="C18" s="47">
        <f t="shared" si="3"/>
        <v>25000</v>
      </c>
      <c r="D18" s="13">
        <f t="shared" si="6"/>
        <v>23875</v>
      </c>
      <c r="E18" s="49">
        <f>+(1+VLOOKUP(A18,hozamok!$A$11:$E$40,3,FALSE))^(1/12)</f>
        <v>1.0002380214877198</v>
      </c>
      <c r="F18" s="6">
        <f t="shared" si="16"/>
        <v>125089.28639006657</v>
      </c>
      <c r="G18" s="6">
        <f t="shared" si="7"/>
        <v>115258.92302011877</v>
      </c>
      <c r="H18" s="4">
        <f t="shared" si="4"/>
        <v>124847.24027401452</v>
      </c>
      <c r="I18" s="4">
        <f t="shared" si="5"/>
        <v>124508.04498214947</v>
      </c>
      <c r="J18" s="49">
        <f>+(1+VLOOKUP(A18,hozamok!$A$11:$E$40,4,FALSE))^(1/12)</f>
        <v>1.0002380214877198</v>
      </c>
      <c r="K18" s="6">
        <f t="shared" si="8"/>
        <v>125089.28639006657</v>
      </c>
      <c r="L18" s="6">
        <f t="shared" si="9"/>
        <v>115258.92302011877</v>
      </c>
      <c r="M18" s="4">
        <f t="shared" si="10"/>
        <v>124614.57016685221</v>
      </c>
      <c r="N18" s="4">
        <f t="shared" si="11"/>
        <v>124380.79306521904</v>
      </c>
      <c r="O18" s="49">
        <f>+(1+VLOOKUP(A18,hozamok!$A$11:$E$40,5,FALSE))^(1/12)</f>
        <v>1.0002380214877198</v>
      </c>
      <c r="P18" s="6">
        <f t="shared" si="12"/>
        <v>125089.28639006657</v>
      </c>
      <c r="Q18" s="6">
        <f t="shared" si="13"/>
        <v>115258.92302011877</v>
      </c>
      <c r="R18" s="4">
        <f t="shared" si="14"/>
        <v>124474.13699521894</v>
      </c>
      <c r="S18" s="4">
        <f t="shared" si="15"/>
        <v>124275.94076624166</v>
      </c>
    </row>
    <row r="19" spans="1:19" x14ac:dyDescent="0.2">
      <c r="A19">
        <f t="shared" si="2"/>
        <v>1</v>
      </c>
      <c r="B19" s="5">
        <v>6</v>
      </c>
      <c r="C19" s="47">
        <f t="shared" si="3"/>
        <v>25000</v>
      </c>
      <c r="D19" s="13">
        <f t="shared" si="6"/>
        <v>23875</v>
      </c>
      <c r="E19" s="49">
        <f>+(1+VLOOKUP(A19,hozamok!$A$11:$E$40,3,FALSE))^(1/12)</f>
        <v>1.0002380214877198</v>
      </c>
      <c r="F19" s="6">
        <f t="shared" si="16"/>
        <v>150125.01086530392</v>
      </c>
      <c r="G19" s="6">
        <f t="shared" si="7"/>
        <v>139086.13766275125</v>
      </c>
      <c r="H19" s="4">
        <f t="shared" si="4"/>
        <v>149770.90709635543</v>
      </c>
      <c r="I19" s="4">
        <f t="shared" si="5"/>
        <v>149262.55198970571</v>
      </c>
      <c r="J19" s="49">
        <f>+(1+VLOOKUP(A19,hozamok!$A$11:$E$40,4,FALSE))^(1/12)</f>
        <v>1.0002380214877198</v>
      </c>
      <c r="K19" s="6">
        <f t="shared" si="8"/>
        <v>150125.01086530392</v>
      </c>
      <c r="L19" s="6">
        <f t="shared" si="9"/>
        <v>139086.13766275125</v>
      </c>
      <c r="M19" s="4">
        <f t="shared" si="10"/>
        <v>149422.15259190564</v>
      </c>
      <c r="N19" s="4">
        <f t="shared" si="11"/>
        <v>149071.95738382894</v>
      </c>
      <c r="O19" s="49">
        <f>+(1+VLOOKUP(A19,hozamok!$A$11:$E$40,5,FALSE))^(1/12)</f>
        <v>1.0002380214877198</v>
      </c>
      <c r="P19" s="6">
        <f t="shared" si="12"/>
        <v>150125.01086530392</v>
      </c>
      <c r="Q19" s="6">
        <f t="shared" si="13"/>
        <v>139086.13766275125</v>
      </c>
      <c r="R19" s="4">
        <f t="shared" si="14"/>
        <v>149211.75913928021</v>
      </c>
      <c r="S19" s="4">
        <f t="shared" si="15"/>
        <v>148914.96119482382</v>
      </c>
    </row>
    <row r="20" spans="1:19" x14ac:dyDescent="0.2">
      <c r="A20">
        <f t="shared" si="2"/>
        <v>1</v>
      </c>
      <c r="B20" s="5">
        <v>7</v>
      </c>
      <c r="C20" s="47">
        <f t="shared" si="3"/>
        <v>25000</v>
      </c>
      <c r="D20" s="13">
        <f t="shared" si="6"/>
        <v>23875</v>
      </c>
      <c r="E20" s="49">
        <f>+(1+VLOOKUP(A20,hozamok!$A$11:$E$40,3,FALSE))^(1/12)</f>
        <v>1.0002380214877198</v>
      </c>
      <c r="F20" s="6">
        <f t="shared" si="16"/>
        <v>175166.69438092702</v>
      </c>
      <c r="G20" s="6">
        <f t="shared" si="7"/>
        <v>162905.16888079495</v>
      </c>
      <c r="H20" s="4">
        <f t="shared" si="4"/>
        <v>174679.33527438759</v>
      </c>
      <c r="I20" s="4">
        <f t="shared" si="5"/>
        <v>173968.25044033196</v>
      </c>
      <c r="J20" s="49">
        <f>+(1+VLOOKUP(A20,hozamok!$A$11:$E$40,4,FALSE))^(1/12)</f>
        <v>1.0002380214877198</v>
      </c>
      <c r="K20" s="6">
        <f t="shared" si="8"/>
        <v>175166.69438092702</v>
      </c>
      <c r="L20" s="6">
        <f t="shared" si="9"/>
        <v>162905.16888079495</v>
      </c>
      <c r="M20" s="4">
        <f t="shared" si="10"/>
        <v>174191.42958570714</v>
      </c>
      <c r="N20" s="4">
        <f t="shared" si="11"/>
        <v>173701.81390427539</v>
      </c>
      <c r="O20" s="49">
        <f>+(1+VLOOKUP(A20,hozamok!$A$11:$E$40,5,FALSE))^(1/12)</f>
        <v>1.0002380214877198</v>
      </c>
      <c r="P20" s="6">
        <f t="shared" si="12"/>
        <v>175166.69438092702</v>
      </c>
      <c r="Q20" s="6">
        <f t="shared" si="13"/>
        <v>162905.16888079495</v>
      </c>
      <c r="R20" s="4">
        <f t="shared" si="14"/>
        <v>173897.23708362365</v>
      </c>
      <c r="S20" s="4">
        <f t="shared" si="15"/>
        <v>173482.41360324351</v>
      </c>
    </row>
    <row r="21" spans="1:19" x14ac:dyDescent="0.2">
      <c r="A21">
        <f t="shared" si="2"/>
        <v>1</v>
      </c>
      <c r="B21" s="5">
        <v>8</v>
      </c>
      <c r="C21" s="47">
        <f t="shared" si="3"/>
        <v>25000</v>
      </c>
      <c r="D21" s="13">
        <f t="shared" si="6"/>
        <v>23875</v>
      </c>
      <c r="E21" s="49">
        <f>+(1+VLOOKUP(A21,hozamok!$A$11:$E$40,3,FALSE))^(1/12)</f>
        <v>1.0002380214877198</v>
      </c>
      <c r="F21" s="6">
        <f t="shared" si="16"/>
        <v>200214.33835531553</v>
      </c>
      <c r="G21" s="6">
        <f t="shared" si="7"/>
        <v>186716.019484836</v>
      </c>
      <c r="H21" s="4">
        <f t="shared" si="4"/>
        <v>199572.53412521037</v>
      </c>
      <c r="I21" s="4">
        <f t="shared" si="5"/>
        <v>198625.23657004815</v>
      </c>
      <c r="J21" s="49">
        <f>+(1+VLOOKUP(A21,hozamok!$A$11:$E$40,4,FALSE))^(1/12)</f>
        <v>1.0002380214877198</v>
      </c>
      <c r="K21" s="6">
        <f t="shared" si="8"/>
        <v>200214.33835531553</v>
      </c>
      <c r="L21" s="6">
        <f t="shared" si="9"/>
        <v>186716.019484836</v>
      </c>
      <c r="M21" s="4">
        <f t="shared" si="10"/>
        <v>198922.46029573985</v>
      </c>
      <c r="N21" s="4">
        <f t="shared" si="11"/>
        <v>198270.51485292031</v>
      </c>
      <c r="O21" s="49">
        <f>+(1+VLOOKUP(A21,hozamok!$A$11:$E$40,5,FALSE))^(1/12)</f>
        <v>1.0002380214877198</v>
      </c>
      <c r="P21" s="6">
        <f t="shared" si="12"/>
        <v>200214.33835531553</v>
      </c>
      <c r="Q21" s="6">
        <f t="shared" si="13"/>
        <v>186716.019484836</v>
      </c>
      <c r="R21" s="4">
        <f t="shared" si="14"/>
        <v>198530.68074251464</v>
      </c>
      <c r="S21" s="4">
        <f t="shared" si="15"/>
        <v>197978.50587239134</v>
      </c>
    </row>
    <row r="22" spans="1:19" x14ac:dyDescent="0.2">
      <c r="A22">
        <f t="shared" si="2"/>
        <v>1</v>
      </c>
      <c r="B22" s="5">
        <v>9</v>
      </c>
      <c r="C22" s="47">
        <f t="shared" si="3"/>
        <v>25000</v>
      </c>
      <c r="D22" s="13">
        <f t="shared" si="6"/>
        <v>23875</v>
      </c>
      <c r="E22" s="49">
        <f>+(1+VLOOKUP(A22,hozamok!$A$11:$E$40,3,FALSE))^(1/12)</f>
        <v>1.0002380214877198</v>
      </c>
      <c r="F22" s="6">
        <f t="shared" si="16"/>
        <v>225267.94420718669</v>
      </c>
      <c r="G22" s="6">
        <f t="shared" si="7"/>
        <v>210518.69228449519</v>
      </c>
      <c r="H22" s="4">
        <f t="shared" si="4"/>
        <v>224450.51296022651</v>
      </c>
      <c r="I22" s="4">
        <f t="shared" si="5"/>
        <v>223233.60642512524</v>
      </c>
      <c r="J22" s="49">
        <f>+(1+VLOOKUP(A22,hozamok!$A$11:$E$40,4,FALSE))^(1/12)</f>
        <v>1.0002380214877198</v>
      </c>
      <c r="K22" s="6">
        <f t="shared" si="8"/>
        <v>225267.94420718669</v>
      </c>
      <c r="L22" s="6">
        <f t="shared" si="9"/>
        <v>210518.69228449519</v>
      </c>
      <c r="M22" s="4">
        <f t="shared" si="10"/>
        <v>223615.30377815716</v>
      </c>
      <c r="N22" s="4">
        <f t="shared" si="11"/>
        <v>222778.21207814978</v>
      </c>
      <c r="O22" s="49">
        <f>+(1+VLOOKUP(A22,hozamok!$A$11:$E$40,5,FALSE))^(1/12)</f>
        <v>1.0002380214877198</v>
      </c>
      <c r="P22" s="6">
        <f t="shared" si="12"/>
        <v>225267.94420718669</v>
      </c>
      <c r="Q22" s="6">
        <f t="shared" si="13"/>
        <v>210518.69228449519</v>
      </c>
      <c r="R22" s="4">
        <f t="shared" si="14"/>
        <v>223112.19979853125</v>
      </c>
      <c r="S22" s="4">
        <f t="shared" si="15"/>
        <v>222403.44527933424</v>
      </c>
    </row>
    <row r="23" spans="1:19" x14ac:dyDescent="0.2">
      <c r="A23">
        <f t="shared" si="2"/>
        <v>1</v>
      </c>
      <c r="B23" s="5">
        <v>10</v>
      </c>
      <c r="C23" s="47">
        <f t="shared" si="3"/>
        <v>25000</v>
      </c>
      <c r="D23" s="13">
        <f t="shared" ref="D23:D86" si="17">+C23*(1-$J$3)</f>
        <v>23875</v>
      </c>
      <c r="E23" s="49">
        <f>+(1+VLOOKUP(A23,hozamok!$A$11:$E$40,3,FALSE))^(1/12)</f>
        <v>1.0002380214877198</v>
      </c>
      <c r="F23" s="6">
        <f t="shared" si="16"/>
        <v>250327.51335559547</v>
      </c>
      <c r="G23" s="6">
        <f t="shared" si="7"/>
        <v>234313.19008842835</v>
      </c>
      <c r="H23" s="4">
        <f t="shared" si="4"/>
        <v>249313.28108514572</v>
      </c>
      <c r="I23" s="4">
        <f t="shared" si="5"/>
        <v>247793.45586245944</v>
      </c>
      <c r="J23" s="49">
        <f>+(1+VLOOKUP(A23,hozamok!$A$11:$E$40,4,FALSE))^(1/12)</f>
        <v>1.0002380214877198</v>
      </c>
      <c r="K23" s="6">
        <f t="shared" si="8"/>
        <v>250327.51335559547</v>
      </c>
      <c r="L23" s="6">
        <f t="shared" si="9"/>
        <v>234313.19008842835</v>
      </c>
      <c r="M23" s="4">
        <f t="shared" si="10"/>
        <v>248270.01899792382</v>
      </c>
      <c r="N23" s="4">
        <f t="shared" si="11"/>
        <v>247225.05705131259</v>
      </c>
      <c r="O23" s="49">
        <f>+(1+VLOOKUP(A23,hozamok!$A$11:$E$40,5,FALSE))^(1/12)</f>
        <v>1.0002380214877198</v>
      </c>
      <c r="P23" s="6">
        <f t="shared" si="12"/>
        <v>250327.51335559547</v>
      </c>
      <c r="Q23" s="6">
        <f t="shared" si="13"/>
        <v>234313.19008842835</v>
      </c>
      <c r="R23" s="4">
        <f t="shared" si="14"/>
        <v>247641.9037030527</v>
      </c>
      <c r="S23" s="4">
        <f t="shared" si="15"/>
        <v>246757.43849906937</v>
      </c>
    </row>
    <row r="24" spans="1:19" x14ac:dyDescent="0.2">
      <c r="A24">
        <f t="shared" si="2"/>
        <v>1</v>
      </c>
      <c r="B24" s="5">
        <v>11</v>
      </c>
      <c r="C24" s="47">
        <f t="shared" si="3"/>
        <v>25000</v>
      </c>
      <c r="D24" s="13">
        <f t="shared" si="17"/>
        <v>23875</v>
      </c>
      <c r="E24" s="49">
        <f>+(1+VLOOKUP(A24,hozamok!$A$11:$E$40,3,FALSE))^(1/12)</f>
        <v>1.0002380214877198</v>
      </c>
      <c r="F24" s="6">
        <f t="shared" si="16"/>
        <v>275393.04721993458</v>
      </c>
      <c r="G24" s="6">
        <f t="shared" si="7"/>
        <v>258099.51570432671</v>
      </c>
      <c r="H24" s="4">
        <f t="shared" si="4"/>
        <v>274160.847799988</v>
      </c>
      <c r="I24" s="4">
        <f t="shared" si="5"/>
        <v>272304.88054994552</v>
      </c>
      <c r="J24" s="49">
        <f>+(1+VLOOKUP(A24,hozamok!$A$11:$E$40,4,FALSE))^(1/12)</f>
        <v>1.0002380214877198</v>
      </c>
      <c r="K24" s="6">
        <f t="shared" si="8"/>
        <v>275393.04721993458</v>
      </c>
      <c r="L24" s="6">
        <f t="shared" si="9"/>
        <v>258099.51570432671</v>
      </c>
      <c r="M24" s="4">
        <f t="shared" si="10"/>
        <v>272886.66482895659</v>
      </c>
      <c r="N24" s="4">
        <f t="shared" si="11"/>
        <v>271611.20086765639</v>
      </c>
      <c r="O24" s="49">
        <f>+(1+VLOOKUP(A24,hozamok!$A$11:$E$40,5,FALSE))^(1/12)</f>
        <v>1.0002380214877198</v>
      </c>
      <c r="P24" s="6">
        <f t="shared" si="12"/>
        <v>275393.04721993458</v>
      </c>
      <c r="Q24" s="6">
        <f t="shared" si="13"/>
        <v>258099.51570432671</v>
      </c>
      <c r="R24" s="4">
        <f t="shared" si="14"/>
        <v>272119.90167674673</v>
      </c>
      <c r="S24" s="4">
        <f t="shared" si="15"/>
        <v>271040.69160627289</v>
      </c>
    </row>
    <row r="25" spans="1:19" x14ac:dyDescent="0.2">
      <c r="A25">
        <f t="shared" si="2"/>
        <v>1</v>
      </c>
      <c r="B25" s="5">
        <v>12</v>
      </c>
      <c r="C25" s="47">
        <f t="shared" si="3"/>
        <v>25000</v>
      </c>
      <c r="D25" s="13">
        <f t="shared" si="17"/>
        <v>23875</v>
      </c>
      <c r="E25" s="49">
        <f>+(1+VLOOKUP(A25,hozamok!$A$11:$E$40,3,FALSE))^(1/12)</f>
        <v>1.0002380214877198</v>
      </c>
      <c r="F25" s="6">
        <f t="shared" si="16"/>
        <v>300464.54721993452</v>
      </c>
      <c r="G25" s="6">
        <f t="shared" si="7"/>
        <v>281877.67193891713</v>
      </c>
      <c r="H25" s="4">
        <f t="shared" si="4"/>
        <v>298993.22239908727</v>
      </c>
      <c r="I25" s="4">
        <f t="shared" si="5"/>
        <v>296767.97596684948</v>
      </c>
      <c r="J25" s="49">
        <f>+(1+VLOOKUP(A25,hozamok!$A$11:$E$40,4,FALSE))^(1/12)</f>
        <v>1.0002380214877198</v>
      </c>
      <c r="K25" s="6">
        <f t="shared" si="8"/>
        <v>300464.54721993452</v>
      </c>
      <c r="L25" s="6">
        <f t="shared" si="9"/>
        <v>281877.67193891713</v>
      </c>
      <c r="M25" s="4">
        <f t="shared" si="10"/>
        <v>297465.30005426501</v>
      </c>
      <c r="N25" s="4">
        <f t="shared" si="11"/>
        <v>295936.79424726154</v>
      </c>
      <c r="O25" s="49">
        <f>+(1+VLOOKUP(A25,hozamok!$A$11:$E$40,5,FALSE))^(1/12)</f>
        <v>1.0002380214877198</v>
      </c>
      <c r="P25" s="6">
        <f t="shared" si="12"/>
        <v>300464.54721993452</v>
      </c>
      <c r="Q25" s="6">
        <f t="shared" si="13"/>
        <v>281877.67193891713</v>
      </c>
      <c r="R25" s="4">
        <f t="shared" si="14"/>
        <v>296546.30271005578</v>
      </c>
      <c r="S25" s="4">
        <f t="shared" si="15"/>
        <v>295253.41007704375</v>
      </c>
    </row>
    <row r="26" spans="1:19" x14ac:dyDescent="0.2">
      <c r="A26">
        <f t="shared" si="2"/>
        <v>2</v>
      </c>
      <c r="B26" s="5">
        <v>13</v>
      </c>
      <c r="C26" s="47">
        <f t="shared" si="3"/>
        <v>25000</v>
      </c>
      <c r="D26" s="13">
        <f t="shared" si="17"/>
        <v>23875</v>
      </c>
      <c r="E26" s="49">
        <f>+(1+VLOOKUP(A26,hozamok!$A$11:$E$40,3,FALSE))^(1/12)</f>
        <v>1.0006432143467927</v>
      </c>
      <c r="F26" s="6">
        <f t="shared" si="16"/>
        <v>325673.89068607875</v>
      </c>
      <c r="G26" s="6">
        <f t="shared" si="7"/>
        <v>305771.55039727472</v>
      </c>
      <c r="H26" s="4">
        <f t="shared" si="4"/>
        <v>323810.41417109472</v>
      </c>
      <c r="I26" s="4">
        <f t="shared" si="5"/>
        <v>321182.83740418055</v>
      </c>
      <c r="J26" s="49">
        <f>+(1+VLOOKUP(A26,hozamok!$A$11:$E$40,4,FALSE))^(1/12)</f>
        <v>1.0006432143467927</v>
      </c>
      <c r="K26" s="6">
        <f t="shared" si="8"/>
        <v>325673.89068607875</v>
      </c>
      <c r="L26" s="6">
        <f t="shared" si="9"/>
        <v>305771.55039727472</v>
      </c>
      <c r="M26" s="4">
        <f t="shared" si="10"/>
        <v>322005.98336609156</v>
      </c>
      <c r="N26" s="4">
        <f t="shared" si="11"/>
        <v>320201.98753597267</v>
      </c>
      <c r="O26" s="49">
        <f>+(1+VLOOKUP(A26,hozamok!$A$11:$E$40,5,FALSE))^(1/12)</f>
        <v>1.0006432143467927</v>
      </c>
      <c r="P26" s="6">
        <f t="shared" si="12"/>
        <v>325673.89068607875</v>
      </c>
      <c r="Q26" s="6">
        <f t="shared" si="13"/>
        <v>305771.55039727472</v>
      </c>
      <c r="R26" s="4">
        <f t="shared" si="14"/>
        <v>320921.21556368249</v>
      </c>
      <c r="S26" s="4">
        <f t="shared" si="15"/>
        <v>319395.79879064241</v>
      </c>
    </row>
    <row r="27" spans="1:19" x14ac:dyDescent="0.2">
      <c r="A27">
        <f t="shared" si="2"/>
        <v>2</v>
      </c>
      <c r="B27" s="5">
        <v>14</v>
      </c>
      <c r="C27" s="47">
        <f t="shared" si="3"/>
        <v>25000</v>
      </c>
      <c r="D27" s="13">
        <f t="shared" si="17"/>
        <v>23875</v>
      </c>
      <c r="E27" s="49">
        <f>+(1+VLOOKUP(A27,hozamok!$A$11:$E$40,3,FALSE))^(1/12)</f>
        <v>1.0006432143467927</v>
      </c>
      <c r="F27" s="6">
        <f t="shared" si="16"/>
        <v>350899.44916361367</v>
      </c>
      <c r="G27" s="6">
        <f t="shared" si="7"/>
        <v>329666.90416437323</v>
      </c>
      <c r="H27" s="4">
        <f t="shared" si="4"/>
        <v>348612.43239898235</v>
      </c>
      <c r="I27" s="4">
        <f t="shared" si="5"/>
        <v>345549.55996506219</v>
      </c>
      <c r="J27" s="49">
        <f>+(1+VLOOKUP(A27,hozamok!$A$11:$E$40,4,FALSE))^(1/12)</f>
        <v>1.0006432143467927</v>
      </c>
      <c r="K27" s="6">
        <f t="shared" si="8"/>
        <v>350899.44916361367</v>
      </c>
      <c r="L27" s="6">
        <f t="shared" si="9"/>
        <v>329666.90416437323</v>
      </c>
      <c r="M27" s="4">
        <f t="shared" si="10"/>
        <v>346508.77336605202</v>
      </c>
      <c r="N27" s="4">
        <f t="shared" si="11"/>
        <v>344406.9307063279</v>
      </c>
      <c r="O27" s="49">
        <f>+(1+VLOOKUP(A27,hozamok!$A$11:$E$40,5,FALSE))^(1/12)</f>
        <v>1.0006432143467927</v>
      </c>
      <c r="P27" s="6">
        <f t="shared" si="12"/>
        <v>350899.44916361367</v>
      </c>
      <c r="Q27" s="6">
        <f t="shared" si="13"/>
        <v>329666.90416437323</v>
      </c>
      <c r="R27" s="4">
        <f t="shared" si="14"/>
        <v>345244.74876907369</v>
      </c>
      <c r="S27" s="4">
        <f t="shared" si="15"/>
        <v>343468.06203122431</v>
      </c>
    </row>
    <row r="28" spans="1:19" x14ac:dyDescent="0.2">
      <c r="A28">
        <f t="shared" si="2"/>
        <v>2</v>
      </c>
      <c r="B28" s="5">
        <v>15</v>
      </c>
      <c r="C28" s="47">
        <f t="shared" si="3"/>
        <v>25000</v>
      </c>
      <c r="D28" s="13">
        <f t="shared" si="17"/>
        <v>23875</v>
      </c>
      <c r="E28" s="49">
        <f>+(1+VLOOKUP(A28,hozamok!$A$11:$E$40,3,FALSE))^(1/12)</f>
        <v>1.0006432143467927</v>
      </c>
      <c r="F28" s="6">
        <f t="shared" si="16"/>
        <v>376141.23308226716</v>
      </c>
      <c r="G28" s="6">
        <f t="shared" si="7"/>
        <v>353563.73333130451</v>
      </c>
      <c r="H28" s="4">
        <f t="shared" si="4"/>
        <v>373399.28636004648</v>
      </c>
      <c r="I28" s="4">
        <f t="shared" si="5"/>
        <v>369868.2385651028</v>
      </c>
      <c r="J28" s="49">
        <f>+(1+VLOOKUP(A28,hozamok!$A$11:$E$40,4,FALSE))^(1/12)</f>
        <v>1.0006432143467927</v>
      </c>
      <c r="K28" s="6">
        <f t="shared" si="8"/>
        <v>376141.23308226716</v>
      </c>
      <c r="L28" s="6">
        <f t="shared" si="9"/>
        <v>353563.73333130451</v>
      </c>
      <c r="M28" s="4">
        <f t="shared" si="10"/>
        <v>370973.72856527526</v>
      </c>
      <c r="N28" s="4">
        <f t="shared" si="11"/>
        <v>368551.77335848572</v>
      </c>
      <c r="O28" s="49">
        <f>+(1+VLOOKUP(A28,hozamok!$A$11:$E$40,5,FALSE))^(1/12)</f>
        <v>1.0006432143467927</v>
      </c>
      <c r="P28" s="6">
        <f t="shared" si="12"/>
        <v>376141.23308226716</v>
      </c>
      <c r="Q28" s="6">
        <f t="shared" si="13"/>
        <v>353563.73333130451</v>
      </c>
      <c r="R28" s="4">
        <f t="shared" si="14"/>
        <v>369517.01062890392</v>
      </c>
      <c r="S28" s="4">
        <f t="shared" si="15"/>
        <v>367470.4034895685</v>
      </c>
    </row>
    <row r="29" spans="1:19" x14ac:dyDescent="0.2">
      <c r="A29">
        <f t="shared" si="2"/>
        <v>2</v>
      </c>
      <c r="B29" s="5">
        <v>16</v>
      </c>
      <c r="C29" s="47">
        <f t="shared" si="3"/>
        <v>25000</v>
      </c>
      <c r="D29" s="13">
        <f t="shared" si="17"/>
        <v>23875</v>
      </c>
      <c r="E29" s="49">
        <f>+(1+VLOOKUP(A29,hozamok!$A$11:$E$40,3,FALSE))^(1/12)</f>
        <v>1.0006432143467927</v>
      </c>
      <c r="F29" s="6">
        <f t="shared" si="16"/>
        <v>401399.25287847582</v>
      </c>
      <c r="G29" s="6">
        <f t="shared" si="7"/>
        <v>377462.03798916587</v>
      </c>
      <c r="H29" s="4">
        <f t="shared" si="4"/>
        <v>398170.9853259112</v>
      </c>
      <c r="I29" s="4">
        <f t="shared" si="5"/>
        <v>394138.96793276526</v>
      </c>
      <c r="J29" s="49">
        <f>+(1+VLOOKUP(A29,hozamok!$A$11:$E$40,4,FALSE))^(1/12)</f>
        <v>1.0006432143467927</v>
      </c>
      <c r="K29" s="6">
        <f t="shared" si="8"/>
        <v>401399.25287847582</v>
      </c>
      <c r="L29" s="6">
        <f t="shared" si="9"/>
        <v>377462.03798916587</v>
      </c>
      <c r="M29" s="4">
        <f t="shared" si="10"/>
        <v>395400.90738454304</v>
      </c>
      <c r="N29" s="4">
        <f t="shared" si="11"/>
        <v>392636.6647211496</v>
      </c>
      <c r="O29" s="49">
        <f>+(1+VLOOKUP(A29,hozamok!$A$11:$E$40,5,FALSE))^(1/12)</f>
        <v>1.0006432143467927</v>
      </c>
      <c r="P29" s="6">
        <f t="shared" si="12"/>
        <v>401399.25287847582</v>
      </c>
      <c r="Q29" s="6">
        <f t="shared" si="13"/>
        <v>377462.03798916587</v>
      </c>
      <c r="R29" s="4">
        <f t="shared" si="14"/>
        <v>393738.10921755753</v>
      </c>
      <c r="S29" s="4">
        <f t="shared" si="15"/>
        <v>391403.02626480121</v>
      </c>
    </row>
    <row r="30" spans="1:19" x14ac:dyDescent="0.2">
      <c r="A30">
        <f t="shared" si="2"/>
        <v>2</v>
      </c>
      <c r="B30" s="5">
        <v>17</v>
      </c>
      <c r="C30" s="47">
        <f t="shared" si="3"/>
        <v>25000</v>
      </c>
      <c r="D30" s="13">
        <f t="shared" si="17"/>
        <v>23875</v>
      </c>
      <c r="E30" s="49">
        <f>+(1+VLOOKUP(A30,hozamok!$A$11:$E$40,3,FALSE))^(1/12)</f>
        <v>1.0006432143467927</v>
      </c>
      <c r="F30" s="6">
        <f t="shared" si="16"/>
        <v>426673.51899538893</v>
      </c>
      <c r="G30" s="6">
        <f t="shared" si="7"/>
        <v>401361.81822906039</v>
      </c>
      <c r="H30" s="4">
        <f t="shared" si="4"/>
        <v>422927.53856253164</v>
      </c>
      <c r="I30" s="4">
        <f t="shared" si="5"/>
        <v>418361.8426097359</v>
      </c>
      <c r="J30" s="49">
        <f>+(1+VLOOKUP(A30,hozamok!$A$11:$E$40,4,FALSE))^(1/12)</f>
        <v>1.0006432143467927</v>
      </c>
      <c r="K30" s="6">
        <f t="shared" si="8"/>
        <v>426673.51899538893</v>
      </c>
      <c r="L30" s="6">
        <f t="shared" si="9"/>
        <v>401361.81822906039</v>
      </c>
      <c r="M30" s="4">
        <f t="shared" si="10"/>
        <v>419790.36815442942</v>
      </c>
      <c r="N30" s="4">
        <f t="shared" si="11"/>
        <v>416661.75365249038</v>
      </c>
      <c r="O30" s="49">
        <f>+(1+VLOOKUP(A30,hozamok!$A$11:$E$40,5,FALSE))^(1/12)</f>
        <v>1.0006432143467927</v>
      </c>
      <c r="P30" s="6">
        <f t="shared" si="12"/>
        <v>426673.51899538893</v>
      </c>
      <c r="Q30" s="6">
        <f t="shared" si="13"/>
        <v>401361.81822906039</v>
      </c>
      <c r="R30" s="4">
        <f t="shared" si="14"/>
        <v>417908.15238160983</v>
      </c>
      <c r="S30" s="4">
        <f t="shared" si="15"/>
        <v>415266.13286611449</v>
      </c>
    </row>
    <row r="31" spans="1:19" x14ac:dyDescent="0.2">
      <c r="A31">
        <f t="shared" si="2"/>
        <v>2</v>
      </c>
      <c r="B31" s="5">
        <v>18</v>
      </c>
      <c r="C31" s="47">
        <f t="shared" si="3"/>
        <v>25000</v>
      </c>
      <c r="D31" s="13">
        <f t="shared" si="17"/>
        <v>23875</v>
      </c>
      <c r="E31" s="49">
        <f>+(1+VLOOKUP(A31,hozamok!$A$11:$E$40,3,FALSE))^(1/12)</f>
        <v>1.0006432143467927</v>
      </c>
      <c r="F31" s="6">
        <f t="shared" si="16"/>
        <v>451964.04188287311</v>
      </c>
      <c r="G31" s="6">
        <f t="shared" si="7"/>
        <v>425263.07414209674</v>
      </c>
      <c r="H31" s="4">
        <f t="shared" si="4"/>
        <v>447668.95533019782</v>
      </c>
      <c r="I31" s="4">
        <f t="shared" si="5"/>
        <v>442536.95695129299</v>
      </c>
      <c r="J31" s="49">
        <f>+(1+VLOOKUP(A31,hozamok!$A$11:$E$40,4,FALSE))^(1/12)</f>
        <v>1.0006432143467927</v>
      </c>
      <c r="K31" s="6">
        <f t="shared" si="8"/>
        <v>451964.04188287311</v>
      </c>
      <c r="L31" s="6">
        <f t="shared" si="9"/>
        <v>425263.07414209674</v>
      </c>
      <c r="M31" s="4">
        <f t="shared" si="10"/>
        <v>444142.16911544022</v>
      </c>
      <c r="N31" s="4">
        <f t="shared" si="11"/>
        <v>440627.18864106626</v>
      </c>
      <c r="O31" s="49">
        <f>+(1+VLOOKUP(A31,hozamok!$A$11:$E$40,5,FALSE))^(1/12)</f>
        <v>1.0006432143467927</v>
      </c>
      <c r="P31" s="6">
        <f t="shared" si="12"/>
        <v>451964.04188287311</v>
      </c>
      <c r="Q31" s="6">
        <f t="shared" si="13"/>
        <v>425263.07414209674</v>
      </c>
      <c r="R31" s="4">
        <f t="shared" si="14"/>
        <v>442027.24774030742</v>
      </c>
      <c r="S31" s="4">
        <f t="shared" si="15"/>
        <v>439059.92521447962</v>
      </c>
    </row>
    <row r="32" spans="1:19" x14ac:dyDescent="0.2">
      <c r="A32">
        <f t="shared" si="2"/>
        <v>2</v>
      </c>
      <c r="B32" s="5">
        <v>19</v>
      </c>
      <c r="C32" s="47">
        <f t="shared" si="3"/>
        <v>25000</v>
      </c>
      <c r="D32" s="13">
        <f t="shared" si="17"/>
        <v>23875</v>
      </c>
      <c r="E32" s="49">
        <f>+(1+VLOOKUP(A32,hozamok!$A$11:$E$40,3,FALSE))^(1/12)</f>
        <v>1.0006432143467927</v>
      </c>
      <c r="F32" s="6">
        <f t="shared" si="16"/>
        <v>477270.83199751639</v>
      </c>
      <c r="G32" s="6">
        <f t="shared" si="7"/>
        <v>449165.80581938912</v>
      </c>
      <c r="H32" s="4">
        <f t="shared" si="4"/>
        <v>472395.24488353776</v>
      </c>
      <c r="I32" s="4">
        <f t="shared" si="5"/>
        <v>466664.40512667398</v>
      </c>
      <c r="J32" s="49">
        <f>+(1+VLOOKUP(A32,hozamok!$A$11:$E$40,4,FALSE))^(1/12)</f>
        <v>1.0006432143467927</v>
      </c>
      <c r="K32" s="6">
        <f t="shared" si="8"/>
        <v>477270.83199751639</v>
      </c>
      <c r="L32" s="6">
        <f t="shared" si="9"/>
        <v>449165.80581938912</v>
      </c>
      <c r="M32" s="4">
        <f t="shared" si="10"/>
        <v>468456.36841815198</v>
      </c>
      <c r="N32" s="4">
        <f t="shared" si="11"/>
        <v>464533.11780674045</v>
      </c>
      <c r="O32" s="49">
        <f>+(1+VLOOKUP(A32,hozamok!$A$11:$E$40,5,FALSE))^(1/12)</f>
        <v>1.0006432143467927</v>
      </c>
      <c r="P32" s="6">
        <f t="shared" si="12"/>
        <v>477270.83199751639</v>
      </c>
      <c r="Q32" s="6">
        <f t="shared" si="13"/>
        <v>449165.80581938912</v>
      </c>
      <c r="R32" s="4">
        <f t="shared" si="14"/>
        <v>466095.50268604723</v>
      </c>
      <c r="S32" s="4">
        <f t="shared" si="15"/>
        <v>462784.60464435577</v>
      </c>
    </row>
    <row r="33" spans="1:19" x14ac:dyDescent="0.2">
      <c r="A33">
        <f t="shared" si="2"/>
        <v>2</v>
      </c>
      <c r="B33" s="5">
        <v>20</v>
      </c>
      <c r="C33" s="47">
        <f t="shared" si="3"/>
        <v>25000</v>
      </c>
      <c r="D33" s="13">
        <f t="shared" si="17"/>
        <v>23875</v>
      </c>
      <c r="E33" s="49">
        <f>+(1+VLOOKUP(A33,hozamok!$A$11:$E$40,3,FALSE))^(1/12)</f>
        <v>1.0006432143467927</v>
      </c>
      <c r="F33" s="6">
        <f t="shared" si="16"/>
        <v>502593.89980263269</v>
      </c>
      <c r="G33" s="6">
        <f t="shared" si="7"/>
        <v>473070.01335205749</v>
      </c>
      <c r="H33" s="4">
        <f t="shared" si="4"/>
        <v>497106.41647152114</v>
      </c>
      <c r="I33" s="4">
        <f t="shared" si="5"/>
        <v>490744.28111944254</v>
      </c>
      <c r="J33" s="49">
        <f>+(1+VLOOKUP(A33,hozamok!$A$11:$E$40,4,FALSE))^(1/12)</f>
        <v>1.0006432143467927</v>
      </c>
      <c r="K33" s="6">
        <f t="shared" si="8"/>
        <v>502593.89980263269</v>
      </c>
      <c r="L33" s="6">
        <f t="shared" si="9"/>
        <v>473070.01335205749</v>
      </c>
      <c r="M33" s="4">
        <f t="shared" si="10"/>
        <v>492733.02412335074</v>
      </c>
      <c r="N33" s="4">
        <f t="shared" si="11"/>
        <v>488379.68890159682</v>
      </c>
      <c r="O33" s="49">
        <f>+(1+VLOOKUP(A33,hozamok!$A$11:$E$40,5,FALSE))^(1/12)</f>
        <v>1.0006432143467927</v>
      </c>
      <c r="P33" s="6">
        <f t="shared" si="12"/>
        <v>502593.89980263269</v>
      </c>
      <c r="Q33" s="6">
        <f t="shared" si="13"/>
        <v>473070.01335205749</v>
      </c>
      <c r="R33" s="4">
        <f t="shared" si="14"/>
        <v>490113.02438485483</v>
      </c>
      <c r="S33" s="4">
        <f t="shared" si="15"/>
        <v>486440.37190539361</v>
      </c>
    </row>
    <row r="34" spans="1:19" x14ac:dyDescent="0.2">
      <c r="A34">
        <f t="shared" si="2"/>
        <v>2</v>
      </c>
      <c r="B34" s="5">
        <v>21</v>
      </c>
      <c r="C34" s="47">
        <f t="shared" si="3"/>
        <v>25000</v>
      </c>
      <c r="D34" s="13">
        <f t="shared" si="17"/>
        <v>23875</v>
      </c>
      <c r="E34" s="49">
        <f>+(1+VLOOKUP(A34,hozamok!$A$11:$E$40,3,FALSE))^(1/12)</f>
        <v>1.0006432143467927</v>
      </c>
      <c r="F34" s="6">
        <f t="shared" si="16"/>
        <v>527933.25576826604</v>
      </c>
      <c r="G34" s="6">
        <f t="shared" si="7"/>
        <v>496975.6968312274</v>
      </c>
      <c r="H34" s="4">
        <f t="shared" si="4"/>
        <v>521802.47933746269</v>
      </c>
      <c r="I34" s="4">
        <f t="shared" si="5"/>
        <v>514776.67872785463</v>
      </c>
      <c r="J34" s="49">
        <f>+(1+VLOOKUP(A34,hozamok!$A$11:$E$40,4,FALSE))^(1/12)</f>
        <v>1.0006432143467927</v>
      </c>
      <c r="K34" s="6">
        <f t="shared" si="8"/>
        <v>527933.25576826604</v>
      </c>
      <c r="L34" s="6">
        <f t="shared" si="9"/>
        <v>496975.6968312274</v>
      </c>
      <c r="M34" s="4">
        <f t="shared" si="10"/>
        <v>516972.19420217088</v>
      </c>
      <c r="N34" s="4">
        <f t="shared" si="11"/>
        <v>512167.04931085295</v>
      </c>
      <c r="O34" s="49">
        <f>+(1+VLOOKUP(A34,hozamok!$A$11:$E$40,5,FALSE))^(1/12)</f>
        <v>1.0006432143467927</v>
      </c>
      <c r="P34" s="6">
        <f t="shared" si="12"/>
        <v>527933.25576826604</v>
      </c>
      <c r="Q34" s="6">
        <f t="shared" si="13"/>
        <v>496975.6968312274</v>
      </c>
      <c r="R34" s="4">
        <f t="shared" si="14"/>
        <v>514079.91977686156</v>
      </c>
      <c r="S34" s="4">
        <f t="shared" si="15"/>
        <v>510027.42716413399</v>
      </c>
    </row>
    <row r="35" spans="1:19" x14ac:dyDescent="0.2">
      <c r="A35">
        <f t="shared" si="2"/>
        <v>2</v>
      </c>
      <c r="B35" s="5">
        <v>22</v>
      </c>
      <c r="C35" s="47">
        <f t="shared" si="3"/>
        <v>25000</v>
      </c>
      <c r="D35" s="13">
        <f t="shared" si="17"/>
        <v>23875</v>
      </c>
      <c r="E35" s="49">
        <f>+(1+VLOOKUP(A35,hozamok!$A$11:$E$40,3,FALSE))^(1/12)</f>
        <v>1.0006432143467927</v>
      </c>
      <c r="F35" s="6">
        <f t="shared" si="16"/>
        <v>553288.91037119494</v>
      </c>
      <c r="G35" s="6">
        <f t="shared" si="7"/>
        <v>520882.85634802998</v>
      </c>
      <c r="H35" s="4">
        <f t="shared" si="4"/>
        <v>546483.44271902565</v>
      </c>
      <c r="I35" s="4">
        <f t="shared" si="5"/>
        <v>538761.69156522374</v>
      </c>
      <c r="J35" s="49">
        <f>+(1+VLOOKUP(A35,hozamok!$A$11:$E$40,4,FALSE))^(1/12)</f>
        <v>1.0006432143467927</v>
      </c>
      <c r="K35" s="6">
        <f t="shared" si="8"/>
        <v>553288.91037119494</v>
      </c>
      <c r="L35" s="6">
        <f t="shared" si="9"/>
        <v>520882.85634802998</v>
      </c>
      <c r="M35" s="4">
        <f t="shared" si="10"/>
        <v>541173.93653623341</v>
      </c>
      <c r="N35" s="4">
        <f t="shared" si="11"/>
        <v>535895.34605377098</v>
      </c>
      <c r="O35" s="49">
        <f>+(1+VLOOKUP(A35,hozamok!$A$11:$E$40,5,FALSE))^(1/12)</f>
        <v>1.0006432143467927</v>
      </c>
      <c r="P35" s="6">
        <f t="shared" si="12"/>
        <v>553288.91037119494</v>
      </c>
      <c r="Q35" s="6">
        <f t="shared" si="13"/>
        <v>520882.85634802998</v>
      </c>
      <c r="R35" s="4">
        <f t="shared" si="14"/>
        <v>537996.29557678057</v>
      </c>
      <c r="S35" s="4">
        <f t="shared" si="15"/>
        <v>533545.97000570165</v>
      </c>
    </row>
    <row r="36" spans="1:19" x14ac:dyDescent="0.2">
      <c r="A36">
        <f t="shared" si="2"/>
        <v>2</v>
      </c>
      <c r="B36" s="5">
        <v>23</v>
      </c>
      <c r="C36" s="47">
        <f t="shared" si="3"/>
        <v>25000</v>
      </c>
      <c r="D36" s="13">
        <f t="shared" si="17"/>
        <v>23875</v>
      </c>
      <c r="E36" s="49">
        <f>+(1+VLOOKUP(A36,hozamok!$A$11:$E$40,3,FALSE))^(1/12)</f>
        <v>1.0006432143467927</v>
      </c>
      <c r="F36" s="6">
        <f t="shared" si="16"/>
        <v>578660.87409493676</v>
      </c>
      <c r="G36" s="6">
        <f t="shared" si="7"/>
        <v>544791.49199360202</v>
      </c>
      <c r="H36" s="4">
        <f t="shared" si="4"/>
        <v>571149.31584822526</v>
      </c>
      <c r="I36" s="4">
        <f t="shared" si="5"/>
        <v>562699.41306028562</v>
      </c>
      <c r="J36" s="49">
        <f>+(1+VLOOKUP(A36,hozamok!$A$11:$E$40,4,FALSE))^(1/12)</f>
        <v>1.0006432143467927</v>
      </c>
      <c r="K36" s="6">
        <f t="shared" si="8"/>
        <v>578660.87409493676</v>
      </c>
      <c r="L36" s="6">
        <f t="shared" si="9"/>
        <v>544791.49199360202</v>
      </c>
      <c r="M36" s="4">
        <f t="shared" si="10"/>
        <v>565338.30891778425</v>
      </c>
      <c r="N36" s="4">
        <f t="shared" si="11"/>
        <v>559564.7257845666</v>
      </c>
      <c r="O36" s="49">
        <f>+(1+VLOOKUP(A36,hozamok!$A$11:$E$40,5,FALSE))^(1/12)</f>
        <v>1.0006432143467927</v>
      </c>
      <c r="P36" s="6">
        <f t="shared" si="12"/>
        <v>578660.87409493676</v>
      </c>
      <c r="Q36" s="6">
        <f t="shared" si="13"/>
        <v>544791.49199360202</v>
      </c>
      <c r="R36" s="4">
        <f t="shared" si="14"/>
        <v>561862.25827438221</v>
      </c>
      <c r="S36" s="4">
        <f t="shared" si="15"/>
        <v>556996.19943549403</v>
      </c>
    </row>
    <row r="37" spans="1:19" x14ac:dyDescent="0.2">
      <c r="A37">
        <f t="shared" si="2"/>
        <v>2</v>
      </c>
      <c r="B37" s="5">
        <v>24</v>
      </c>
      <c r="C37" s="47">
        <f t="shared" si="3"/>
        <v>25000</v>
      </c>
      <c r="D37" s="13">
        <f t="shared" si="17"/>
        <v>23875</v>
      </c>
      <c r="E37" s="49">
        <f>+(1+VLOOKUP(A37,hozamok!$A$11:$E$40,3,FALSE))^(1/12)</f>
        <v>1.0006432143467927</v>
      </c>
      <c r="F37" s="6">
        <f t="shared" si="16"/>
        <v>604049.15742975206</v>
      </c>
      <c r="G37" s="6">
        <f t="shared" si="7"/>
        <v>568701.60385908594</v>
      </c>
      <c r="H37" s="4">
        <f t="shared" si="4"/>
        <v>595800.10795143223</v>
      </c>
      <c r="I37" s="4">
        <f t="shared" si="5"/>
        <v>586589.93645756238</v>
      </c>
      <c r="J37" s="49">
        <f>+(1+VLOOKUP(A37,hozamok!$A$11:$E$40,4,FALSE))^(1/12)</f>
        <v>1.0006432143467927</v>
      </c>
      <c r="K37" s="6">
        <f t="shared" si="8"/>
        <v>604049.15742975206</v>
      </c>
      <c r="L37" s="6">
        <f t="shared" si="9"/>
        <v>568701.60385908594</v>
      </c>
      <c r="M37" s="4">
        <f t="shared" si="10"/>
        <v>589465.36904983222</v>
      </c>
      <c r="N37" s="4">
        <f t="shared" si="11"/>
        <v>583175.33479331504</v>
      </c>
      <c r="O37" s="49">
        <f>+(1+VLOOKUP(A37,hozamok!$A$11:$E$40,5,FALSE))^(1/12)</f>
        <v>1.0006432143467927</v>
      </c>
      <c r="P37" s="6">
        <f t="shared" si="12"/>
        <v>604049.15742975206</v>
      </c>
      <c r="Q37" s="6">
        <f t="shared" si="13"/>
        <v>568701.60385908594</v>
      </c>
      <c r="R37" s="4">
        <f t="shared" si="14"/>
        <v>585677.91413496796</v>
      </c>
      <c r="S37" s="4">
        <f t="shared" si="15"/>
        <v>580378.31388086523</v>
      </c>
    </row>
    <row r="38" spans="1:19" x14ac:dyDescent="0.2">
      <c r="A38">
        <f t="shared" si="2"/>
        <v>3</v>
      </c>
      <c r="B38" s="5">
        <v>25</v>
      </c>
      <c r="C38" s="47">
        <f t="shared" si="3"/>
        <v>25000</v>
      </c>
      <c r="D38" s="13">
        <f t="shared" si="17"/>
        <v>23875</v>
      </c>
      <c r="E38" s="49">
        <f>+(1+VLOOKUP(A38,hozamok!$A$11:$E$40,3,FALSE))^(1/12)</f>
        <v>1.0010396467810652</v>
      </c>
      <c r="F38" s="6">
        <f t="shared" si="16"/>
        <v>629703.14636140561</v>
      </c>
      <c r="G38" s="6">
        <f t="shared" si="7"/>
        <v>592848.10862119053</v>
      </c>
      <c r="H38" s="4">
        <f t="shared" si="4"/>
        <v>620435.82824937603</v>
      </c>
      <c r="I38" s="4">
        <f t="shared" si="5"/>
        <v>610433.35481772537</v>
      </c>
      <c r="J38" s="49">
        <f>+(1+VLOOKUP(A38,hozamok!$A$11:$E$40,4,FALSE))^(1/12)</f>
        <v>1.0010396467810652</v>
      </c>
      <c r="K38" s="6">
        <f t="shared" si="8"/>
        <v>629703.14636140561</v>
      </c>
      <c r="L38" s="6">
        <f t="shared" si="9"/>
        <v>592848.10862119053</v>
      </c>
      <c r="M38" s="4">
        <f t="shared" si="10"/>
        <v>613555.1745462867</v>
      </c>
      <c r="N38" s="4">
        <f t="shared" si="11"/>
        <v>606727.31900685548</v>
      </c>
      <c r="O38" s="49">
        <f>+(1+VLOOKUP(A38,hozamok!$A$11:$E$40,5,FALSE))^(1/12)</f>
        <v>1.0010396467810652</v>
      </c>
      <c r="P38" s="6">
        <f t="shared" si="12"/>
        <v>629703.14636140561</v>
      </c>
      <c r="Q38" s="6">
        <f t="shared" si="13"/>
        <v>592848.10862119053</v>
      </c>
      <c r="R38" s="4">
        <f t="shared" si="14"/>
        <v>609443.36919984373</v>
      </c>
      <c r="S38" s="4">
        <f t="shared" si="15"/>
        <v>603692.51119280502</v>
      </c>
    </row>
    <row r="39" spans="1:19" x14ac:dyDescent="0.2">
      <c r="A39">
        <f t="shared" si="2"/>
        <v>3</v>
      </c>
      <c r="B39" s="5">
        <v>26</v>
      </c>
      <c r="C39" s="47">
        <f t="shared" si="3"/>
        <v>25000</v>
      </c>
      <c r="D39" s="13">
        <f t="shared" si="17"/>
        <v>23875</v>
      </c>
      <c r="E39" s="49">
        <f>+(1+VLOOKUP(A39,hozamok!$A$11:$E$40,3,FALSE))^(1/12)</f>
        <v>1.0010396467810652</v>
      </c>
      <c r="F39" s="6">
        <f t="shared" si="16"/>
        <v>655383.80638007342</v>
      </c>
      <c r="G39" s="6">
        <f t="shared" si="7"/>
        <v>617005.67674791056</v>
      </c>
      <c r="H39" s="4">
        <f t="shared" si="4"/>
        <v>645056.4859571486</v>
      </c>
      <c r="I39" s="4">
        <f t="shared" si="5"/>
        <v>634229.76101795794</v>
      </c>
      <c r="J39" s="49">
        <f>+(1+VLOOKUP(A39,hozamok!$A$11:$E$40,4,FALSE))^(1/12)</f>
        <v>1.0010396467810652</v>
      </c>
      <c r="K39" s="6">
        <f t="shared" si="8"/>
        <v>655383.80638007342</v>
      </c>
      <c r="L39" s="6">
        <f t="shared" si="9"/>
        <v>617005.67674791056</v>
      </c>
      <c r="M39" s="4">
        <f t="shared" si="10"/>
        <v>637607.78293209546</v>
      </c>
      <c r="N39" s="4">
        <f t="shared" si="11"/>
        <v>630220.82398969308</v>
      </c>
      <c r="O39" s="49">
        <f>+(1+VLOOKUP(A39,hozamok!$A$11:$E$40,5,FALSE))^(1/12)</f>
        <v>1.0010396467810652</v>
      </c>
      <c r="P39" s="6">
        <f t="shared" si="12"/>
        <v>655383.80638007342</v>
      </c>
      <c r="Q39" s="6">
        <f t="shared" si="13"/>
        <v>617005.67674791056</v>
      </c>
      <c r="R39" s="4">
        <f t="shared" si="14"/>
        <v>633158.72928679199</v>
      </c>
      <c r="S39" s="4">
        <f t="shared" si="15"/>
        <v>626938.98864761298</v>
      </c>
    </row>
    <row r="40" spans="1:19" x14ac:dyDescent="0.2">
      <c r="A40">
        <f t="shared" si="2"/>
        <v>3</v>
      </c>
      <c r="B40" s="5">
        <v>27</v>
      </c>
      <c r="C40" s="47">
        <f t="shared" si="3"/>
        <v>25000</v>
      </c>
      <c r="D40" s="13">
        <f t="shared" si="17"/>
        <v>23875</v>
      </c>
      <c r="E40" s="49">
        <f>+(1+VLOOKUP(A40,hozamok!$A$11:$E$40,3,FALSE))^(1/12)</f>
        <v>1.0010396467810652</v>
      </c>
      <c r="F40" s="6">
        <f t="shared" si="16"/>
        <v>681091.16521426535</v>
      </c>
      <c r="G40" s="6">
        <f t="shared" si="7"/>
        <v>641174.3133082214</v>
      </c>
      <c r="H40" s="4">
        <f t="shared" si="4"/>
        <v>669662.09028420749</v>
      </c>
      <c r="I40" s="4">
        <f t="shared" si="5"/>
        <v>657979.24775231711</v>
      </c>
      <c r="J40" s="49">
        <f>+(1+VLOOKUP(A40,hozamok!$A$11:$E$40,4,FALSE))^(1/12)</f>
        <v>1.0010396467810652</v>
      </c>
      <c r="K40" s="6">
        <f t="shared" si="8"/>
        <v>681091.16521426535</v>
      </c>
      <c r="L40" s="6">
        <f t="shared" si="9"/>
        <v>641174.3133082214</v>
      </c>
      <c r="M40" s="4">
        <f t="shared" si="10"/>
        <v>661623.2516433819</v>
      </c>
      <c r="N40" s="4">
        <f t="shared" si="11"/>
        <v>653655.99494489818</v>
      </c>
      <c r="O40" s="49">
        <f>+(1+VLOOKUP(A40,hozamok!$A$11:$E$40,5,FALSE))^(1/12)</f>
        <v>1.0010396467810652</v>
      </c>
      <c r="P40" s="6">
        <f t="shared" si="12"/>
        <v>681091.16521426535</v>
      </c>
      <c r="Q40" s="6">
        <f t="shared" si="13"/>
        <v>641174.3133082214</v>
      </c>
      <c r="R40" s="4">
        <f t="shared" si="14"/>
        <v>656824.09999054275</v>
      </c>
      <c r="S40" s="4">
        <f t="shared" si="15"/>
        <v>650117.9429485678</v>
      </c>
    </row>
    <row r="41" spans="1:19" x14ac:dyDescent="0.2">
      <c r="A41">
        <f t="shared" si="2"/>
        <v>3</v>
      </c>
      <c r="B41" s="5">
        <v>28</v>
      </c>
      <c r="C41" s="47">
        <f t="shared" si="3"/>
        <v>25000</v>
      </c>
      <c r="D41" s="13">
        <f t="shared" si="17"/>
        <v>23875</v>
      </c>
      <c r="E41" s="49">
        <f>+(1+VLOOKUP(A41,hozamok!$A$11:$E$40,3,FALSE))^(1/12)</f>
        <v>1.0010396467810652</v>
      </c>
      <c r="F41" s="6">
        <f t="shared" si="16"/>
        <v>706825.25062131893</v>
      </c>
      <c r="G41" s="6">
        <f t="shared" si="7"/>
        <v>665354.02337342082</v>
      </c>
      <c r="H41" s="4">
        <f t="shared" si="4"/>
        <v>694252.65043437958</v>
      </c>
      <c r="I41" s="4">
        <f t="shared" si="5"/>
        <v>681681.90753209474</v>
      </c>
      <c r="J41" s="49">
        <f>+(1+VLOOKUP(A41,hozamok!$A$11:$E$40,4,FALSE))^(1/12)</f>
        <v>1.0010396467810652</v>
      </c>
      <c r="K41" s="6">
        <f t="shared" si="8"/>
        <v>706825.25062131893</v>
      </c>
      <c r="L41" s="6">
        <f t="shared" si="9"/>
        <v>665354.02337342082</v>
      </c>
      <c r="M41" s="4">
        <f t="shared" si="10"/>
        <v>685601.6380275822</v>
      </c>
      <c r="N41" s="4">
        <f t="shared" si="11"/>
        <v>677032.97671500419</v>
      </c>
      <c r="O41" s="49">
        <f>+(1+VLOOKUP(A41,hozamok!$A$11:$E$40,5,FALSE))^(1/12)</f>
        <v>1.0010396467810652</v>
      </c>
      <c r="P41" s="6">
        <f t="shared" si="12"/>
        <v>706825.25062131893</v>
      </c>
      <c r="Q41" s="6">
        <f t="shared" si="13"/>
        <v>665354.02337342082</v>
      </c>
      <c r="R41" s="4">
        <f t="shared" si="14"/>
        <v>680439.58668324398</v>
      </c>
      <c r="S41" s="4">
        <f t="shared" si="15"/>
        <v>673229.57022759155</v>
      </c>
    </row>
    <row r="42" spans="1:19" x14ac:dyDescent="0.2">
      <c r="A42">
        <f t="shared" si="2"/>
        <v>3</v>
      </c>
      <c r="B42" s="5">
        <v>29</v>
      </c>
      <c r="C42" s="47">
        <f t="shared" si="3"/>
        <v>25000</v>
      </c>
      <c r="D42" s="13">
        <f t="shared" si="17"/>
        <v>23875</v>
      </c>
      <c r="E42" s="49">
        <f>+(1+VLOOKUP(A42,hozamok!$A$11:$E$40,3,FALSE))^(1/12)</f>
        <v>1.0010396467810652</v>
      </c>
      <c r="F42" s="6">
        <f t="shared" si="16"/>
        <v>732586.09038742958</v>
      </c>
      <c r="G42" s="6">
        <f t="shared" si="7"/>
        <v>689544.8120171302</v>
      </c>
      <c r="H42" s="4">
        <f t="shared" si="4"/>
        <v>718828.1756058645</v>
      </c>
      <c r="I42" s="4">
        <f t="shared" si="5"/>
        <v>705337.83268617769</v>
      </c>
      <c r="J42" s="49">
        <f>+(1+VLOOKUP(A42,hozamok!$A$11:$E$40,4,FALSE))^(1/12)</f>
        <v>1.0010396467810652</v>
      </c>
      <c r="K42" s="6">
        <f t="shared" si="8"/>
        <v>732586.09038742958</v>
      </c>
      <c r="L42" s="6">
        <f t="shared" si="9"/>
        <v>689544.8120171302</v>
      </c>
      <c r="M42" s="4">
        <f t="shared" si="10"/>
        <v>709542.9993435822</v>
      </c>
      <c r="N42" s="4">
        <f t="shared" si="11"/>
        <v>700351.91378290253</v>
      </c>
      <c r="O42" s="49">
        <f>+(1+VLOOKUP(A42,hozamok!$A$11:$E$40,5,FALSE))^(1/12)</f>
        <v>1.0010396467810652</v>
      </c>
      <c r="P42" s="6">
        <f t="shared" si="12"/>
        <v>732586.09038742958</v>
      </c>
      <c r="Q42" s="6">
        <f t="shared" si="13"/>
        <v>689544.8120171302</v>
      </c>
      <c r="R42" s="4">
        <f t="shared" si="14"/>
        <v>704005.29451493081</v>
      </c>
      <c r="S42" s="4">
        <f t="shared" si="15"/>
        <v>696274.06604690943</v>
      </c>
    </row>
    <row r="43" spans="1:19" x14ac:dyDescent="0.2">
      <c r="A43">
        <f t="shared" si="2"/>
        <v>3</v>
      </c>
      <c r="B43" s="5">
        <v>30</v>
      </c>
      <c r="C43" s="47">
        <f t="shared" si="3"/>
        <v>25000</v>
      </c>
      <c r="D43" s="13">
        <f t="shared" si="17"/>
        <v>23875</v>
      </c>
      <c r="E43" s="49">
        <f>+(1+VLOOKUP(A43,hozamok!$A$11:$E$40,3,FALSE))^(1/12)</f>
        <v>1.0010396467810652</v>
      </c>
      <c r="F43" s="6">
        <f t="shared" si="16"/>
        <v>758373.71232768055</v>
      </c>
      <c r="G43" s="6">
        <f t="shared" si="7"/>
        <v>713746.68431529542</v>
      </c>
      <c r="H43" s="4">
        <f t="shared" si="4"/>
        <v>743388.67499123781</v>
      </c>
      <c r="I43" s="4">
        <f t="shared" si="5"/>
        <v>728947.11536140775</v>
      </c>
      <c r="J43" s="49">
        <f>+(1+VLOOKUP(A43,hozamok!$A$11:$E$40,4,FALSE))^(1/12)</f>
        <v>1.0010396467810652</v>
      </c>
      <c r="K43" s="6">
        <f t="shared" si="8"/>
        <v>758373.71232768055</v>
      </c>
      <c r="L43" s="6">
        <f t="shared" si="9"/>
        <v>713746.68431529542</v>
      </c>
      <c r="M43" s="4">
        <f t="shared" si="10"/>
        <v>733447.39276185422</v>
      </c>
      <c r="N43" s="4">
        <f t="shared" si="11"/>
        <v>723612.95027273591</v>
      </c>
      <c r="O43" s="49">
        <f>+(1+VLOOKUP(A43,hozamok!$A$11:$E$40,5,FALSE))^(1/12)</f>
        <v>1.0010396467810652</v>
      </c>
      <c r="P43" s="6">
        <f t="shared" si="12"/>
        <v>758373.71232768055</v>
      </c>
      <c r="Q43" s="6">
        <f t="shared" si="13"/>
        <v>713746.68431529542</v>
      </c>
      <c r="R43" s="4">
        <f t="shared" si="14"/>
        <v>727521.32841399335</v>
      </c>
      <c r="S43" s="4">
        <f t="shared" si="15"/>
        <v>719251.62540070468</v>
      </c>
    </row>
    <row r="44" spans="1:19" x14ac:dyDescent="0.2">
      <c r="A44">
        <f t="shared" si="2"/>
        <v>3</v>
      </c>
      <c r="B44" s="5">
        <v>31</v>
      </c>
      <c r="C44" s="47">
        <f t="shared" si="3"/>
        <v>25000</v>
      </c>
      <c r="D44" s="13">
        <f t="shared" si="17"/>
        <v>23875</v>
      </c>
      <c r="E44" s="49">
        <f>+(1+VLOOKUP(A44,hozamok!$A$11:$E$40,3,FALSE))^(1/12)</f>
        <v>1.0010396467810652</v>
      </c>
      <c r="F44" s="6">
        <f t="shared" si="16"/>
        <v>784188.14428607305</v>
      </c>
      <c r="G44" s="6">
        <f t="shared" si="7"/>
        <v>737959.64534618822</v>
      </c>
      <c r="H44" s="4">
        <f t="shared" si="4"/>
        <v>767934.1577774547</v>
      </c>
      <c r="I44" s="4">
        <f t="shared" si="5"/>
        <v>752509.84752294025</v>
      </c>
      <c r="J44" s="49">
        <f>+(1+VLOOKUP(A44,hozamok!$A$11:$E$40,4,FALSE))^(1/12)</f>
        <v>1.0010396467810652</v>
      </c>
      <c r="K44" s="6">
        <f t="shared" si="8"/>
        <v>784188.14428607305</v>
      </c>
      <c r="L44" s="6">
        <f t="shared" si="9"/>
        <v>737959.64534618822</v>
      </c>
      <c r="M44" s="4">
        <f t="shared" si="10"/>
        <v>757314.87536459358</v>
      </c>
      <c r="N44" s="4">
        <f t="shared" si="11"/>
        <v>746816.22995078878</v>
      </c>
      <c r="O44" s="49">
        <f>+(1+VLOOKUP(A44,hozamok!$A$11:$E$40,5,FALSE))^(1/12)</f>
        <v>1.0010396467810652</v>
      </c>
      <c r="P44" s="6">
        <f t="shared" si="12"/>
        <v>784188.14428607305</v>
      </c>
      <c r="Q44" s="6">
        <f t="shared" si="13"/>
        <v>737959.64534618822</v>
      </c>
      <c r="R44" s="4">
        <f t="shared" si="14"/>
        <v>750987.79308764439</v>
      </c>
      <c r="S44" s="4">
        <f t="shared" si="15"/>
        <v>742162.44271676824</v>
      </c>
    </row>
    <row r="45" spans="1:19" x14ac:dyDescent="0.2">
      <c r="A45">
        <f t="shared" si="2"/>
        <v>3</v>
      </c>
      <c r="B45" s="5">
        <v>32</v>
      </c>
      <c r="C45" s="47">
        <f t="shared" si="3"/>
        <v>25000</v>
      </c>
      <c r="D45" s="13">
        <f t="shared" si="17"/>
        <v>23875</v>
      </c>
      <c r="E45" s="49">
        <f>+(1+VLOOKUP(A45,hozamok!$A$11:$E$40,3,FALSE))^(1/12)</f>
        <v>1.0010396467810652</v>
      </c>
      <c r="F45" s="6">
        <f t="shared" si="16"/>
        <v>810029.4141355562</v>
      </c>
      <c r="G45" s="6">
        <f t="shared" si="7"/>
        <v>762183.70019040699</v>
      </c>
      <c r="H45" s="4">
        <f t="shared" si="4"/>
        <v>792464.63314585329</v>
      </c>
      <c r="I45" s="4">
        <f t="shared" si="5"/>
        <v>776026.12095460261</v>
      </c>
      <c r="J45" s="49">
        <f>+(1+VLOOKUP(A45,hozamok!$A$11:$E$40,4,FALSE))^(1/12)</f>
        <v>1.0010396467810652</v>
      </c>
      <c r="K45" s="6">
        <f t="shared" si="8"/>
        <v>810029.4141355562</v>
      </c>
      <c r="L45" s="6">
        <f t="shared" si="9"/>
        <v>762183.70019040699</v>
      </c>
      <c r="M45" s="4">
        <f t="shared" si="10"/>
        <v>781145.50414585485</v>
      </c>
      <c r="N45" s="4">
        <f t="shared" si="11"/>
        <v>769961.89622637606</v>
      </c>
      <c r="O45" s="49">
        <f>+(1+VLOOKUP(A45,hozamok!$A$11:$E$40,5,FALSE))^(1/12)</f>
        <v>1.0010396467810652</v>
      </c>
      <c r="P45" s="6">
        <f t="shared" si="12"/>
        <v>810029.4141355562</v>
      </c>
      <c r="Q45" s="6">
        <f t="shared" si="13"/>
        <v>762183.70019040699</v>
      </c>
      <c r="R45" s="4">
        <f t="shared" si="14"/>
        <v>774404.79302238533</v>
      </c>
      <c r="S45" s="4">
        <f t="shared" si="15"/>
        <v>765006.71185814415</v>
      </c>
    </row>
    <row r="46" spans="1:19" x14ac:dyDescent="0.2">
      <c r="A46">
        <f t="shared" si="2"/>
        <v>3</v>
      </c>
      <c r="B46" s="5">
        <v>33</v>
      </c>
      <c r="C46" s="47">
        <f t="shared" si="3"/>
        <v>25000</v>
      </c>
      <c r="D46" s="13">
        <f t="shared" si="17"/>
        <v>23875</v>
      </c>
      <c r="E46" s="49">
        <f>+(1+VLOOKUP(A46,hozamok!$A$11:$E$40,3,FALSE))^(1/12)</f>
        <v>1.0010396467810652</v>
      </c>
      <c r="F46" s="6">
        <f t="shared" si="16"/>
        <v>835897.54977805691</v>
      </c>
      <c r="G46" s="6">
        <f t="shared" si="7"/>
        <v>786418.85393087787</v>
      </c>
      <c r="H46" s="4">
        <f t="shared" si="4"/>
        <v>816980.11027215817</v>
      </c>
      <c r="I46" s="4">
        <f t="shared" si="5"/>
        <v>799496.02725925168</v>
      </c>
      <c r="J46" s="49">
        <f>+(1+VLOOKUP(A46,hozamok!$A$11:$E$40,4,FALSE))^(1/12)</f>
        <v>1.0010396467810652</v>
      </c>
      <c r="K46" s="6">
        <f t="shared" si="8"/>
        <v>835897.54977805691</v>
      </c>
      <c r="L46" s="6">
        <f t="shared" si="9"/>
        <v>786418.85393087787</v>
      </c>
      <c r="M46" s="4">
        <f t="shared" si="10"/>
        <v>804939.33601168799</v>
      </c>
      <c r="N46" s="4">
        <f t="shared" si="11"/>
        <v>793050.0921527294</v>
      </c>
      <c r="O46" s="49">
        <f>+(1+VLOOKUP(A46,hozamok!$A$11:$E$40,5,FALSE))^(1/12)</f>
        <v>1.0010396467810652</v>
      </c>
      <c r="P46" s="6">
        <f t="shared" si="12"/>
        <v>835897.54977805691</v>
      </c>
      <c r="Q46" s="6">
        <f t="shared" si="13"/>
        <v>786418.85393087787</v>
      </c>
      <c r="R46" s="4">
        <f t="shared" si="14"/>
        <v>797772.43248447136</v>
      </c>
      <c r="S46" s="4">
        <f t="shared" si="15"/>
        <v>787784.6261247698</v>
      </c>
    </row>
    <row r="47" spans="1:19" x14ac:dyDescent="0.2">
      <c r="A47">
        <f t="shared" si="2"/>
        <v>3</v>
      </c>
      <c r="B47" s="5">
        <v>34</v>
      </c>
      <c r="C47" s="47">
        <f t="shared" si="3"/>
        <v>25000</v>
      </c>
      <c r="D47" s="13">
        <f t="shared" si="17"/>
        <v>23875</v>
      </c>
      <c r="E47" s="49">
        <f>+(1+VLOOKUP(A47,hozamok!$A$11:$E$40,3,FALSE))^(1/12)</f>
        <v>1.0010396467810652</v>
      </c>
      <c r="F47" s="6">
        <f t="shared" si="16"/>
        <v>861792.57914451056</v>
      </c>
      <c r="G47" s="6">
        <f t="shared" si="7"/>
        <v>810665.11165285599</v>
      </c>
      <c r="H47" s="4">
        <f t="shared" ref="H47:H78" si="18">+H46+C47/((1+$C$8)^(B47-1))</f>
        <v>841480.59832648386</v>
      </c>
      <c r="I47" s="4">
        <f t="shared" ref="I47:I78" si="19">+I46+C47/((1+$C$9)^(B47-1))</f>
        <v>822919.65785913065</v>
      </c>
      <c r="J47" s="49">
        <f>+(1+VLOOKUP(A47,hozamok!$A$11:$E$40,4,FALSE))^(1/12)</f>
        <v>1.0010396467810652</v>
      </c>
      <c r="K47" s="6">
        <f t="shared" si="8"/>
        <v>861792.57914451056</v>
      </c>
      <c r="L47" s="6">
        <f t="shared" si="9"/>
        <v>810665.11165285599</v>
      </c>
      <c r="M47" s="4">
        <f t="shared" si="10"/>
        <v>828696.42778027419</v>
      </c>
      <c r="N47" s="4">
        <f t="shared" si="11"/>
        <v>816080.96042788145</v>
      </c>
      <c r="O47" s="49">
        <f>+(1+VLOOKUP(A47,hozamok!$A$11:$E$40,5,FALSE))^(1/12)</f>
        <v>1.0010396467810652</v>
      </c>
      <c r="P47" s="6">
        <f t="shared" si="12"/>
        <v>861792.57914451056</v>
      </c>
      <c r="Q47" s="6">
        <f t="shared" si="13"/>
        <v>810665.11165285599</v>
      </c>
      <c r="R47" s="4">
        <f t="shared" si="14"/>
        <v>821090.81552037585</v>
      </c>
      <c r="S47" s="4">
        <f t="shared" si="15"/>
        <v>810496.37825511175</v>
      </c>
    </row>
    <row r="48" spans="1:19" x14ac:dyDescent="0.2">
      <c r="A48">
        <f t="shared" si="2"/>
        <v>3</v>
      </c>
      <c r="B48" s="5">
        <v>35</v>
      </c>
      <c r="C48" s="47">
        <f t="shared" si="3"/>
        <v>25000</v>
      </c>
      <c r="D48" s="13">
        <f t="shared" si="17"/>
        <v>23875</v>
      </c>
      <c r="E48" s="49">
        <f>+(1+VLOOKUP(A48,hozamok!$A$11:$E$40,3,FALSE))^(1/12)</f>
        <v>1.0010396467810652</v>
      </c>
      <c r="F48" s="6">
        <f t="shared" si="16"/>
        <v>887714.53019489057</v>
      </c>
      <c r="G48" s="6">
        <f t="shared" si="7"/>
        <v>834922.47844392643</v>
      </c>
      <c r="H48" s="4">
        <f t="shared" si="18"/>
        <v>865966.10647333798</v>
      </c>
      <c r="I48" s="4">
        <f t="shared" si="19"/>
        <v>846297.10399622493</v>
      </c>
      <c r="J48" s="49">
        <f>+(1+VLOOKUP(A48,hozamok!$A$11:$E$40,4,FALSE))^(1/12)</f>
        <v>1.0010396467810652</v>
      </c>
      <c r="K48" s="6">
        <f t="shared" si="8"/>
        <v>887714.53019489057</v>
      </c>
      <c r="L48" s="6">
        <f t="shared" si="9"/>
        <v>834922.47844392643</v>
      </c>
      <c r="M48" s="4">
        <f t="shared" si="10"/>
        <v>852416.8361820617</v>
      </c>
      <c r="N48" s="4">
        <f t="shared" si="11"/>
        <v>839054.64339554776</v>
      </c>
      <c r="O48" s="49">
        <f>+(1+VLOOKUP(A48,hozamok!$A$11:$E$40,5,FALSE))^(1/12)</f>
        <v>1.0010396467810652</v>
      </c>
      <c r="P48" s="6">
        <f t="shared" si="12"/>
        <v>887714.53019489057</v>
      </c>
      <c r="Q48" s="6">
        <f t="shared" si="13"/>
        <v>834922.47844392643</v>
      </c>
      <c r="R48" s="4">
        <f t="shared" si="14"/>
        <v>844360.04595725366</v>
      </c>
      <c r="S48" s="4">
        <f t="shared" si="15"/>
        <v>833142.16042779654</v>
      </c>
    </row>
    <row r="49" spans="1:19" x14ac:dyDescent="0.2">
      <c r="A49">
        <f t="shared" si="2"/>
        <v>3</v>
      </c>
      <c r="B49" s="5">
        <v>36</v>
      </c>
      <c r="C49" s="47">
        <f t="shared" si="3"/>
        <v>25000</v>
      </c>
      <c r="D49" s="13">
        <f t="shared" si="17"/>
        <v>23875</v>
      </c>
      <c r="E49" s="49">
        <f>+(1+VLOOKUP(A49,hozamok!$A$11:$E$40,3,FALSE))^(1/12)</f>
        <v>1.0010396467810652</v>
      </c>
      <c r="F49" s="6">
        <f t="shared" si="16"/>
        <v>913663.43091823906</v>
      </c>
      <c r="G49" s="6">
        <f t="shared" si="7"/>
        <v>859190.95939400513</v>
      </c>
      <c r="H49" s="4">
        <f t="shared" si="18"/>
        <v>890436.64387162495</v>
      </c>
      <c r="I49" s="4">
        <f t="shared" si="19"/>
        <v>869628.45673261804</v>
      </c>
      <c r="J49" s="49">
        <f>+(1+VLOOKUP(A49,hozamok!$A$11:$E$40,4,FALSE))^(1/12)</f>
        <v>1.0010396467810652</v>
      </c>
      <c r="K49" s="6">
        <f t="shared" si="8"/>
        <v>913663.43091823906</v>
      </c>
      <c r="L49" s="6">
        <f t="shared" si="9"/>
        <v>859190.95939400513</v>
      </c>
      <c r="M49" s="4">
        <f t="shared" si="10"/>
        <v>876100.61785990105</v>
      </c>
      <c r="N49" s="4">
        <f t="shared" si="11"/>
        <v>861971.28304600634</v>
      </c>
      <c r="O49" s="49">
        <f>+(1+VLOOKUP(A49,hozamok!$A$11:$E$40,5,FALSE))^(1/12)</f>
        <v>1.0010396467810652</v>
      </c>
      <c r="P49" s="6">
        <f t="shared" si="12"/>
        <v>913663.43091823906</v>
      </c>
      <c r="Q49" s="6">
        <f t="shared" si="13"/>
        <v>859190.95939400513</v>
      </c>
      <c r="R49" s="4">
        <f t="shared" si="14"/>
        <v>867580.22740340338</v>
      </c>
      <c r="S49" s="4">
        <f t="shared" si="15"/>
        <v>855722.16426323669</v>
      </c>
    </row>
    <row r="50" spans="1:19" x14ac:dyDescent="0.2">
      <c r="A50">
        <f t="shared" si="2"/>
        <v>4</v>
      </c>
      <c r="B50" s="5">
        <v>37</v>
      </c>
      <c r="C50" s="47">
        <f t="shared" si="3"/>
        <v>25000</v>
      </c>
      <c r="D50" s="13">
        <f t="shared" si="17"/>
        <v>23875</v>
      </c>
      <c r="E50" s="49">
        <f>+(1+VLOOKUP(A50,hozamok!$A$11:$E$40,3,FALSE))^(1/12)</f>
        <v>1.0013844253418693</v>
      </c>
      <c r="F50" s="6">
        <f t="shared" si="16"/>
        <v>939962.94035948825</v>
      </c>
      <c r="G50" s="6">
        <f t="shared" si="7"/>
        <v>883775.02180591528</v>
      </c>
      <c r="H50" s="4">
        <f t="shared" si="18"/>
        <v>914892.2196746493</v>
      </c>
      <c r="I50" s="4">
        <f t="shared" si="19"/>
        <v>892913.80695084587</v>
      </c>
      <c r="J50" s="49">
        <f>+(1+VLOOKUP(A50,hozamok!$A$11:$E$40,4,FALSE))^(1/12)</f>
        <v>1.0013844253418693</v>
      </c>
      <c r="K50" s="6">
        <f t="shared" si="8"/>
        <v>939962.94035948825</v>
      </c>
      <c r="L50" s="6">
        <f t="shared" si="9"/>
        <v>883775.02180591528</v>
      </c>
      <c r="M50" s="4">
        <f t="shared" si="10"/>
        <v>899747.8293691806</v>
      </c>
      <c r="N50" s="4">
        <f t="shared" si="11"/>
        <v>884831.02101697563</v>
      </c>
      <c r="O50" s="49">
        <f>+(1+VLOOKUP(A50,hozamok!$A$11:$E$40,5,FALSE))^(1/12)</f>
        <v>1.0013844253418693</v>
      </c>
      <c r="P50" s="6">
        <f t="shared" si="12"/>
        <v>939962.94035948825</v>
      </c>
      <c r="Q50" s="6">
        <f t="shared" si="13"/>
        <v>883775.02180591528</v>
      </c>
      <c r="R50" s="4">
        <f t="shared" si="14"/>
        <v>890751.46324872854</v>
      </c>
      <c r="S50" s="4">
        <f t="shared" si="15"/>
        <v>878236.58082525223</v>
      </c>
    </row>
    <row r="51" spans="1:19" x14ac:dyDescent="0.2">
      <c r="A51">
        <f t="shared" si="2"/>
        <v>4</v>
      </c>
      <c r="B51" s="5">
        <v>38</v>
      </c>
      <c r="C51" s="47">
        <f t="shared" si="3"/>
        <v>25000</v>
      </c>
      <c r="D51" s="13">
        <f t="shared" si="17"/>
        <v>23875</v>
      </c>
      <c r="E51" s="49">
        <f>+(1+VLOOKUP(A51,hozamok!$A$11:$E$40,3,FALSE))^(1/12)</f>
        <v>1.0013844253418693</v>
      </c>
      <c r="F51" s="6">
        <f t="shared" si="16"/>
        <v>966298.85950808669</v>
      </c>
      <c r="G51" s="6">
        <f t="shared" si="7"/>
        <v>908378.82411879534</v>
      </c>
      <c r="H51" s="4">
        <f t="shared" si="18"/>
        <v>939332.84303011908</v>
      </c>
      <c r="I51" s="4">
        <f t="shared" si="19"/>
        <v>916153.24535425077</v>
      </c>
      <c r="J51" s="49">
        <f>+(1+VLOOKUP(A51,hozamok!$A$11:$E$40,4,FALSE))^(1/12)</f>
        <v>1.0013844253418693</v>
      </c>
      <c r="K51" s="6">
        <f t="shared" si="8"/>
        <v>966298.85950808669</v>
      </c>
      <c r="L51" s="6">
        <f t="shared" si="9"/>
        <v>908378.82411879534</v>
      </c>
      <c r="M51" s="4">
        <f t="shared" si="10"/>
        <v>923358.52717796131</v>
      </c>
      <c r="N51" s="4">
        <f t="shared" si="11"/>
        <v>907633.99859448965</v>
      </c>
      <c r="O51" s="49">
        <f>+(1+VLOOKUP(A51,hozamok!$A$11:$E$40,5,FALSE))^(1/12)</f>
        <v>1.0013844253418693</v>
      </c>
      <c r="P51" s="6">
        <f t="shared" si="12"/>
        <v>966298.85950808669</v>
      </c>
      <c r="Q51" s="6">
        <f t="shared" si="13"/>
        <v>908378.82411879534</v>
      </c>
      <c r="R51" s="4">
        <f t="shared" si="14"/>
        <v>913873.85666519811</v>
      </c>
      <c r="S51" s="4">
        <f t="shared" si="15"/>
        <v>900685.60062268749</v>
      </c>
    </row>
    <row r="52" spans="1:19" x14ac:dyDescent="0.2">
      <c r="A52">
        <f t="shared" si="2"/>
        <v>4</v>
      </c>
      <c r="B52" s="5">
        <v>39</v>
      </c>
      <c r="C52" s="47">
        <f t="shared" si="3"/>
        <v>25000</v>
      </c>
      <c r="D52" s="13">
        <f t="shared" si="17"/>
        <v>23875</v>
      </c>
      <c r="E52" s="49">
        <f>+(1+VLOOKUP(A52,hozamok!$A$11:$E$40,3,FALSE))^(1/12)</f>
        <v>1.0013844253418693</v>
      </c>
      <c r="F52" s="6">
        <f t="shared" si="16"/>
        <v>992671.23877055582</v>
      </c>
      <c r="G52" s="6">
        <f t="shared" si="7"/>
        <v>933002.38218290173</v>
      </c>
      <c r="H52" s="4">
        <f t="shared" si="18"/>
        <v>963758.52308014932</v>
      </c>
      <c r="I52" s="4">
        <f t="shared" si="19"/>
        <v>939346.86246733519</v>
      </c>
      <c r="J52" s="49">
        <f>+(1+VLOOKUP(A52,hozamok!$A$11:$E$40,4,FALSE))^(1/12)</f>
        <v>1.0013844253418693</v>
      </c>
      <c r="K52" s="6">
        <f t="shared" si="8"/>
        <v>992671.23877055582</v>
      </c>
      <c r="L52" s="6">
        <f t="shared" si="9"/>
        <v>933002.38218290173</v>
      </c>
      <c r="M52" s="4">
        <f t="shared" si="10"/>
        <v>946932.76766711171</v>
      </c>
      <c r="N52" s="4">
        <f t="shared" si="11"/>
        <v>930380.35671377124</v>
      </c>
      <c r="O52" s="49">
        <f>+(1+VLOOKUP(A52,hozamok!$A$11:$E$40,5,FALSE))^(1/12)</f>
        <v>1.0013844253418693</v>
      </c>
      <c r="P52" s="6">
        <f t="shared" si="12"/>
        <v>992671.23877055582</v>
      </c>
      <c r="Q52" s="6">
        <f t="shared" si="13"/>
        <v>933002.38218290173</v>
      </c>
      <c r="R52" s="4">
        <f t="shared" si="14"/>
        <v>936947.51060730591</v>
      </c>
      <c r="S52" s="4">
        <f t="shared" si="15"/>
        <v>923069.4136110231</v>
      </c>
    </row>
    <row r="53" spans="1:19" ht="12.75" customHeight="1" x14ac:dyDescent="0.2">
      <c r="A53">
        <f t="shared" si="2"/>
        <v>4</v>
      </c>
      <c r="B53" s="5">
        <v>40</v>
      </c>
      <c r="C53" s="47">
        <f t="shared" si="3"/>
        <v>25000</v>
      </c>
      <c r="D53" s="13">
        <f t="shared" si="17"/>
        <v>23875</v>
      </c>
      <c r="E53" s="49">
        <f>+(1+VLOOKUP(A53,hozamok!$A$11:$E$40,3,FALSE))^(1/12)</f>
        <v>1.0013844253418693</v>
      </c>
      <c r="F53" s="6">
        <f t="shared" si="16"/>
        <v>1019080.1286232013</v>
      </c>
      <c r="G53" s="6">
        <f t="shared" si="7"/>
        <v>957645.71186121763</v>
      </c>
      <c r="H53" s="4">
        <f t="shared" si="18"/>
        <v>988169.26896126557</v>
      </c>
      <c r="I53" s="4">
        <f t="shared" si="19"/>
        <v>962494.74863611395</v>
      </c>
      <c r="J53" s="49">
        <f>+(1+VLOOKUP(A53,hozamok!$A$11:$E$40,4,FALSE))^(1/12)</f>
        <v>1.0013844253418693</v>
      </c>
      <c r="K53" s="6">
        <f t="shared" si="8"/>
        <v>1019080.1286232013</v>
      </c>
      <c r="L53" s="6">
        <f t="shared" si="9"/>
        <v>957645.71186121763</v>
      </c>
      <c r="M53" s="4">
        <f t="shared" si="10"/>
        <v>970470.60713044263</v>
      </c>
      <c r="N53" s="4">
        <f t="shared" si="11"/>
        <v>953070.23596010311</v>
      </c>
      <c r="O53" s="49">
        <f>+(1+VLOOKUP(A53,hozamok!$A$11:$E$40,5,FALSE))^(1/12)</f>
        <v>1.0013844253418693</v>
      </c>
      <c r="P53" s="6">
        <f t="shared" si="12"/>
        <v>1019080.1286232013</v>
      </c>
      <c r="Q53" s="6">
        <f t="shared" si="13"/>
        <v>957645.71186121763</v>
      </c>
      <c r="R53" s="4">
        <f t="shared" si="14"/>
        <v>959972.52781252889</v>
      </c>
      <c r="S53" s="4">
        <f t="shared" si="15"/>
        <v>945388.20919398312</v>
      </c>
    </row>
    <row r="54" spans="1:19" x14ac:dyDescent="0.2">
      <c r="A54">
        <f t="shared" si="2"/>
        <v>4</v>
      </c>
      <c r="B54" s="5">
        <v>41</v>
      </c>
      <c r="C54" s="47">
        <f t="shared" si="3"/>
        <v>25000</v>
      </c>
      <c r="D54" s="13">
        <f t="shared" si="17"/>
        <v>23875</v>
      </c>
      <c r="E54" s="49">
        <f>+(1+VLOOKUP(A54,hozamok!$A$11:$E$40,3,FALSE))^(1/12)</f>
        <v>1.0013844253418693</v>
      </c>
      <c r="F54" s="6">
        <f t="shared" si="16"/>
        <v>1045525.5796122095</v>
      </c>
      <c r="G54" s="6">
        <f t="shared" si="7"/>
        <v>982308.8290294637</v>
      </c>
      <c r="H54" s="4">
        <f t="shared" si="18"/>
        <v>1012565.0898044071</v>
      </c>
      <c r="I54" s="4">
        <f t="shared" si="19"/>
        <v>985596.99402846629</v>
      </c>
      <c r="J54" s="49">
        <f>+(1+VLOOKUP(A54,hozamok!$A$11:$E$40,4,FALSE))^(1/12)</f>
        <v>1.0013844253418693</v>
      </c>
      <c r="K54" s="6">
        <f t="shared" si="8"/>
        <v>1045525.5796122095</v>
      </c>
      <c r="L54" s="6">
        <f t="shared" si="9"/>
        <v>982308.8290294637</v>
      </c>
      <c r="M54" s="4">
        <f t="shared" si="10"/>
        <v>993972.10177484143</v>
      </c>
      <c r="N54" s="4">
        <f t="shared" si="11"/>
        <v>975703.77656969696</v>
      </c>
      <c r="O54" s="49">
        <f>+(1+VLOOKUP(A54,hozamok!$A$11:$E$40,5,FALSE))^(1/12)</f>
        <v>1.0013844253418693</v>
      </c>
      <c r="P54" s="6">
        <f t="shared" si="12"/>
        <v>1045525.5796122095</v>
      </c>
      <c r="Q54" s="6">
        <f t="shared" si="13"/>
        <v>982308.8290294637</v>
      </c>
      <c r="R54" s="4">
        <f t="shared" si="14"/>
        <v>982949.01080178458</v>
      </c>
      <c r="S54" s="4">
        <f t="shared" si="15"/>
        <v>967642.17622513801</v>
      </c>
    </row>
    <row r="55" spans="1:19" x14ac:dyDescent="0.2">
      <c r="A55">
        <f t="shared" si="2"/>
        <v>4</v>
      </c>
      <c r="B55" s="5">
        <v>42</v>
      </c>
      <c r="C55" s="47">
        <f t="shared" si="3"/>
        <v>25000</v>
      </c>
      <c r="D55" s="13">
        <f t="shared" si="17"/>
        <v>23875</v>
      </c>
      <c r="E55" s="49">
        <f>+(1+VLOOKUP(A55,hozamok!$A$11:$E$40,3,FALSE))^(1/12)</f>
        <v>1.0013844253418693</v>
      </c>
      <c r="F55" s="6">
        <f t="shared" si="16"/>
        <v>1072007.642353744</v>
      </c>
      <c r="G55" s="6">
        <f t="shared" si="7"/>
        <v>1006991.7495761081</v>
      </c>
      <c r="H55" s="4">
        <f t="shared" si="18"/>
        <v>1036945.9947349303</v>
      </c>
      <c r="I55" s="4">
        <f t="shared" si="19"/>
        <v>1008653.6886344871</v>
      </c>
      <c r="J55" s="49">
        <f>+(1+VLOOKUP(A55,hozamok!$A$11:$E$40,4,FALSE))^(1/12)</f>
        <v>1.0013844253418693</v>
      </c>
      <c r="K55" s="6">
        <f t="shared" si="8"/>
        <v>1072007.642353744</v>
      </c>
      <c r="L55" s="6">
        <f t="shared" si="9"/>
        <v>1006991.7495761081</v>
      </c>
      <c r="M55" s="4">
        <f t="shared" si="10"/>
        <v>1017437.3077204064</v>
      </c>
      <c r="N55" s="4">
        <f t="shared" si="11"/>
        <v>998281.11843055976</v>
      </c>
      <c r="O55" s="49">
        <f>+(1+VLOOKUP(A55,hozamok!$A$11:$E$40,5,FALSE))^(1/12)</f>
        <v>1.0013844253418693</v>
      </c>
      <c r="P55" s="6">
        <f t="shared" si="12"/>
        <v>1072007.642353744</v>
      </c>
      <c r="Q55" s="6">
        <f t="shared" si="13"/>
        <v>1006991.7495761081</v>
      </c>
      <c r="R55" s="4">
        <f t="shared" si="14"/>
        <v>1005877.0618798878</v>
      </c>
      <c r="S55" s="4">
        <f t="shared" si="15"/>
        <v>989831.50300950243</v>
      </c>
    </row>
    <row r="56" spans="1:19" x14ac:dyDescent="0.2">
      <c r="A56">
        <f t="shared" si="2"/>
        <v>4</v>
      </c>
      <c r="B56" s="5">
        <v>43</v>
      </c>
      <c r="C56" s="47">
        <f t="shared" si="3"/>
        <v>25000</v>
      </c>
      <c r="D56" s="13">
        <f t="shared" si="17"/>
        <v>23875</v>
      </c>
      <c r="E56" s="49">
        <f>+(1+VLOOKUP(A56,hozamok!$A$11:$E$40,3,FALSE))^(1/12)</f>
        <v>1.0013844253418693</v>
      </c>
      <c r="F56" s="6">
        <f t="shared" si="16"/>
        <v>1098526.3675340428</v>
      </c>
      <c r="G56" s="6">
        <f t="shared" si="7"/>
        <v>1031694.4894023766</v>
      </c>
      <c r="H56" s="4">
        <f t="shared" si="18"/>
        <v>1061311.9928726123</v>
      </c>
      <c r="I56" s="4">
        <f t="shared" si="19"/>
        <v>1031664.9222668374</v>
      </c>
      <c r="J56" s="49">
        <f>+(1+VLOOKUP(A56,hozamok!$A$11:$E$40,4,FALSE))^(1/12)</f>
        <v>1.0013844253418693</v>
      </c>
      <c r="K56" s="6">
        <f t="shared" si="8"/>
        <v>1098526.3675340428</v>
      </c>
      <c r="L56" s="6">
        <f t="shared" si="9"/>
        <v>1031694.4894023766</v>
      </c>
      <c r="M56" s="4">
        <f t="shared" si="10"/>
        <v>1040866.2810005806</v>
      </c>
      <c r="N56" s="4">
        <f t="shared" si="11"/>
        <v>1020802.4010833588</v>
      </c>
      <c r="O56" s="49">
        <f>+(1+VLOOKUP(A56,hozamok!$A$11:$E$40,5,FALSE))^(1/12)</f>
        <v>1.0013844253418693</v>
      </c>
      <c r="P56" s="6">
        <f t="shared" si="12"/>
        <v>1098526.3675340428</v>
      </c>
      <c r="Q56" s="6">
        <f t="shared" si="13"/>
        <v>1031694.4894023766</v>
      </c>
      <c r="R56" s="4">
        <f t="shared" si="14"/>
        <v>1028756.783136006</v>
      </c>
      <c r="S56" s="4">
        <f t="shared" si="15"/>
        <v>1011956.3773051286</v>
      </c>
    </row>
    <row r="57" spans="1:19" x14ac:dyDescent="0.2">
      <c r="A57">
        <f t="shared" si="2"/>
        <v>4</v>
      </c>
      <c r="B57" s="5">
        <v>44</v>
      </c>
      <c r="C57" s="47">
        <f t="shared" si="3"/>
        <v>25000</v>
      </c>
      <c r="D57" s="13">
        <f t="shared" si="17"/>
        <v>23875</v>
      </c>
      <c r="E57" s="49">
        <f>+(1+VLOOKUP(A57,hozamok!$A$11:$E$40,3,FALSE))^(1/12)</f>
        <v>1.0013844253418693</v>
      </c>
      <c r="F57" s="6">
        <f t="shared" si="16"/>
        <v>1125081.8059095154</v>
      </c>
      <c r="G57" s="6">
        <f t="shared" si="7"/>
        <v>1056417.0644222631</v>
      </c>
      <c r="H57" s="4">
        <f t="shared" si="18"/>
        <v>1085663.0933316546</v>
      </c>
      <c r="I57" s="4">
        <f t="shared" si="19"/>
        <v>1054630.7845610944</v>
      </c>
      <c r="J57" s="49">
        <f>+(1+VLOOKUP(A57,hozamok!$A$11:$E$40,4,FALSE))^(1/12)</f>
        <v>1.0013844253418693</v>
      </c>
      <c r="K57" s="6">
        <f t="shared" si="8"/>
        <v>1125081.8059095154</v>
      </c>
      <c r="L57" s="6">
        <f t="shared" si="9"/>
        <v>1056417.0644222631</v>
      </c>
      <c r="M57" s="4">
        <f t="shared" si="10"/>
        <v>1064259.0775622858</v>
      </c>
      <c r="N57" s="4">
        <f t="shared" si="11"/>
        <v>1043267.763722284</v>
      </c>
      <c r="O57" s="49">
        <f>+(1+VLOOKUP(A57,hozamok!$A$11:$E$40,5,FALSE))^(1/12)</f>
        <v>1.0013844253418693</v>
      </c>
      <c r="P57" s="6">
        <f t="shared" si="12"/>
        <v>1125081.8059095154</v>
      </c>
      <c r="Q57" s="6">
        <f t="shared" si="13"/>
        <v>1056417.0644222631</v>
      </c>
      <c r="R57" s="4">
        <f t="shared" si="14"/>
        <v>1051588.2764441136</v>
      </c>
      <c r="S57" s="4">
        <f t="shared" si="15"/>
        <v>1034016.9863246952</v>
      </c>
    </row>
    <row r="58" spans="1:19" x14ac:dyDescent="0.2">
      <c r="A58">
        <f t="shared" si="2"/>
        <v>4</v>
      </c>
      <c r="B58" s="5">
        <v>45</v>
      </c>
      <c r="C58" s="47">
        <f t="shared" si="3"/>
        <v>25000</v>
      </c>
      <c r="D58" s="13">
        <f t="shared" si="17"/>
        <v>23875</v>
      </c>
      <c r="E58" s="49">
        <f>+(1+VLOOKUP(A58,hozamok!$A$11:$E$40,3,FALSE))^(1/12)</f>
        <v>1.0013844253418693</v>
      </c>
      <c r="F58" s="6">
        <f t="shared" si="16"/>
        <v>1151674.0083068393</v>
      </c>
      <c r="G58" s="6">
        <f t="shared" si="7"/>
        <v>1081159.4905625395</v>
      </c>
      <c r="H58" s="4">
        <f t="shared" si="18"/>
        <v>1109999.3052206854</v>
      </c>
      <c r="I58" s="4">
        <f t="shared" si="19"/>
        <v>1077551.3649761004</v>
      </c>
      <c r="J58" s="49">
        <f>+(1+VLOOKUP(A58,hozamok!$A$11:$E$40,4,FALSE))^(1/12)</f>
        <v>1.0013844253418693</v>
      </c>
      <c r="K58" s="6">
        <f t="shared" si="8"/>
        <v>1151674.0083068393</v>
      </c>
      <c r="L58" s="6">
        <f t="shared" si="9"/>
        <v>1081159.4905625395</v>
      </c>
      <c r="M58" s="4">
        <f t="shared" si="10"/>
        <v>1087615.7532660561</v>
      </c>
      <c r="N58" s="4">
        <f t="shared" si="11"/>
        <v>1065677.3451959079</v>
      </c>
      <c r="O58" s="49">
        <f>+(1+VLOOKUP(A58,hozamok!$A$11:$E$40,5,FALSE))^(1/12)</f>
        <v>1.0013844253418693</v>
      </c>
      <c r="P58" s="6">
        <f t="shared" si="12"/>
        <v>1151674.0083068393</v>
      </c>
      <c r="Q58" s="6">
        <f t="shared" si="13"/>
        <v>1081159.4905625395</v>
      </c>
      <c r="R58" s="4">
        <f t="shared" si="14"/>
        <v>1074371.6434634461</v>
      </c>
      <c r="S58" s="4">
        <f t="shared" si="15"/>
        <v>1056013.5167370911</v>
      </c>
    </row>
    <row r="59" spans="1:19" x14ac:dyDescent="0.2">
      <c r="A59">
        <f t="shared" si="2"/>
        <v>4</v>
      </c>
      <c r="B59" s="5">
        <v>46</v>
      </c>
      <c r="C59" s="47">
        <f t="shared" si="3"/>
        <v>25000</v>
      </c>
      <c r="D59" s="13">
        <f t="shared" si="17"/>
        <v>23875</v>
      </c>
      <c r="E59" s="49">
        <f>+(1+VLOOKUP(A59,hozamok!$A$11:$E$40,3,FALSE))^(1/12)</f>
        <v>1.0013844253418693</v>
      </c>
      <c r="F59" s="6">
        <f t="shared" si="16"/>
        <v>1178303.0256230582</v>
      </c>
      <c r="G59" s="6">
        <f t="shared" si="7"/>
        <v>1105921.7837627665</v>
      </c>
      <c r="H59" s="4">
        <f t="shared" si="18"/>
        <v>1134320.6376427645</v>
      </c>
      <c r="I59" s="4">
        <f t="shared" si="19"/>
        <v>1100426.7527943111</v>
      </c>
      <c r="J59" s="49">
        <f>+(1+VLOOKUP(A59,hozamok!$A$11:$E$40,4,FALSE))^(1/12)</f>
        <v>1.0013844253418693</v>
      </c>
      <c r="K59" s="6">
        <f t="shared" si="8"/>
        <v>1178303.0256230582</v>
      </c>
      <c r="L59" s="6">
        <f t="shared" si="9"/>
        <v>1105921.7837627665</v>
      </c>
      <c r="M59" s="4">
        <f t="shared" si="10"/>
        <v>1110936.363886171</v>
      </c>
      <c r="N59" s="4">
        <f t="shared" si="11"/>
        <v>1088031.2840080443</v>
      </c>
      <c r="O59" s="49">
        <f>+(1+VLOOKUP(A59,hozamok!$A$11:$E$40,5,FALSE))^(1/12)</f>
        <v>1.0013844253418693</v>
      </c>
      <c r="P59" s="6">
        <f t="shared" si="12"/>
        <v>1178303.0256230582</v>
      </c>
      <c r="Q59" s="6">
        <f t="shared" si="13"/>
        <v>1105921.7837627665</v>
      </c>
      <c r="R59" s="4">
        <f t="shared" si="14"/>
        <v>1097106.9856389523</v>
      </c>
      <c r="S59" s="4">
        <f t="shared" si="15"/>
        <v>1077946.1546689959</v>
      </c>
    </row>
    <row r="60" spans="1:19" x14ac:dyDescent="0.2">
      <c r="A60">
        <f t="shared" si="2"/>
        <v>4</v>
      </c>
      <c r="B60" s="5">
        <v>47</v>
      </c>
      <c r="C60" s="47">
        <f t="shared" si="3"/>
        <v>25000</v>
      </c>
      <c r="D60" s="13">
        <f t="shared" si="17"/>
        <v>23875</v>
      </c>
      <c r="E60" s="49">
        <f>+(1+VLOOKUP(A60,hozamok!$A$11:$E$40,3,FALSE))^(1/12)</f>
        <v>1.0013844253418693</v>
      </c>
      <c r="F60" s="6">
        <f t="shared" si="16"/>
        <v>1204968.9088256788</v>
      </c>
      <c r="G60" s="6">
        <f t="shared" si="7"/>
        <v>1130703.9599753034</v>
      </c>
      <c r="H60" s="4">
        <f t="shared" si="18"/>
        <v>1158627.0996953857</v>
      </c>
      <c r="I60" s="4">
        <f t="shared" si="19"/>
        <v>1123257.0371221444</v>
      </c>
      <c r="J60" s="49">
        <f>+(1+VLOOKUP(A60,hozamok!$A$11:$E$40,4,FALSE))^(1/12)</f>
        <v>1.0013844253418693</v>
      </c>
      <c r="K60" s="6">
        <f t="shared" si="8"/>
        <v>1204968.9088256788</v>
      </c>
      <c r="L60" s="6">
        <f t="shared" si="9"/>
        <v>1130703.9599753034</v>
      </c>
      <c r="M60" s="4">
        <f t="shared" si="10"/>
        <v>1134220.9651107893</v>
      </c>
      <c r="N60" s="4">
        <f t="shared" si="11"/>
        <v>1110329.7183186039</v>
      </c>
      <c r="O60" s="49">
        <f>+(1+VLOOKUP(A60,hozamok!$A$11:$E$40,5,FALSE))^(1/12)</f>
        <v>1.0013844253418693</v>
      </c>
      <c r="P60" s="6">
        <f t="shared" si="12"/>
        <v>1204968.9088256788</v>
      </c>
      <c r="Q60" s="6">
        <f t="shared" si="13"/>
        <v>1130703.9599753034</v>
      </c>
      <c r="R60" s="4">
        <f t="shared" si="14"/>
        <v>1119794.4042017465</v>
      </c>
      <c r="S60" s="4">
        <f t="shared" si="15"/>
        <v>1099815.0857064533</v>
      </c>
    </row>
    <row r="61" spans="1:19" x14ac:dyDescent="0.2">
      <c r="A61">
        <f t="shared" si="2"/>
        <v>4</v>
      </c>
      <c r="B61" s="5">
        <v>48</v>
      </c>
      <c r="C61" s="47">
        <f t="shared" si="3"/>
        <v>25000</v>
      </c>
      <c r="D61" s="13">
        <f t="shared" si="17"/>
        <v>23875</v>
      </c>
      <c r="E61" s="49">
        <f>+(1+VLOOKUP(A61,hozamok!$A$11:$E$40,3,FALSE))^(1/12)</f>
        <v>1.0013844253418693</v>
      </c>
      <c r="F61" s="6">
        <f t="shared" si="16"/>
        <v>1231671.7089527685</v>
      </c>
      <c r="G61" s="6">
        <f t="shared" si="7"/>
        <v>1155506.0351653183</v>
      </c>
      <c r="H61" s="4">
        <f t="shared" si="18"/>
        <v>1182918.7004704804</v>
      </c>
      <c r="I61" s="4">
        <f t="shared" si="19"/>
        <v>1146042.3068903256</v>
      </c>
      <c r="J61" s="49">
        <f>+(1+VLOOKUP(A61,hozamok!$A$11:$E$40,4,FALSE))^(1/12)</f>
        <v>1.0013844253418693</v>
      </c>
      <c r="K61" s="6">
        <f t="shared" si="8"/>
        <v>1231671.7089527685</v>
      </c>
      <c r="L61" s="6">
        <f t="shared" si="9"/>
        <v>1155506.0351653183</v>
      </c>
      <c r="M61" s="4">
        <f t="shared" si="10"/>
        <v>1157469.6125420812</v>
      </c>
      <c r="N61" s="4">
        <f t="shared" si="11"/>
        <v>1132572.7859444488</v>
      </c>
      <c r="O61" s="49">
        <f>+(1+VLOOKUP(A61,hozamok!$A$11:$E$40,5,FALSE))^(1/12)</f>
        <v>1.0013844253418693</v>
      </c>
      <c r="P61" s="6">
        <f t="shared" si="12"/>
        <v>1231671.7089527685</v>
      </c>
      <c r="Q61" s="6">
        <f t="shared" si="13"/>
        <v>1155506.0351653183</v>
      </c>
      <c r="R61" s="4">
        <f t="shared" si="14"/>
        <v>1142434.0001695585</v>
      </c>
      <c r="S61" s="4">
        <f t="shared" si="15"/>
        <v>1121620.4948964431</v>
      </c>
    </row>
    <row r="62" spans="1:19" x14ac:dyDescent="0.2">
      <c r="A62">
        <f t="shared" si="2"/>
        <v>5</v>
      </c>
      <c r="B62" s="5">
        <v>49</v>
      </c>
      <c r="C62" s="47">
        <f t="shared" si="3"/>
        <v>25000</v>
      </c>
      <c r="D62" s="13">
        <f t="shared" si="17"/>
        <v>23875</v>
      </c>
      <c r="E62" s="49">
        <f>+(1+VLOOKUP(A62,hozamok!$A$11:$E$40,3,FALSE))^(1/12)</f>
        <v>1.0016598038426201</v>
      </c>
      <c r="F62" s="6">
        <f t="shared" si="16"/>
        <v>1258757.5374842002</v>
      </c>
      <c r="G62" s="6">
        <f t="shared" si="7"/>
        <v>1180652.8014920766</v>
      </c>
      <c r="H62" s="4">
        <f t="shared" si="18"/>
        <v>1207195.4490544212</v>
      </c>
      <c r="I62" s="4">
        <f t="shared" si="19"/>
        <v>1168782.650854236</v>
      </c>
      <c r="J62" s="49">
        <f>+(1+VLOOKUP(A62,hozamok!$A$11:$E$40,4,FALSE))^(1/12)</f>
        <v>1.0016598038426201</v>
      </c>
      <c r="K62" s="6">
        <f t="shared" si="8"/>
        <v>1258757.5374842002</v>
      </c>
      <c r="L62" s="6">
        <f t="shared" si="9"/>
        <v>1180652.8014920766</v>
      </c>
      <c r="M62" s="4">
        <f t="shared" si="10"/>
        <v>1180682.3616963616</v>
      </c>
      <c r="N62" s="4">
        <f t="shared" si="11"/>
        <v>1154760.6243602433</v>
      </c>
      <c r="O62" s="49">
        <f>+(1+VLOOKUP(A62,hozamok!$A$11:$E$40,5,FALSE))^(1/12)</f>
        <v>1.0016598038426201</v>
      </c>
      <c r="P62" s="6">
        <f t="shared" si="12"/>
        <v>1258757.5374842002</v>
      </c>
      <c r="Q62" s="6">
        <f t="shared" si="13"/>
        <v>1180652.8014920766</v>
      </c>
      <c r="R62" s="4">
        <f t="shared" si="14"/>
        <v>1165025.8743471836</v>
      </c>
      <c r="S62" s="4">
        <f t="shared" si="15"/>
        <v>1143362.5667484456</v>
      </c>
    </row>
    <row r="63" spans="1:19" x14ac:dyDescent="0.2">
      <c r="A63">
        <f t="shared" si="2"/>
        <v>5</v>
      </c>
      <c r="B63" s="5">
        <v>50</v>
      </c>
      <c r="C63" s="47">
        <f t="shared" si="3"/>
        <v>25000</v>
      </c>
      <c r="D63" s="13">
        <f t="shared" si="17"/>
        <v>23875</v>
      </c>
      <c r="E63" s="49">
        <f>+(1+VLOOKUP(A63,hozamok!$A$11:$E$40,3,FALSE))^(1/12)</f>
        <v>1.0016598038426201</v>
      </c>
      <c r="F63" s="6">
        <f t="shared" si="16"/>
        <v>1285888.323177909</v>
      </c>
      <c r="G63" s="6">
        <f t="shared" si="7"/>
        <v>1205826.6844246541</v>
      </c>
      <c r="H63" s="4">
        <f t="shared" si="18"/>
        <v>1231457.354528025</v>
      </c>
      <c r="I63" s="4">
        <f t="shared" si="19"/>
        <v>1191478.1575942568</v>
      </c>
      <c r="J63" s="49">
        <f>+(1+VLOOKUP(A63,hozamok!$A$11:$E$40,4,FALSE))^(1/12)</f>
        <v>1.0016598038426201</v>
      </c>
      <c r="K63" s="6">
        <f t="shared" si="8"/>
        <v>1285888.323177909</v>
      </c>
      <c r="L63" s="6">
        <f t="shared" si="9"/>
        <v>1205826.6844246541</v>
      </c>
      <c r="M63" s="4">
        <f t="shared" si="10"/>
        <v>1203859.2680042225</v>
      </c>
      <c r="N63" s="4">
        <f t="shared" si="11"/>
        <v>1176893.3706993044</v>
      </c>
      <c r="O63" s="49">
        <f>+(1+VLOOKUP(A63,hozamok!$A$11:$E$40,5,FALSE))^(1/12)</f>
        <v>1.0016598038426201</v>
      </c>
      <c r="P63" s="6">
        <f t="shared" si="12"/>
        <v>1285888.323177909</v>
      </c>
      <c r="Q63" s="6">
        <f t="shared" si="13"/>
        <v>1205826.6844246541</v>
      </c>
      <c r="R63" s="4">
        <f t="shared" si="14"/>
        <v>1187570.1273269323</v>
      </c>
      <c r="S63" s="4">
        <f t="shared" si="15"/>
        <v>1165041.4852360038</v>
      </c>
    </row>
    <row r="64" spans="1:19" x14ac:dyDescent="0.2">
      <c r="A64">
        <f t="shared" si="2"/>
        <v>5</v>
      </c>
      <c r="B64" s="5">
        <v>51</v>
      </c>
      <c r="C64" s="47">
        <f t="shared" si="3"/>
        <v>25000</v>
      </c>
      <c r="D64" s="13">
        <f t="shared" si="17"/>
        <v>23875</v>
      </c>
      <c r="E64" s="49">
        <f>+(1+VLOOKUP(A64,hozamok!$A$11:$E$40,3,FALSE))^(1/12)</f>
        <v>1.0016598038426201</v>
      </c>
      <c r="F64" s="6">
        <f t="shared" si="16"/>
        <v>1313064.1406539655</v>
      </c>
      <c r="G64" s="6">
        <f t="shared" si="7"/>
        <v>1231027.7132038011</v>
      </c>
      <c r="H64" s="4">
        <f t="shared" si="18"/>
        <v>1255704.4259665569</v>
      </c>
      <c r="I64" s="4">
        <f t="shared" si="19"/>
        <v>1214128.9155161155</v>
      </c>
      <c r="J64" s="49">
        <f>+(1+VLOOKUP(A64,hozamok!$A$11:$E$40,4,FALSE))^(1/12)</f>
        <v>1.0016598038426201</v>
      </c>
      <c r="K64" s="6">
        <f t="shared" si="8"/>
        <v>1313064.1406539655</v>
      </c>
      <c r="L64" s="6">
        <f t="shared" si="9"/>
        <v>1231027.7132038011</v>
      </c>
      <c r="M64" s="4">
        <f t="shared" si="10"/>
        <v>1227000.3868106657</v>
      </c>
      <c r="N64" s="4">
        <f t="shared" si="11"/>
        <v>1198971.1617544489</v>
      </c>
      <c r="O64" s="49">
        <f>+(1+VLOOKUP(A64,hozamok!$A$11:$E$40,5,FALSE))^(1/12)</f>
        <v>1.0016598038426201</v>
      </c>
      <c r="P64" s="6">
        <f t="shared" si="12"/>
        <v>1313064.1406539655</v>
      </c>
      <c r="Q64" s="6">
        <f t="shared" si="13"/>
        <v>1231027.7132038011</v>
      </c>
      <c r="R64" s="4">
        <f t="shared" si="14"/>
        <v>1210066.859489077</v>
      </c>
      <c r="S64" s="4">
        <f t="shared" si="15"/>
        <v>1186657.4337982796</v>
      </c>
    </row>
    <row r="65" spans="1:19" x14ac:dyDescent="0.2">
      <c r="A65">
        <f t="shared" si="2"/>
        <v>5</v>
      </c>
      <c r="B65" s="5">
        <v>52</v>
      </c>
      <c r="C65" s="47">
        <f t="shared" si="3"/>
        <v>25000</v>
      </c>
      <c r="D65" s="13">
        <f t="shared" si="17"/>
        <v>23875</v>
      </c>
      <c r="E65" s="49">
        <f>+(1+VLOOKUP(A65,hozamok!$A$11:$E$40,3,FALSE))^(1/12)</f>
        <v>1.0016598038426201</v>
      </c>
      <c r="F65" s="6">
        <f t="shared" si="16"/>
        <v>1340285.0646562951</v>
      </c>
      <c r="G65" s="6">
        <f t="shared" si="7"/>
        <v>1256255.9171017988</v>
      </c>
      <c r="H65" s="4">
        <f t="shared" si="18"/>
        <v>1279936.6724397331</v>
      </c>
      <c r="I65" s="4">
        <f t="shared" si="19"/>
        <v>1236735.0128512294</v>
      </c>
      <c r="J65" s="49">
        <f>+(1+VLOOKUP(A65,hozamok!$A$11:$E$40,4,FALSE))^(1/12)</f>
        <v>1.0016598038426201</v>
      </c>
      <c r="K65" s="6">
        <f t="shared" si="8"/>
        <v>1340285.0646562951</v>
      </c>
      <c r="L65" s="6">
        <f t="shared" si="9"/>
        <v>1256255.9171017988</v>
      </c>
      <c r="M65" s="4">
        <f t="shared" si="10"/>
        <v>1250105.7733752343</v>
      </c>
      <c r="N65" s="4">
        <f t="shared" si="11"/>
        <v>1220994.1339788393</v>
      </c>
      <c r="O65" s="49">
        <f>+(1+VLOOKUP(A65,hozamok!$A$11:$E$40,5,FALSE))^(1/12)</f>
        <v>1.0016598038426201</v>
      </c>
      <c r="P65" s="6">
        <f t="shared" si="12"/>
        <v>1340285.0646562951</v>
      </c>
      <c r="Q65" s="6">
        <f t="shared" si="13"/>
        <v>1256255.9171017988</v>
      </c>
      <c r="R65" s="4">
        <f t="shared" si="14"/>
        <v>1232516.1710022995</v>
      </c>
      <c r="S65" s="4">
        <f t="shared" si="15"/>
        <v>1208210.5953416065</v>
      </c>
    </row>
    <row r="66" spans="1:19" x14ac:dyDescent="0.2">
      <c r="A66">
        <f t="shared" si="2"/>
        <v>5</v>
      </c>
      <c r="B66" s="5">
        <v>53</v>
      </c>
      <c r="C66" s="47">
        <f t="shared" si="3"/>
        <v>25000</v>
      </c>
      <c r="D66" s="13">
        <f t="shared" si="17"/>
        <v>23875</v>
      </c>
      <c r="E66" s="49">
        <f>+(1+VLOOKUP(A66,hozamok!$A$11:$E$40,3,FALSE))^(1/12)</f>
        <v>1.0016598038426201</v>
      </c>
      <c r="F66" s="6">
        <f t="shared" si="16"/>
        <v>1367551.1700528834</v>
      </c>
      <c r="G66" s="6">
        <f t="shared" si="7"/>
        <v>1281511.325422494</v>
      </c>
      <c r="H66" s="4">
        <f t="shared" si="18"/>
        <v>1304154.1030117243</v>
      </c>
      <c r="I66" s="4">
        <f t="shared" si="19"/>
        <v>1259296.5376570495</v>
      </c>
      <c r="J66" s="49">
        <f>+(1+VLOOKUP(A66,hozamok!$A$11:$E$40,4,FALSE))^(1/12)</f>
        <v>1.0016598038426201</v>
      </c>
      <c r="K66" s="6">
        <f t="shared" si="8"/>
        <v>1367551.1700528834</v>
      </c>
      <c r="L66" s="6">
        <f t="shared" si="9"/>
        <v>1281511.325422494</v>
      </c>
      <c r="M66" s="4">
        <f t="shared" si="10"/>
        <v>1273175.4828721455</v>
      </c>
      <c r="N66" s="4">
        <f t="shared" si="11"/>
        <v>1242962.4234868267</v>
      </c>
      <c r="O66" s="49">
        <f>+(1+VLOOKUP(A66,hozamok!$A$11:$E$40,5,FALSE))^(1/12)</f>
        <v>1.0016598038426201</v>
      </c>
      <c r="P66" s="6">
        <f t="shared" si="12"/>
        <v>1367551.1700528834</v>
      </c>
      <c r="Q66" s="6">
        <f t="shared" si="13"/>
        <v>1281511.325422494</v>
      </c>
      <c r="R66" s="4">
        <f t="shared" si="14"/>
        <v>1254918.1618241372</v>
      </c>
      <c r="S66" s="4">
        <f t="shared" si="15"/>
        <v>1229701.1522410365</v>
      </c>
    </row>
    <row r="67" spans="1:19" x14ac:dyDescent="0.2">
      <c r="A67">
        <f t="shared" si="2"/>
        <v>5</v>
      </c>
      <c r="B67" s="5">
        <v>54</v>
      </c>
      <c r="C67" s="47">
        <f t="shared" si="3"/>
        <v>25000</v>
      </c>
      <c r="D67" s="13">
        <f t="shared" si="17"/>
        <v>23875</v>
      </c>
      <c r="E67" s="49">
        <f>+(1+VLOOKUP(A67,hozamok!$A$11:$E$40,3,FALSE))^(1/12)</f>
        <v>1.0016598038426201</v>
      </c>
      <c r="F67" s="6">
        <f t="shared" si="16"/>
        <v>1394862.5318359823</v>
      </c>
      <c r="G67" s="6">
        <f t="shared" si="7"/>
        <v>1306793.9675013328</v>
      </c>
      <c r="H67" s="4">
        <f t="shared" si="18"/>
        <v>1328356.7267411593</v>
      </c>
      <c r="I67" s="4">
        <f t="shared" si="19"/>
        <v>1281813.5778174037</v>
      </c>
      <c r="J67" s="49">
        <f>+(1+VLOOKUP(A67,hozamok!$A$11:$E$40,4,FALSE))^(1/12)</f>
        <v>1.0016598038426201</v>
      </c>
      <c r="K67" s="6">
        <f t="shared" si="8"/>
        <v>1394862.5318359823</v>
      </c>
      <c r="L67" s="6">
        <f t="shared" si="9"/>
        <v>1306793.9675013328</v>
      </c>
      <c r="M67" s="4">
        <f t="shared" si="10"/>
        <v>1296209.5703904214</v>
      </c>
      <c r="N67" s="4">
        <f t="shared" si="11"/>
        <v>1264876.1660547925</v>
      </c>
      <c r="O67" s="49">
        <f>+(1+VLOOKUP(A67,hozamok!$A$11:$E$40,5,FALSE))^(1/12)</f>
        <v>1.0016598038426201</v>
      </c>
      <c r="P67" s="6">
        <f t="shared" si="12"/>
        <v>1394862.5318359823</v>
      </c>
      <c r="Q67" s="6">
        <f t="shared" si="13"/>
        <v>1306793.9675013328</v>
      </c>
      <c r="R67" s="4">
        <f t="shared" si="14"/>
        <v>1277272.931701428</v>
      </c>
      <c r="S67" s="4">
        <f t="shared" si="15"/>
        <v>1251129.2863418842</v>
      </c>
    </row>
    <row r="68" spans="1:19" x14ac:dyDescent="0.2">
      <c r="A68">
        <f t="shared" si="2"/>
        <v>5</v>
      </c>
      <c r="B68" s="5">
        <v>55</v>
      </c>
      <c r="C68" s="47">
        <f t="shared" si="3"/>
        <v>25000</v>
      </c>
      <c r="D68" s="13">
        <f t="shared" si="17"/>
        <v>23875</v>
      </c>
      <c r="E68" s="49">
        <f>+(1+VLOOKUP(A68,hozamok!$A$11:$E$40,3,FALSE))^(1/12)</f>
        <v>1.0016598038426201</v>
      </c>
      <c r="F68" s="6">
        <f t="shared" si="16"/>
        <v>1422219.225122316</v>
      </c>
      <c r="G68" s="6">
        <f t="shared" si="7"/>
        <v>1332103.8727053944</v>
      </c>
      <c r="H68" s="4">
        <f t="shared" si="18"/>
        <v>1352544.5526811287</v>
      </c>
      <c r="I68" s="4">
        <f t="shared" si="19"/>
        <v>1304286.2210428391</v>
      </c>
      <c r="J68" s="49">
        <f>+(1+VLOOKUP(A68,hozamok!$A$11:$E$40,4,FALSE))^(1/12)</f>
        <v>1.0016598038426201</v>
      </c>
      <c r="K68" s="6">
        <f t="shared" si="8"/>
        <v>1422219.225122316</v>
      </c>
      <c r="L68" s="6">
        <f t="shared" si="9"/>
        <v>1332103.8727053944</v>
      </c>
      <c r="M68" s="4">
        <f t="shared" si="10"/>
        <v>1319208.0909340214</v>
      </c>
      <c r="N68" s="4">
        <f t="shared" si="11"/>
        <v>1286735.4971219872</v>
      </c>
      <c r="O68" s="49">
        <f>+(1+VLOOKUP(A68,hozamok!$A$11:$E$40,5,FALSE))^(1/12)</f>
        <v>1.0016598038426201</v>
      </c>
      <c r="P68" s="6">
        <f t="shared" si="12"/>
        <v>1422219.225122316</v>
      </c>
      <c r="Q68" s="6">
        <f t="shared" si="13"/>
        <v>1332103.8727053944</v>
      </c>
      <c r="R68" s="4">
        <f t="shared" si="14"/>
        <v>1299580.5801707541</v>
      </c>
      <c r="S68" s="4">
        <f t="shared" si="15"/>
        <v>1272495.1789612647</v>
      </c>
    </row>
    <row r="69" spans="1:19" x14ac:dyDescent="0.2">
      <c r="A69">
        <f t="shared" si="2"/>
        <v>5</v>
      </c>
      <c r="B69" s="5">
        <v>56</v>
      </c>
      <c r="C69" s="47">
        <f t="shared" si="3"/>
        <v>25000</v>
      </c>
      <c r="D69" s="13">
        <f t="shared" si="17"/>
        <v>23875</v>
      </c>
      <c r="E69" s="49">
        <f>+(1+VLOOKUP(A69,hozamok!$A$11:$E$40,3,FALSE))^(1/12)</f>
        <v>1.0016598038426201</v>
      </c>
      <c r="F69" s="6">
        <f t="shared" si="16"/>
        <v>1449621.3251532877</v>
      </c>
      <c r="G69" s="6">
        <f t="shared" si="7"/>
        <v>1357441.0704334262</v>
      </c>
      <c r="H69" s="4">
        <f t="shared" si="18"/>
        <v>1376717.5898791875</v>
      </c>
      <c r="I69" s="4">
        <f t="shared" si="19"/>
        <v>1326714.5548709636</v>
      </c>
      <c r="J69" s="49">
        <f>+(1+VLOOKUP(A69,hozamok!$A$11:$E$40,4,FALSE))^(1/12)</f>
        <v>1.0016598038426201</v>
      </c>
      <c r="K69" s="6">
        <f t="shared" si="8"/>
        <v>1449621.3251532877</v>
      </c>
      <c r="L69" s="6">
        <f t="shared" si="9"/>
        <v>1357441.0704334262</v>
      </c>
      <c r="M69" s="4">
        <f t="shared" si="10"/>
        <v>1342171.0994219731</v>
      </c>
      <c r="N69" s="4">
        <f t="shared" si="11"/>
        <v>1308540.5517913676</v>
      </c>
      <c r="O69" s="49">
        <f>+(1+VLOOKUP(A69,hozamok!$A$11:$E$40,5,FALSE))^(1/12)</f>
        <v>1.0016598038426201</v>
      </c>
      <c r="P69" s="6">
        <f t="shared" si="12"/>
        <v>1449621.3251532877</v>
      </c>
      <c r="Q69" s="6">
        <f t="shared" si="13"/>
        <v>1357441.0704334262</v>
      </c>
      <c r="R69" s="4">
        <f t="shared" si="14"/>
        <v>1321841.2065588855</v>
      </c>
      <c r="S69" s="4">
        <f t="shared" si="15"/>
        <v>1293799.0108896284</v>
      </c>
    </row>
    <row r="70" spans="1:19" x14ac:dyDescent="0.2">
      <c r="A70">
        <f t="shared" si="2"/>
        <v>5</v>
      </c>
      <c r="B70" s="5">
        <v>57</v>
      </c>
      <c r="C70" s="47">
        <f t="shared" si="3"/>
        <v>25000</v>
      </c>
      <c r="D70" s="13">
        <f t="shared" si="17"/>
        <v>23875</v>
      </c>
      <c r="E70" s="49">
        <f>+(1+VLOOKUP(A70,hozamok!$A$11:$E$40,3,FALSE))^(1/12)</f>
        <v>1.0016598038426201</v>
      </c>
      <c r="F70" s="6">
        <f t="shared" si="16"/>
        <v>1477068.9072951868</v>
      </c>
      <c r="G70" s="6">
        <f t="shared" si="7"/>
        <v>1382805.5901158764</v>
      </c>
      <c r="H70" s="4">
        <f t="shared" si="18"/>
        <v>1400875.8473773589</v>
      </c>
      <c r="I70" s="4">
        <f t="shared" si="19"/>
        <v>1349098.6666667867</v>
      </c>
      <c r="J70" s="49">
        <f>+(1+VLOOKUP(A70,hozamok!$A$11:$E$40,4,FALSE))^(1/12)</f>
        <v>1.0016598038426201</v>
      </c>
      <c r="K70" s="6">
        <f t="shared" si="8"/>
        <v>1477068.9072951868</v>
      </c>
      <c r="L70" s="6">
        <f t="shared" si="9"/>
        <v>1382805.5901158764</v>
      </c>
      <c r="M70" s="4">
        <f t="shared" si="10"/>
        <v>1365098.6506885036</v>
      </c>
      <c r="N70" s="4">
        <f t="shared" si="11"/>
        <v>1330291.4648304319</v>
      </c>
      <c r="O70" s="49">
        <f>+(1+VLOOKUP(A70,hozamok!$A$11:$E$40,5,FALSE))^(1/12)</f>
        <v>1.0016598038426201</v>
      </c>
      <c r="P70" s="6">
        <f t="shared" si="12"/>
        <v>1477068.9072951868</v>
      </c>
      <c r="Q70" s="6">
        <f t="shared" si="13"/>
        <v>1382805.5901158764</v>
      </c>
      <c r="R70" s="4">
        <f t="shared" si="14"/>
        <v>1344054.9099832224</v>
      </c>
      <c r="S70" s="4">
        <f t="shared" si="15"/>
        <v>1315040.9623922908</v>
      </c>
    </row>
    <row r="71" spans="1:19" x14ac:dyDescent="0.2">
      <c r="A71">
        <f t="shared" si="2"/>
        <v>5</v>
      </c>
      <c r="B71" s="5">
        <v>58</v>
      </c>
      <c r="C71" s="47">
        <f t="shared" si="3"/>
        <v>25000</v>
      </c>
      <c r="D71" s="13">
        <f t="shared" si="17"/>
        <v>23875</v>
      </c>
      <c r="E71" s="49">
        <f>+(1+VLOOKUP(A71,hozamok!$A$11:$E$40,3,FALSE))^(1/12)</f>
        <v>1.0016598038426201</v>
      </c>
      <c r="F71" s="6">
        <f t="shared" si="16"/>
        <v>1504562.0470393954</v>
      </c>
      <c r="G71" s="6">
        <f t="shared" si="7"/>
        <v>1408197.4612149296</v>
      </c>
      <c r="H71" s="4">
        <f t="shared" si="18"/>
        <v>1425019.3342121381</v>
      </c>
      <c r="I71" s="4">
        <f t="shared" si="19"/>
        <v>1371438.6436230598</v>
      </c>
      <c r="J71" s="49">
        <f>+(1+VLOOKUP(A71,hozamok!$A$11:$E$40,4,FALSE))^(1/12)</f>
        <v>1.0016598038426201</v>
      </c>
      <c r="K71" s="6">
        <f t="shared" si="8"/>
        <v>1504562.0470393954</v>
      </c>
      <c r="L71" s="6">
        <f t="shared" si="9"/>
        <v>1408197.4612149296</v>
      </c>
      <c r="M71" s="4">
        <f t="shared" si="10"/>
        <v>1387990.79948317</v>
      </c>
      <c r="N71" s="4">
        <f t="shared" si="11"/>
        <v>1351988.3706720523</v>
      </c>
      <c r="O71" s="49">
        <f>+(1+VLOOKUP(A71,hozamok!$A$11:$E$40,5,FALSE))^(1/12)</f>
        <v>1.0016598038426201</v>
      </c>
      <c r="P71" s="6">
        <f t="shared" si="12"/>
        <v>1504562.0470393954</v>
      </c>
      <c r="Q71" s="6">
        <f t="shared" si="13"/>
        <v>1408197.4612149296</v>
      </c>
      <c r="R71" s="4">
        <f t="shared" si="14"/>
        <v>1366221.7893522363</v>
      </c>
      <c r="S71" s="4">
        <f t="shared" si="15"/>
        <v>1336221.2132109574</v>
      </c>
    </row>
    <row r="72" spans="1:19" x14ac:dyDescent="0.2">
      <c r="A72">
        <f t="shared" si="2"/>
        <v>5</v>
      </c>
      <c r="B72" s="5">
        <v>59</v>
      </c>
      <c r="C72" s="47">
        <f t="shared" si="3"/>
        <v>25000</v>
      </c>
      <c r="D72" s="13">
        <f t="shared" si="17"/>
        <v>23875</v>
      </c>
      <c r="E72" s="49">
        <f>+(1+VLOOKUP(A72,hozamok!$A$11:$E$40,3,FALSE))^(1/12)</f>
        <v>1.0016598038426201</v>
      </c>
      <c r="F72" s="6">
        <f t="shared" si="16"/>
        <v>1532100.8200025973</v>
      </c>
      <c r="G72" s="6">
        <f t="shared" si="7"/>
        <v>1433616.7132245405</v>
      </c>
      <c r="H72" s="4">
        <f t="shared" si="18"/>
        <v>1449148.059414495</v>
      </c>
      <c r="I72" s="4">
        <f t="shared" si="19"/>
        <v>1393734.5727606164</v>
      </c>
      <c r="J72" s="49">
        <f>+(1+VLOOKUP(A72,hozamok!$A$11:$E$40,4,FALSE))^(1/12)</f>
        <v>1.0016598038426201</v>
      </c>
      <c r="K72" s="6">
        <f t="shared" si="8"/>
        <v>1532100.8200025973</v>
      </c>
      <c r="L72" s="6">
        <f t="shared" si="9"/>
        <v>1433616.7132245405</v>
      </c>
      <c r="M72" s="4">
        <f t="shared" si="10"/>
        <v>1410847.6004709911</v>
      </c>
      <c r="N72" s="4">
        <f t="shared" si="11"/>
        <v>1373631.4034153067</v>
      </c>
      <c r="O72" s="49">
        <f>+(1+VLOOKUP(A72,hozamok!$A$11:$E$40,5,FALSE))^(1/12)</f>
        <v>1.0016598038426201</v>
      </c>
      <c r="P72" s="6">
        <f t="shared" si="12"/>
        <v>1532100.8200025973</v>
      </c>
      <c r="Q72" s="6">
        <f t="shared" si="13"/>
        <v>1433616.7132245405</v>
      </c>
      <c r="R72" s="4">
        <f t="shared" si="14"/>
        <v>1388341.9433659108</v>
      </c>
      <c r="S72" s="4">
        <f t="shared" si="15"/>
        <v>1357339.9425652446</v>
      </c>
    </row>
    <row r="73" spans="1:19" x14ac:dyDescent="0.2">
      <c r="A73">
        <f t="shared" si="2"/>
        <v>5</v>
      </c>
      <c r="B73" s="5">
        <v>60</v>
      </c>
      <c r="C73" s="47">
        <f t="shared" si="3"/>
        <v>25000</v>
      </c>
      <c r="D73" s="13">
        <f t="shared" si="17"/>
        <v>23875</v>
      </c>
      <c r="E73" s="49">
        <f>+(1+VLOOKUP(A73,hozamok!$A$11:$E$40,3,FALSE))^(1/12)</f>
        <v>1.0016598038426201</v>
      </c>
      <c r="F73" s="6">
        <f t="shared" si="16"/>
        <v>1559685.3019269845</v>
      </c>
      <c r="G73" s="6">
        <f t="shared" si="7"/>
        <v>1459063.3756704677</v>
      </c>
      <c r="H73" s="4">
        <f t="shared" si="18"/>
        <v>1473262.0320098777</v>
      </c>
      <c r="I73" s="4">
        <f t="shared" si="19"/>
        <v>1415986.5409287105</v>
      </c>
      <c r="J73" s="49">
        <f>+(1+VLOOKUP(A73,hozamok!$A$11:$E$40,4,FALSE))^(1/12)</f>
        <v>1.0016598038426201</v>
      </c>
      <c r="K73" s="6">
        <f t="shared" si="8"/>
        <v>1559685.3019269845</v>
      </c>
      <c r="L73" s="6">
        <f t="shared" si="9"/>
        <v>1459063.3756704677</v>
      </c>
      <c r="M73" s="4">
        <f t="shared" si="10"/>
        <v>1433669.1082325769</v>
      </c>
      <c r="N73" s="4">
        <f t="shared" si="11"/>
        <v>1395220.6968263066</v>
      </c>
      <c r="O73" s="49">
        <f>+(1+VLOOKUP(A73,hozamok!$A$11:$E$40,5,FALSE))^(1/12)</f>
        <v>1.0016598038426201</v>
      </c>
      <c r="P73" s="6">
        <f t="shared" si="12"/>
        <v>1559685.3019269845</v>
      </c>
      <c r="Q73" s="6">
        <f t="shared" si="13"/>
        <v>1459063.3756704677</v>
      </c>
      <c r="R73" s="4">
        <f t="shared" si="14"/>
        <v>1410415.4705161802</v>
      </c>
      <c r="S73" s="4">
        <f t="shared" si="15"/>
        <v>1378397.3291541969</v>
      </c>
    </row>
    <row r="74" spans="1:19" x14ac:dyDescent="0.2">
      <c r="A74">
        <f t="shared" si="2"/>
        <v>6</v>
      </c>
      <c r="B74" s="5">
        <v>61</v>
      </c>
      <c r="C74" s="47">
        <f t="shared" si="3"/>
        <v>25000</v>
      </c>
      <c r="D74" s="13">
        <f t="shared" si="17"/>
        <v>23875</v>
      </c>
      <c r="E74" s="49">
        <f>+(1+VLOOKUP(A74,hozamok!$A$11:$E$40,3,FALSE))^(1/12)</f>
        <v>1.0018975502571381</v>
      </c>
      <c r="F74" s="6">
        <f t="shared" si="16"/>
        <v>1587692.3219291391</v>
      </c>
      <c r="G74" s="6">
        <f t="shared" si="7"/>
        <v>1484890.0413920758</v>
      </c>
      <c r="H74" s="4">
        <f t="shared" si="18"/>
        <v>1497361.2610182164</v>
      </c>
      <c r="I74" s="4">
        <f t="shared" si="19"/>
        <v>1438194.6348053552</v>
      </c>
      <c r="J74" s="49">
        <f>+(1+VLOOKUP(A74,hozamok!$A$11:$E$40,4,FALSE))^(1/12)</f>
        <v>1.0018975502571381</v>
      </c>
      <c r="K74" s="6">
        <f t="shared" si="8"/>
        <v>1587692.3219291391</v>
      </c>
      <c r="L74" s="6">
        <f t="shared" si="9"/>
        <v>1484890.0413920758</v>
      </c>
      <c r="M74" s="4">
        <f t="shared" si="10"/>
        <v>1456455.3772642594</v>
      </c>
      <c r="N74" s="4">
        <f t="shared" si="11"/>
        <v>1416756.3843390243</v>
      </c>
      <c r="O74" s="49">
        <f>+(1+VLOOKUP(A74,hozamok!$A$11:$E$40,5,FALSE))^(1/12)</f>
        <v>1.0018975502571381</v>
      </c>
      <c r="P74" s="6">
        <f t="shared" si="12"/>
        <v>1587692.3219291391</v>
      </c>
      <c r="Q74" s="6">
        <f t="shared" si="13"/>
        <v>1484890.0413920758</v>
      </c>
      <c r="R74" s="4">
        <f t="shared" si="14"/>
        <v>1432442.4690873688</v>
      </c>
      <c r="S74" s="4">
        <f t="shared" si="15"/>
        <v>1399393.5511577984</v>
      </c>
    </row>
    <row r="75" spans="1:19" x14ac:dyDescent="0.2">
      <c r="A75">
        <f t="shared" si="2"/>
        <v>6</v>
      </c>
      <c r="B75" s="5">
        <v>62</v>
      </c>
      <c r="C75" s="47">
        <f t="shared" si="3"/>
        <v>25000</v>
      </c>
      <c r="D75" s="13">
        <f t="shared" si="17"/>
        <v>23875</v>
      </c>
      <c r="E75" s="49">
        <f>+(1+VLOOKUP(A75,hozamok!$A$11:$E$40,3,FALSE))^(1/12)</f>
        <v>1.0018975502571381</v>
      </c>
      <c r="F75" s="6">
        <f t="shared" si="16"/>
        <v>1615752.4866593003</v>
      </c>
      <c r="G75" s="6">
        <f t="shared" si="7"/>
        <v>1510750.6970751139</v>
      </c>
      <c r="H75" s="4">
        <f t="shared" si="18"/>
        <v>1521445.7554539263</v>
      </c>
      <c r="I75" s="4">
        <f t="shared" si="19"/>
        <v>1460358.9408976601</v>
      </c>
      <c r="J75" s="49">
        <f>+(1+VLOOKUP(A75,hozamok!$A$11:$E$40,4,FALSE))^(1/12)</f>
        <v>1.0018975502571381</v>
      </c>
      <c r="K75" s="6">
        <f t="shared" si="8"/>
        <v>1615752.4866593003</v>
      </c>
      <c r="L75" s="6">
        <f t="shared" si="9"/>
        <v>1510750.6970751139</v>
      </c>
      <c r="M75" s="4">
        <f t="shared" si="10"/>
        <v>1479206.4619782229</v>
      </c>
      <c r="N75" s="4">
        <f t="shared" si="11"/>
        <v>1438238.5990561175</v>
      </c>
      <c r="O75" s="49">
        <f>+(1+VLOOKUP(A75,hozamok!$A$11:$E$40,5,FALSE))^(1/12)</f>
        <v>1.0018975502571381</v>
      </c>
      <c r="P75" s="6">
        <f t="shared" si="12"/>
        <v>1615752.4866593003</v>
      </c>
      <c r="Q75" s="6">
        <f t="shared" si="13"/>
        <v>1510750.6970751139</v>
      </c>
      <c r="R75" s="4">
        <f t="shared" si="14"/>
        <v>1454423.0371566282</v>
      </c>
      <c r="S75" s="4">
        <f t="shared" si="15"/>
        <v>1420328.7862384804</v>
      </c>
    </row>
    <row r="76" spans="1:19" x14ac:dyDescent="0.2">
      <c r="A76">
        <f t="shared" si="2"/>
        <v>6</v>
      </c>
      <c r="B76" s="5">
        <v>63</v>
      </c>
      <c r="C76" s="47">
        <f t="shared" si="3"/>
        <v>25000</v>
      </c>
      <c r="D76" s="13">
        <f t="shared" si="17"/>
        <v>23875</v>
      </c>
      <c r="E76" s="49">
        <f>+(1+VLOOKUP(A76,hozamok!$A$11:$E$40,3,FALSE))^(1/12)</f>
        <v>1.0018975502571381</v>
      </c>
      <c r="F76" s="6">
        <f t="shared" si="16"/>
        <v>1643865.8969622606</v>
      </c>
      <c r="G76" s="6">
        <f t="shared" si="7"/>
        <v>1536645.3874530948</v>
      </c>
      <c r="H76" s="4">
        <f t="shared" si="18"/>
        <v>1545515.5243259107</v>
      </c>
      <c r="I76" s="4">
        <f t="shared" si="19"/>
        <v>1482479.5455421684</v>
      </c>
      <c r="J76" s="49">
        <f>+(1+VLOOKUP(A76,hozamok!$A$11:$E$40,4,FALSE))^(1/12)</f>
        <v>1.0018975502571381</v>
      </c>
      <c r="K76" s="6">
        <f t="shared" si="8"/>
        <v>1643865.8969622606</v>
      </c>
      <c r="L76" s="6">
        <f t="shared" si="9"/>
        <v>1536645.3874530948</v>
      </c>
      <c r="M76" s="4">
        <f t="shared" si="10"/>
        <v>1501922.416702634</v>
      </c>
      <c r="N76" s="4">
        <f t="shared" si="11"/>
        <v>1459667.4737497519</v>
      </c>
      <c r="O76" s="49">
        <f>+(1+VLOOKUP(A76,hozamok!$A$11:$E$40,5,FALSE))^(1/12)</f>
        <v>1.0018975502571381</v>
      </c>
      <c r="P76" s="6">
        <f t="shared" si="12"/>
        <v>1643865.8969622606</v>
      </c>
      <c r="Q76" s="6">
        <f t="shared" si="13"/>
        <v>1536645.3874530948</v>
      </c>
      <c r="R76" s="4">
        <f t="shared" si="14"/>
        <v>1476357.2725943744</v>
      </c>
      <c r="S76" s="4">
        <f t="shared" si="15"/>
        <v>1441203.211542625</v>
      </c>
    </row>
    <row r="77" spans="1:19" x14ac:dyDescent="0.2">
      <c r="A77">
        <f t="shared" si="2"/>
        <v>6</v>
      </c>
      <c r="B77" s="5">
        <v>64</v>
      </c>
      <c r="C77" s="47">
        <f t="shared" si="3"/>
        <v>25000</v>
      </c>
      <c r="D77" s="13">
        <f t="shared" si="17"/>
        <v>23875</v>
      </c>
      <c r="E77" s="49">
        <f>+(1+VLOOKUP(A77,hozamok!$A$11:$E$40,3,FALSE))^(1/12)</f>
        <v>1.0018975502571381</v>
      </c>
      <c r="F77" s="6">
        <f t="shared" si="16"/>
        <v>1672032.6538741703</v>
      </c>
      <c r="G77" s="6">
        <f t="shared" si="7"/>
        <v>1562574.1573184042</v>
      </c>
      <c r="H77" s="4">
        <f t="shared" si="18"/>
        <v>1569570.5766375652</v>
      </c>
      <c r="I77" s="4">
        <f t="shared" si="19"/>
        <v>1504556.5349051934</v>
      </c>
      <c r="J77" s="49">
        <f>+(1+VLOOKUP(A77,hozamok!$A$11:$E$40,4,FALSE))^(1/12)</f>
        <v>1.0018975502571381</v>
      </c>
      <c r="K77" s="6">
        <f t="shared" si="8"/>
        <v>1672032.6538741703</v>
      </c>
      <c r="L77" s="6">
        <f t="shared" si="9"/>
        <v>1562574.1573184042</v>
      </c>
      <c r="M77" s="4">
        <f t="shared" si="10"/>
        <v>1524603.2956817704</v>
      </c>
      <c r="N77" s="4">
        <f t="shared" si="11"/>
        <v>1481043.1408624218</v>
      </c>
      <c r="O77" s="49">
        <f>+(1+VLOOKUP(A77,hozamok!$A$11:$E$40,5,FALSE))^(1/12)</f>
        <v>1.0018975502571381</v>
      </c>
      <c r="P77" s="6">
        <f t="shared" si="12"/>
        <v>1672032.6538741703</v>
      </c>
      <c r="Q77" s="6">
        <f t="shared" si="13"/>
        <v>1562574.1573184042</v>
      </c>
      <c r="R77" s="4">
        <f t="shared" si="14"/>
        <v>1498245.273064723</v>
      </c>
      <c r="S77" s="4">
        <f t="shared" si="15"/>
        <v>1462017.0037020643</v>
      </c>
    </row>
    <row r="78" spans="1:19" x14ac:dyDescent="0.2">
      <c r="A78">
        <f t="shared" si="2"/>
        <v>6</v>
      </c>
      <c r="B78" s="5">
        <v>65</v>
      </c>
      <c r="C78" s="47">
        <f t="shared" si="3"/>
        <v>25000</v>
      </c>
      <c r="D78" s="13">
        <f t="shared" si="17"/>
        <v>23875</v>
      </c>
      <c r="E78" s="49">
        <f>+(1+VLOOKUP(A78,hozamok!$A$11:$E$40,3,FALSE))^(1/12)</f>
        <v>1.0018975502571381</v>
      </c>
      <c r="F78" s="6">
        <f t="shared" si="16"/>
        <v>1700252.8586229009</v>
      </c>
      <c r="G78" s="6">
        <f t="shared" si="7"/>
        <v>1588537.0515223776</v>
      </c>
      <c r="H78" s="4">
        <f t="shared" si="18"/>
        <v>1593610.9213867805</v>
      </c>
      <c r="I78" s="4">
        <f t="shared" si="19"/>
        <v>1526589.9949831537</v>
      </c>
      <c r="J78" s="49">
        <f>+(1+VLOOKUP(A78,hozamok!$A$11:$E$40,4,FALSE))^(1/12)</f>
        <v>1.0018975502571381</v>
      </c>
      <c r="K78" s="6">
        <f t="shared" si="8"/>
        <v>1700252.8586229009</v>
      </c>
      <c r="L78" s="6">
        <f t="shared" si="9"/>
        <v>1588537.0515223776</v>
      </c>
      <c r="M78" s="4">
        <f t="shared" si="10"/>
        <v>1547249.1530761519</v>
      </c>
      <c r="N78" s="4">
        <f t="shared" si="11"/>
        <v>1502365.732507769</v>
      </c>
      <c r="O78" s="49">
        <f>+(1+VLOOKUP(A78,hozamok!$A$11:$E$40,5,FALSE))^(1/12)</f>
        <v>1.0018975502571381</v>
      </c>
      <c r="P78" s="6">
        <f t="shared" si="12"/>
        <v>1700252.8586229009</v>
      </c>
      <c r="Q78" s="6">
        <f t="shared" si="13"/>
        <v>1588537.0515223776</v>
      </c>
      <c r="R78" s="4">
        <f t="shared" si="14"/>
        <v>1520087.1360259247</v>
      </c>
      <c r="S78" s="4">
        <f t="shared" si="15"/>
        <v>1482770.3388355742</v>
      </c>
    </row>
    <row r="79" spans="1:19" x14ac:dyDescent="0.2">
      <c r="A79">
        <f t="shared" ref="A79:A142" si="20">+ROUNDUP(B79/12,0)</f>
        <v>6</v>
      </c>
      <c r="B79" s="5">
        <v>66</v>
      </c>
      <c r="C79" s="47">
        <f t="shared" ref="C79:C142" si="21">+$C$2</f>
        <v>25000</v>
      </c>
      <c r="D79" s="13">
        <f t="shared" si="17"/>
        <v>23875</v>
      </c>
      <c r="E79" s="49">
        <f>+(1+VLOOKUP(A79,hozamok!$A$11:$E$40,3,FALSE))^(1/12)</f>
        <v>1.0018975502571381</v>
      </c>
      <c r="F79" s="6">
        <f t="shared" si="16"/>
        <v>1728526.6126284092</v>
      </c>
      <c r="G79" s="6">
        <f t="shared" si="7"/>
        <v>1614534.1149753793</v>
      </c>
      <c r="H79" s="4">
        <f t="shared" ref="H79:H110" si="22">+H78+C79/((1+$C$8)^(B79-1))</f>
        <v>1617636.5675659457</v>
      </c>
      <c r="I79" s="4">
        <f t="shared" ref="I79:I110" si="23">+I78+C79/((1+$C$9)^(B79-1))</f>
        <v>1548580.0116029084</v>
      </c>
      <c r="J79" s="49">
        <f>+(1+VLOOKUP(A79,hozamok!$A$11:$E$40,4,FALSE))^(1/12)</f>
        <v>1.0018975502571381</v>
      </c>
      <c r="K79" s="6">
        <f t="shared" si="8"/>
        <v>1728526.6126284092</v>
      </c>
      <c r="L79" s="6">
        <f t="shared" si="9"/>
        <v>1614534.1149753793</v>
      </c>
      <c r="M79" s="4">
        <f t="shared" si="10"/>
        <v>1569860.0429626682</v>
      </c>
      <c r="N79" s="4">
        <f t="shared" si="11"/>
        <v>1523635.3804713991</v>
      </c>
      <c r="O79" s="49">
        <f>+(1+VLOOKUP(A79,hozamok!$A$11:$E$40,5,FALSE))^(1/12)</f>
        <v>1.0018975502571381</v>
      </c>
      <c r="P79" s="6">
        <f t="shared" si="12"/>
        <v>1728526.6126284092</v>
      </c>
      <c r="Q79" s="6">
        <f t="shared" si="13"/>
        <v>1614534.1149753793</v>
      </c>
      <c r="R79" s="4">
        <f t="shared" si="14"/>
        <v>1541882.9587307982</v>
      </c>
      <c r="S79" s="4">
        <f t="shared" si="15"/>
        <v>1503463.3925503655</v>
      </c>
    </row>
    <row r="80" spans="1:19" x14ac:dyDescent="0.2">
      <c r="A80">
        <f t="shared" si="20"/>
        <v>6</v>
      </c>
      <c r="B80" s="5">
        <v>67</v>
      </c>
      <c r="C80" s="47">
        <f t="shared" si="21"/>
        <v>25000</v>
      </c>
      <c r="D80" s="13">
        <f t="shared" si="17"/>
        <v>23875</v>
      </c>
      <c r="E80" s="49">
        <f>+(1+VLOOKUP(A80,hozamok!$A$11:$E$40,3,FALSE))^(1/12)</f>
        <v>1.0018975502571381</v>
      </c>
      <c r="F80" s="6">
        <f t="shared" si="16"/>
        <v>1756854.0175031007</v>
      </c>
      <c r="G80" s="6">
        <f t="shared" ref="G80:G133" si="24">+(G79+D80)*(E80-$K$8)</f>
        <v>1640565.3926468785</v>
      </c>
      <c r="H80" s="4">
        <f t="shared" si="22"/>
        <v>1641647.5241619518</v>
      </c>
      <c r="I80" s="4">
        <f t="shared" si="23"/>
        <v>1570526.6704220916</v>
      </c>
      <c r="J80" s="49">
        <f>+(1+VLOOKUP(A80,hozamok!$A$11:$E$40,4,FALSE))^(1/12)</f>
        <v>1.0018975502571381</v>
      </c>
      <c r="K80" s="6">
        <f t="shared" ref="K80:K143" si="25">+(K79+C80)*J80</f>
        <v>1756854.0175031007</v>
      </c>
      <c r="L80" s="6">
        <f t="shared" ref="L80:L143" si="26">+(L79+D80)*(J80-$K$8)</f>
        <v>1640565.3926468785</v>
      </c>
      <c r="M80" s="4">
        <f t="shared" ref="M80:M143" si="27">+M79+C80/((1+$D$8)^(B80-1))</f>
        <v>1592436.0193347093</v>
      </c>
      <c r="N80" s="4">
        <f t="shared" ref="N80:N143" si="28">+N79+C80/((1+$D$9)^(B80-1))</f>
        <v>1544852.2162116952</v>
      </c>
      <c r="O80" s="49">
        <f>+(1+VLOOKUP(A80,hozamok!$A$11:$E$40,5,FALSE))^(1/12)</f>
        <v>1.0018975502571381</v>
      </c>
      <c r="P80" s="6">
        <f t="shared" ref="P80:P143" si="29">+(P79+C80)*O80</f>
        <v>1756854.0175031007</v>
      </c>
      <c r="Q80" s="6">
        <f t="shared" ref="Q80:Q143" si="30">+(Q79+D80)*(O80-$K$8)</f>
        <v>1640565.3926468785</v>
      </c>
      <c r="R80" s="4">
        <f t="shared" ref="R80:R143" si="31">+R79+C80/((1+$E$8)^(B80-1))</f>
        <v>1563632.8382271647</v>
      </c>
      <c r="S80" s="4">
        <f t="shared" ref="S80:S143" si="32">+S79+C80/((1+$E$9)^(B80-1))</f>
        <v>1524096.3399435694</v>
      </c>
    </row>
    <row r="81" spans="1:19" x14ac:dyDescent="0.2">
      <c r="A81">
        <f t="shared" si="20"/>
        <v>6</v>
      </c>
      <c r="B81" s="5">
        <v>68</v>
      </c>
      <c r="C81" s="47">
        <f t="shared" si="21"/>
        <v>25000</v>
      </c>
      <c r="D81" s="13">
        <f t="shared" si="17"/>
        <v>23875</v>
      </c>
      <c r="E81" s="49">
        <f>+(1+VLOOKUP(A81,hozamok!$A$11:$E$40,3,FALSE))^(1/12)</f>
        <v>1.0018975502571381</v>
      </c>
      <c r="F81" s="6">
        <f t="shared" ref="F81:F133" si="33">+(F80+C81)*E81</f>
        <v>1785235.1750521963</v>
      </c>
      <c r="G81" s="6">
        <f t="shared" si="24"/>
        <v>1666630.9295655284</v>
      </c>
      <c r="H81" s="4">
        <f t="shared" si="22"/>
        <v>1665643.8001561956</v>
      </c>
      <c r="I81" s="4">
        <f t="shared" si="23"/>
        <v>1592430.0569294461</v>
      </c>
      <c r="J81" s="49">
        <f>+(1+VLOOKUP(A81,hozamok!$A$11:$E$40,4,FALSE))^(1/12)</f>
        <v>1.0018975502571381</v>
      </c>
      <c r="K81" s="6">
        <f t="shared" si="25"/>
        <v>1785235.1750521963</v>
      </c>
      <c r="L81" s="6">
        <f t="shared" si="26"/>
        <v>1666630.9295655284</v>
      </c>
      <c r="M81" s="4">
        <f t="shared" si="27"/>
        <v>1614977.1361022936</v>
      </c>
      <c r="N81" s="4">
        <f t="shared" si="28"/>
        <v>1566016.3708606323</v>
      </c>
      <c r="O81" s="49">
        <f>+(1+VLOOKUP(A81,hozamok!$A$11:$E$40,5,FALSE))^(1/12)</f>
        <v>1.0018975502571381</v>
      </c>
      <c r="P81" s="6">
        <f t="shared" si="29"/>
        <v>1785235.1750521963</v>
      </c>
      <c r="Q81" s="6">
        <f t="shared" si="30"/>
        <v>1666630.9295655284</v>
      </c>
      <c r="R81" s="4">
        <f t="shared" si="31"/>
        <v>1585336.8713582784</v>
      </c>
      <c r="S81" s="4">
        <f t="shared" si="32"/>
        <v>1544669.3556037187</v>
      </c>
    </row>
    <row r="82" spans="1:19" x14ac:dyDescent="0.2">
      <c r="A82">
        <f t="shared" si="20"/>
        <v>6</v>
      </c>
      <c r="B82" s="5">
        <v>69</v>
      </c>
      <c r="C82" s="47">
        <f t="shared" si="21"/>
        <v>25000</v>
      </c>
      <c r="D82" s="13">
        <f t="shared" si="17"/>
        <v>23875</v>
      </c>
      <c r="E82" s="49">
        <f>+(1+VLOOKUP(A82,hozamok!$A$11:$E$40,3,FALSE))^(1/12)</f>
        <v>1.0018975502571381</v>
      </c>
      <c r="F82" s="6">
        <f t="shared" si="33"/>
        <v>1813670.187274097</v>
      </c>
      <c r="G82" s="6">
        <f t="shared" si="24"/>
        <v>1692730.770819243</v>
      </c>
      <c r="H82" s="4">
        <f t="shared" si="22"/>
        <v>1689625.404524582</v>
      </c>
      <c r="I82" s="4">
        <f t="shared" si="23"/>
        <v>1614290.2564451559</v>
      </c>
      <c r="J82" s="49">
        <f>+(1+VLOOKUP(A82,hozamok!$A$11:$E$40,4,FALSE))^(1/12)</f>
        <v>1.0018975502571381</v>
      </c>
      <c r="K82" s="6">
        <f t="shared" si="25"/>
        <v>1813670.187274097</v>
      </c>
      <c r="L82" s="6">
        <f t="shared" si="26"/>
        <v>1692730.770819243</v>
      </c>
      <c r="M82" s="4">
        <f t="shared" si="27"/>
        <v>1637483.4470921974</v>
      </c>
      <c r="N82" s="4">
        <f t="shared" si="28"/>
        <v>1587127.975224586</v>
      </c>
      <c r="O82" s="49">
        <f>+(1+VLOOKUP(A82,hozamok!$A$11:$E$40,5,FALSE))^(1/12)</f>
        <v>1.0018975502571381</v>
      </c>
      <c r="P82" s="6">
        <f t="shared" si="29"/>
        <v>1813670.187274097</v>
      </c>
      <c r="Q82" s="6">
        <f t="shared" si="30"/>
        <v>1692730.770819243</v>
      </c>
      <c r="R82" s="4">
        <f t="shared" si="31"/>
        <v>1606995.1547632592</v>
      </c>
      <c r="S82" s="4">
        <f t="shared" si="32"/>
        <v>1565182.6136122262</v>
      </c>
    </row>
    <row r="83" spans="1:19" x14ac:dyDescent="0.2">
      <c r="A83">
        <f t="shared" si="20"/>
        <v>6</v>
      </c>
      <c r="B83" s="5">
        <v>70</v>
      </c>
      <c r="C83" s="47">
        <f t="shared" si="21"/>
        <v>25000</v>
      </c>
      <c r="D83" s="13">
        <f t="shared" si="17"/>
        <v>23875</v>
      </c>
      <c r="E83" s="49">
        <f>+(1+VLOOKUP(A83,hozamok!$A$11:$E$40,3,FALSE))^(1/12)</f>
        <v>1.0018975502571381</v>
      </c>
      <c r="F83" s="6">
        <f t="shared" si="33"/>
        <v>1842159.1563607513</v>
      </c>
      <c r="G83" s="6">
        <f t="shared" si="24"/>
        <v>1718864.9615552761</v>
      </c>
      <c r="H83" s="4">
        <f t="shared" si="22"/>
        <v>1713592.3462375281</v>
      </c>
      <c r="I83" s="4">
        <f t="shared" si="23"/>
        <v>1636107.3541211791</v>
      </c>
      <c r="J83" s="49">
        <f>+(1+VLOOKUP(A83,hozamok!$A$11:$E$40,4,FALSE))^(1/12)</f>
        <v>1.0018975502571381</v>
      </c>
      <c r="K83" s="6">
        <f t="shared" si="25"/>
        <v>1842159.1563607513</v>
      </c>
      <c r="L83" s="6">
        <f t="shared" si="26"/>
        <v>1718864.9615552761</v>
      </c>
      <c r="M83" s="4">
        <f t="shared" si="27"/>
        <v>1659955.0060480824</v>
      </c>
      <c r="N83" s="4">
        <f t="shared" si="28"/>
        <v>1608187.1597851415</v>
      </c>
      <c r="O83" s="49">
        <f>+(1+VLOOKUP(A83,hozamok!$A$11:$E$40,5,FALSE))^(1/12)</f>
        <v>1.0018975502571381</v>
      </c>
      <c r="P83" s="6">
        <f t="shared" si="29"/>
        <v>1842159.1563607513</v>
      </c>
      <c r="Q83" s="6">
        <f t="shared" si="30"/>
        <v>1718864.9615552761</v>
      </c>
      <c r="R83" s="4">
        <f t="shared" si="31"/>
        <v>1628607.7848775222</v>
      </c>
      <c r="S83" s="4">
        <f t="shared" si="32"/>
        <v>1585636.2875448568</v>
      </c>
    </row>
    <row r="84" spans="1:19" x14ac:dyDescent="0.2">
      <c r="A84">
        <f t="shared" si="20"/>
        <v>6</v>
      </c>
      <c r="B84" s="5">
        <v>71</v>
      </c>
      <c r="C84" s="47">
        <f t="shared" si="21"/>
        <v>25000</v>
      </c>
      <c r="D84" s="13">
        <f t="shared" si="17"/>
        <v>23875</v>
      </c>
      <c r="E84" s="49">
        <f>+(1+VLOOKUP(A84,hozamok!$A$11:$E$40,3,FALSE))^(1/12)</f>
        <v>1.0018975502571381</v>
      </c>
      <c r="F84" s="6">
        <f t="shared" si="33"/>
        <v>1870702.1846980213</v>
      </c>
      <c r="G84" s="6">
        <f t="shared" si="24"/>
        <v>1745033.5469802984</v>
      </c>
      <c r="H84" s="4">
        <f t="shared" si="22"/>
        <v>1737544.6342599664</v>
      </c>
      <c r="I84" s="4">
        <f t="shared" si="23"/>
        <v>1657881.4349415789</v>
      </c>
      <c r="J84" s="49">
        <f>+(1+VLOOKUP(A84,hozamok!$A$11:$E$40,4,FALSE))^(1/12)</f>
        <v>1.0018975502571381</v>
      </c>
      <c r="K84" s="6">
        <f t="shared" si="25"/>
        <v>1870702.1846980213</v>
      </c>
      <c r="L84" s="6">
        <f t="shared" si="26"/>
        <v>1745033.5469802984</v>
      </c>
      <c r="M84" s="4">
        <f t="shared" si="27"/>
        <v>1682391.8666306247</v>
      </c>
      <c r="N84" s="4">
        <f t="shared" si="28"/>
        <v>1629194.0546999003</v>
      </c>
      <c r="O84" s="49">
        <f>+(1+VLOOKUP(A84,hozamok!$A$11:$E$40,5,FALSE))^(1/12)</f>
        <v>1.0018975502571381</v>
      </c>
      <c r="P84" s="6">
        <f t="shared" si="29"/>
        <v>1870702.1846980213</v>
      </c>
      <c r="Q84" s="6">
        <f t="shared" si="30"/>
        <v>1745033.5469802984</v>
      </c>
      <c r="R84" s="4">
        <f t="shared" si="31"/>
        <v>1650174.8579332067</v>
      </c>
      <c r="S84" s="4">
        <f t="shared" si="32"/>
        <v>1606030.5504731964</v>
      </c>
    </row>
    <row r="85" spans="1:19" x14ac:dyDescent="0.2">
      <c r="A85">
        <f t="shared" si="20"/>
        <v>6</v>
      </c>
      <c r="B85" s="5">
        <v>72</v>
      </c>
      <c r="C85" s="47">
        <f t="shared" si="21"/>
        <v>25000</v>
      </c>
      <c r="D85" s="13">
        <f t="shared" si="17"/>
        <v>23875</v>
      </c>
      <c r="E85" s="49">
        <f>+(1+VLOOKUP(A85,hozamok!$A$11:$E$40,3,FALSE))^(1/12)</f>
        <v>1.0018975502571381</v>
      </c>
      <c r="F85" s="6">
        <f t="shared" si="33"/>
        <v>1899299.3748660523</v>
      </c>
      <c r="G85" s="6">
        <f t="shared" si="24"/>
        <v>1771236.5723604765</v>
      </c>
      <c r="H85" s="4">
        <f t="shared" si="22"/>
        <v>1761482.2775513483</v>
      </c>
      <c r="I85" s="4">
        <f t="shared" si="23"/>
        <v>1679612.5837228557</v>
      </c>
      <c r="J85" s="49">
        <f>+(1+VLOOKUP(A85,hozamok!$A$11:$E$40,4,FALSE))^(1/12)</f>
        <v>1.0018975502571381</v>
      </c>
      <c r="K85" s="6">
        <f t="shared" si="25"/>
        <v>1899299.3748660523</v>
      </c>
      <c r="L85" s="6">
        <f t="shared" si="26"/>
        <v>1771236.5723604765</v>
      </c>
      <c r="M85" s="4">
        <f t="shared" si="27"/>
        <v>1704794.0824176434</v>
      </c>
      <c r="N85" s="4">
        <f t="shared" si="28"/>
        <v>1650148.7898032847</v>
      </c>
      <c r="O85" s="49">
        <f>+(1+VLOOKUP(A85,hozamok!$A$11:$E$40,5,FALSE))^(1/12)</f>
        <v>1.0018975502571381</v>
      </c>
      <c r="P85" s="6">
        <f t="shared" si="29"/>
        <v>1899299.3748660523</v>
      </c>
      <c r="Q85" s="6">
        <f t="shared" si="30"/>
        <v>1771236.5723604765</v>
      </c>
      <c r="R85" s="4">
        <f t="shared" si="31"/>
        <v>1671696.4699596057</v>
      </c>
      <c r="S85" s="4">
        <f t="shared" si="32"/>
        <v>1626365.5749661168</v>
      </c>
    </row>
    <row r="86" spans="1:19" x14ac:dyDescent="0.2">
      <c r="A86">
        <f t="shared" si="20"/>
        <v>7</v>
      </c>
      <c r="B86" s="5">
        <v>73</v>
      </c>
      <c r="C86" s="47">
        <f t="shared" si="21"/>
        <v>25000</v>
      </c>
      <c r="D86" s="13">
        <f t="shared" si="17"/>
        <v>23875</v>
      </c>
      <c r="E86" s="49">
        <f>+(1+VLOOKUP(A86,hozamok!$A$11:$E$40,3,FALSE))^(1/12)</f>
        <v>1.0020880087491943</v>
      </c>
      <c r="F86" s="6">
        <f t="shared" si="33"/>
        <v>1928317.3287968419</v>
      </c>
      <c r="G86" s="6">
        <f t="shared" si="24"/>
        <v>1797815.9772646953</v>
      </c>
      <c r="H86" s="4">
        <f t="shared" si="22"/>
        <v>1785405.285065647</v>
      </c>
      <c r="I86" s="4">
        <f t="shared" si="23"/>
        <v>1701300.8851142765</v>
      </c>
      <c r="J86" s="49">
        <f>+(1+VLOOKUP(A86,hozamok!$A$11:$E$40,4,FALSE))^(1/12)</f>
        <v>1.0020880087491943</v>
      </c>
      <c r="K86" s="6">
        <f t="shared" si="25"/>
        <v>1928317.3287968419</v>
      </c>
      <c r="L86" s="6">
        <f t="shared" si="26"/>
        <v>1797815.9772646953</v>
      </c>
      <c r="M86" s="4">
        <f t="shared" si="27"/>
        <v>1727161.7069042276</v>
      </c>
      <c r="N86" s="4">
        <f t="shared" si="28"/>
        <v>1671051.4946073398</v>
      </c>
      <c r="O86" s="49">
        <f>+(1+VLOOKUP(A86,hozamok!$A$11:$E$40,5,FALSE))^(1/12)</f>
        <v>1.0020880087491943</v>
      </c>
      <c r="P86" s="6">
        <f t="shared" si="29"/>
        <v>1928317.3287968419</v>
      </c>
      <c r="Q86" s="6">
        <f t="shared" si="30"/>
        <v>1797815.9772646953</v>
      </c>
      <c r="R86" s="4">
        <f t="shared" si="31"/>
        <v>1693172.7167835929</v>
      </c>
      <c r="S86" s="4">
        <f t="shared" si="32"/>
        <v>1646641.5330912352</v>
      </c>
    </row>
    <row r="87" spans="1:19" x14ac:dyDescent="0.2">
      <c r="A87">
        <f t="shared" si="20"/>
        <v>7</v>
      </c>
      <c r="B87" s="5">
        <v>74</v>
      </c>
      <c r="C87" s="47">
        <f t="shared" si="21"/>
        <v>25000</v>
      </c>
      <c r="D87" s="13">
        <f t="shared" ref="D87:D133" si="34">+C87*(1-$J$3)</f>
        <v>23875</v>
      </c>
      <c r="E87" s="49">
        <f>+(1+VLOOKUP(A87,hozamok!$A$11:$E$40,3,FALSE))^(1/12)</f>
        <v>1.0020880087491943</v>
      </c>
      <c r="F87" s="6">
        <f t="shared" si="33"/>
        <v>1957395.8724693228</v>
      </c>
      <c r="G87" s="6">
        <f t="shared" si="24"/>
        <v>1824435.4250687992</v>
      </c>
      <c r="H87" s="4">
        <f t="shared" si="22"/>
        <v>1809313.6657513613</v>
      </c>
      <c r="I87" s="4">
        <f t="shared" si="23"/>
        <v>1722946.4235982052</v>
      </c>
      <c r="J87" s="49">
        <f>+(1+VLOOKUP(A87,hozamok!$A$11:$E$40,4,FALSE))^(1/12)</f>
        <v>1.0020880087491943</v>
      </c>
      <c r="K87" s="6">
        <f t="shared" si="25"/>
        <v>1957395.8724693228</v>
      </c>
      <c r="L87" s="6">
        <f t="shared" si="26"/>
        <v>1824435.4250687992</v>
      </c>
      <c r="M87" s="4">
        <f t="shared" si="27"/>
        <v>1749494.7935028644</v>
      </c>
      <c r="N87" s="4">
        <f t="shared" si="28"/>
        <v>1691902.2983025343</v>
      </c>
      <c r="O87" s="49">
        <f>+(1+VLOOKUP(A87,hozamok!$A$11:$E$40,5,FALSE))^(1/12)</f>
        <v>1.0020880087491943</v>
      </c>
      <c r="P87" s="6">
        <f t="shared" si="29"/>
        <v>1957395.8724693228</v>
      </c>
      <c r="Q87" s="6">
        <f t="shared" si="30"/>
        <v>1824435.4250687992</v>
      </c>
      <c r="R87" s="4">
        <f t="shared" si="31"/>
        <v>1714603.6940300493</v>
      </c>
      <c r="S87" s="4">
        <f t="shared" si="32"/>
        <v>1666858.5964163709</v>
      </c>
    </row>
    <row r="88" spans="1:19" x14ac:dyDescent="0.2">
      <c r="A88">
        <f t="shared" si="20"/>
        <v>7</v>
      </c>
      <c r="B88" s="5">
        <v>75</v>
      </c>
      <c r="C88" s="47">
        <f t="shared" si="21"/>
        <v>25000</v>
      </c>
      <c r="D88" s="13">
        <f t="shared" si="34"/>
        <v>23875</v>
      </c>
      <c r="E88" s="49">
        <f>+(1+VLOOKUP(A88,hozamok!$A$11:$E$40,3,FALSE))^(1/12)</f>
        <v>1.0020880087491943</v>
      </c>
      <c r="F88" s="6">
        <f t="shared" si="33"/>
        <v>1986535.1323954056</v>
      </c>
      <c r="G88" s="6">
        <f t="shared" si="24"/>
        <v>1851094.9760989628</v>
      </c>
      <c r="H88" s="4">
        <f t="shared" si="22"/>
        <v>1833207.4285515186</v>
      </c>
      <c r="I88" s="4">
        <f t="shared" si="23"/>
        <v>1744549.2834904313</v>
      </c>
      <c r="J88" s="49">
        <f>+(1+VLOOKUP(A88,hozamok!$A$11:$E$40,4,FALSE))^(1/12)</f>
        <v>1.0020880087491943</v>
      </c>
      <c r="K88" s="6">
        <f t="shared" si="25"/>
        <v>1986535.1323954056</v>
      </c>
      <c r="L88" s="6">
        <f t="shared" si="26"/>
        <v>1851094.9760989628</v>
      </c>
      <c r="M88" s="4">
        <f t="shared" si="27"/>
        <v>1771793.3955435669</v>
      </c>
      <c r="N88" s="4">
        <f t="shared" si="28"/>
        <v>1712701.3297585587</v>
      </c>
      <c r="O88" s="49">
        <f>+(1+VLOOKUP(A88,hozamok!$A$11:$E$40,5,FALSE))^(1/12)</f>
        <v>1.0020880087491943</v>
      </c>
      <c r="P88" s="6">
        <f t="shared" si="29"/>
        <v>1986535.1323954056</v>
      </c>
      <c r="Q88" s="6">
        <f t="shared" si="30"/>
        <v>1851094.9760989628</v>
      </c>
      <c r="R88" s="4">
        <f t="shared" si="31"/>
        <v>1735989.4971222891</v>
      </c>
      <c r="S88" s="4">
        <f t="shared" si="32"/>
        <v>1687016.9360109966</v>
      </c>
    </row>
    <row r="89" spans="1:19" x14ac:dyDescent="0.2">
      <c r="A89">
        <f t="shared" si="20"/>
        <v>7</v>
      </c>
      <c r="B89" s="5">
        <v>76</v>
      </c>
      <c r="C89" s="47">
        <f t="shared" si="21"/>
        <v>25000</v>
      </c>
      <c r="D89" s="13">
        <f t="shared" si="34"/>
        <v>23875</v>
      </c>
      <c r="E89" s="49">
        <f>+(1+VLOOKUP(A89,hozamok!$A$11:$E$40,3,FALSE))^(1/12)</f>
        <v>1.0020880087491943</v>
      </c>
      <c r="F89" s="6">
        <f t="shared" si="33"/>
        <v>2015735.235351159</v>
      </c>
      <c r="G89" s="6">
        <f t="shared" si="24"/>
        <v>1877794.6907722449</v>
      </c>
      <c r="H89" s="4">
        <f t="shared" si="22"/>
        <v>1857086.5824036787</v>
      </c>
      <c r="I89" s="4">
        <f t="shared" si="23"/>
        <v>1766109.5489404986</v>
      </c>
      <c r="J89" s="49">
        <f>+(1+VLOOKUP(A89,hozamok!$A$11:$E$40,4,FALSE))^(1/12)</f>
        <v>1.0020880087491943</v>
      </c>
      <c r="K89" s="6">
        <f t="shared" si="25"/>
        <v>2015735.235351159</v>
      </c>
      <c r="L89" s="6">
        <f t="shared" si="26"/>
        <v>1877794.6907722449</v>
      </c>
      <c r="M89" s="4">
        <f t="shared" si="27"/>
        <v>1794057.566274001</v>
      </c>
      <c r="N89" s="4">
        <f t="shared" si="28"/>
        <v>1733448.717525122</v>
      </c>
      <c r="O89" s="49">
        <f>+(1+VLOOKUP(A89,hozamok!$A$11:$E$40,5,FALSE))^(1/12)</f>
        <v>1.0020880087491943</v>
      </c>
      <c r="P89" s="6">
        <f t="shared" si="29"/>
        <v>2015735.235351159</v>
      </c>
      <c r="Q89" s="6">
        <f t="shared" si="30"/>
        <v>1877794.6907722449</v>
      </c>
      <c r="R89" s="4">
        <f t="shared" si="31"/>
        <v>1757330.2212824847</v>
      </c>
      <c r="S89" s="4">
        <f t="shared" si="32"/>
        <v>1707116.7224476859</v>
      </c>
    </row>
    <row r="90" spans="1:19" x14ac:dyDescent="0.2">
      <c r="A90">
        <f t="shared" si="20"/>
        <v>7</v>
      </c>
      <c r="B90" s="5">
        <v>77</v>
      </c>
      <c r="C90" s="47">
        <f t="shared" si="21"/>
        <v>25000</v>
      </c>
      <c r="D90" s="13">
        <f t="shared" si="34"/>
        <v>23875</v>
      </c>
      <c r="E90" s="49">
        <f>+(1+VLOOKUP(A90,hozamok!$A$11:$E$40,3,FALSE))^(1/12)</f>
        <v>1.0020880087491943</v>
      </c>
      <c r="F90" s="6">
        <f t="shared" si="33"/>
        <v>2044996.3083773614</v>
      </c>
      <c r="G90" s="6">
        <f t="shared" si="24"/>
        <v>1904534.6295967249</v>
      </c>
      <c r="H90" s="4">
        <f t="shared" si="22"/>
        <v>1880951.1362399366</v>
      </c>
      <c r="I90" s="4">
        <f t="shared" si="23"/>
        <v>1787627.3039320332</v>
      </c>
      <c r="J90" s="49">
        <f>+(1+VLOOKUP(A90,hozamok!$A$11:$E$40,4,FALSE))^(1/12)</f>
        <v>1.0020880087491943</v>
      </c>
      <c r="K90" s="6">
        <f t="shared" si="25"/>
        <v>2044996.3083773614</v>
      </c>
      <c r="L90" s="6">
        <f t="shared" si="26"/>
        <v>1904534.6295967249</v>
      </c>
      <c r="M90" s="4">
        <f t="shared" si="27"/>
        <v>1816287.3588596131</v>
      </c>
      <c r="N90" s="4">
        <f t="shared" si="28"/>
        <v>1754144.5898327464</v>
      </c>
      <c r="O90" s="49">
        <f>+(1+VLOOKUP(A90,hozamok!$A$11:$E$40,5,FALSE))^(1/12)</f>
        <v>1.0020880087491943</v>
      </c>
      <c r="P90" s="6">
        <f t="shared" si="29"/>
        <v>2044996.3083773614</v>
      </c>
      <c r="Q90" s="6">
        <f t="shared" si="30"/>
        <v>1904534.6295967249</v>
      </c>
      <c r="R90" s="4">
        <f t="shared" si="31"/>
        <v>1778625.9615320906</v>
      </c>
      <c r="S90" s="4">
        <f t="shared" si="32"/>
        <v>1727158.1258035572</v>
      </c>
    </row>
    <row r="91" spans="1:19" x14ac:dyDescent="0.2">
      <c r="A91">
        <f t="shared" si="20"/>
        <v>7</v>
      </c>
      <c r="B91" s="5">
        <v>78</v>
      </c>
      <c r="C91" s="47">
        <f t="shared" si="21"/>
        <v>25000</v>
      </c>
      <c r="D91" s="13">
        <f t="shared" si="34"/>
        <v>23875</v>
      </c>
      <c r="E91" s="49">
        <f>+(1+VLOOKUP(A91,hozamok!$A$11:$E$40,3,FALSE))^(1/12)</f>
        <v>1.0020880087491943</v>
      </c>
      <c r="F91" s="6">
        <f t="shared" si="33"/>
        <v>2074318.4787800533</v>
      </c>
      <c r="G91" s="6">
        <f t="shared" si="24"/>
        <v>1931314.8531716398</v>
      </c>
      <c r="H91" s="4">
        <f t="shared" si="22"/>
        <v>1904801.0989869263</v>
      </c>
      <c r="I91" s="4">
        <f t="shared" si="23"/>
        <v>1809102.6322830699</v>
      </c>
      <c r="J91" s="49">
        <f>+(1+VLOOKUP(A91,hozamok!$A$11:$E$40,4,FALSE))^(1/12)</f>
        <v>1.0020880087491943</v>
      </c>
      <c r="K91" s="6">
        <f t="shared" si="25"/>
        <v>2074318.4787800533</v>
      </c>
      <c r="L91" s="6">
        <f t="shared" si="26"/>
        <v>1931314.8531716398</v>
      </c>
      <c r="M91" s="4">
        <f t="shared" si="27"/>
        <v>1838482.8263837562</v>
      </c>
      <c r="N91" s="4">
        <f t="shared" si="28"/>
        <v>1774789.0745935594</v>
      </c>
      <c r="O91" s="49">
        <f>+(1+VLOOKUP(A91,hozamok!$A$11:$E$40,5,FALSE))^(1/12)</f>
        <v>1.0020880087491943</v>
      </c>
      <c r="P91" s="6">
        <f t="shared" si="29"/>
        <v>2074318.4787800533</v>
      </c>
      <c r="Q91" s="6">
        <f t="shared" si="30"/>
        <v>1931314.8531716398</v>
      </c>
      <c r="R91" s="4">
        <f t="shared" si="31"/>
        <v>1799876.8126922662</v>
      </c>
      <c r="S91" s="4">
        <f t="shared" si="32"/>
        <v>1747141.3156617119</v>
      </c>
    </row>
    <row r="92" spans="1:19" x14ac:dyDescent="0.2">
      <c r="A92">
        <f t="shared" si="20"/>
        <v>7</v>
      </c>
      <c r="B92" s="5">
        <v>79</v>
      </c>
      <c r="C92" s="47">
        <f t="shared" si="21"/>
        <v>25000</v>
      </c>
      <c r="D92" s="13">
        <f t="shared" si="34"/>
        <v>23875</v>
      </c>
      <c r="E92" s="49">
        <f>+(1+VLOOKUP(A92,hozamok!$A$11:$E$40,3,FALSE))^(1/12)</f>
        <v>1.0020880087491943</v>
      </c>
      <c r="F92" s="6">
        <f t="shared" si="33"/>
        <v>2103701.8741310919</v>
      </c>
      <c r="G92" s="6">
        <f t="shared" si="24"/>
        <v>1958135.4221875218</v>
      </c>
      <c r="H92" s="4">
        <f t="shared" si="22"/>
        <v>1928636.4795658237</v>
      </c>
      <c r="I92" s="4">
        <f t="shared" si="23"/>
        <v>1830535.6176463796</v>
      </c>
      <c r="J92" s="49">
        <f>+(1+VLOOKUP(A92,hozamok!$A$11:$E$40,4,FALSE))^(1/12)</f>
        <v>1.0020880087491943</v>
      </c>
      <c r="K92" s="6">
        <f t="shared" si="25"/>
        <v>2103701.8741310919</v>
      </c>
      <c r="L92" s="6">
        <f t="shared" si="26"/>
        <v>1958135.4221875218</v>
      </c>
      <c r="M92" s="4">
        <f t="shared" si="27"/>
        <v>1860644.0218478178</v>
      </c>
      <c r="N92" s="4">
        <f t="shared" si="28"/>
        <v>1795382.2994020844</v>
      </c>
      <c r="O92" s="49">
        <f>+(1+VLOOKUP(A92,hozamok!$A$11:$E$40,5,FALSE))^(1/12)</f>
        <v>1.0020880087491943</v>
      </c>
      <c r="P92" s="6">
        <f t="shared" si="29"/>
        <v>2103701.8741310919</v>
      </c>
      <c r="Q92" s="6">
        <f t="shared" si="30"/>
        <v>1958135.4221875218</v>
      </c>
      <c r="R92" s="4">
        <f t="shared" si="31"/>
        <v>1821082.8693842988</v>
      </c>
      <c r="S92" s="4">
        <f t="shared" si="32"/>
        <v>1767066.4611126701</v>
      </c>
    </row>
    <row r="93" spans="1:19" x14ac:dyDescent="0.2">
      <c r="A93">
        <f t="shared" si="20"/>
        <v>7</v>
      </c>
      <c r="B93" s="5">
        <v>80</v>
      </c>
      <c r="C93" s="47">
        <f t="shared" si="21"/>
        <v>25000</v>
      </c>
      <c r="D93" s="13">
        <f t="shared" si="34"/>
        <v>23875</v>
      </c>
      <c r="E93" s="49">
        <f>+(1+VLOOKUP(A93,hozamok!$A$11:$E$40,3,FALSE))^(1/12)</f>
        <v>1.0020880087491943</v>
      </c>
      <c r="F93" s="6">
        <f t="shared" si="33"/>
        <v>2133146.6222687038</v>
      </c>
      <c r="G93" s="6">
        <f t="shared" si="24"/>
        <v>1984996.3974263358</v>
      </c>
      <c r="H93" s="4">
        <f t="shared" si="22"/>
        <v>1952457.2868923503</v>
      </c>
      <c r="I93" s="4">
        <f t="shared" si="23"/>
        <v>1851926.3435097942</v>
      </c>
      <c r="J93" s="49">
        <f>+(1+VLOOKUP(A93,hozamok!$A$11:$E$40,4,FALSE))^(1/12)</f>
        <v>1.0020880087491943</v>
      </c>
      <c r="K93" s="6">
        <f t="shared" si="25"/>
        <v>2133146.6222687038</v>
      </c>
      <c r="L93" s="6">
        <f t="shared" si="26"/>
        <v>1984996.3974263358</v>
      </c>
      <c r="M93" s="4">
        <f t="shared" si="27"/>
        <v>1882770.9981713456</v>
      </c>
      <c r="N93" s="4">
        <f t="shared" si="28"/>
        <v>1815924.3915360298</v>
      </c>
      <c r="O93" s="49">
        <f>+(1+VLOOKUP(A93,hozamok!$A$11:$E$40,5,FALSE))^(1/12)</f>
        <v>1.0020880087491943</v>
      </c>
      <c r="P93" s="6">
        <f t="shared" si="29"/>
        <v>2133146.6222687038</v>
      </c>
      <c r="Q93" s="6">
        <f t="shared" si="30"/>
        <v>1984996.3974263358</v>
      </c>
      <c r="R93" s="4">
        <f t="shared" si="31"/>
        <v>1842244.2260300238</v>
      </c>
      <c r="S93" s="4">
        <f t="shared" si="32"/>
        <v>1786933.7307558013</v>
      </c>
    </row>
    <row r="94" spans="1:19" x14ac:dyDescent="0.2">
      <c r="A94">
        <f t="shared" si="20"/>
        <v>7</v>
      </c>
      <c r="B94" s="5">
        <v>81</v>
      </c>
      <c r="C94" s="47">
        <f t="shared" si="21"/>
        <v>25000</v>
      </c>
      <c r="D94" s="13">
        <f t="shared" si="34"/>
        <v>23875</v>
      </c>
      <c r="E94" s="49">
        <f>+(1+VLOOKUP(A94,hozamok!$A$11:$E$40,3,FALSE))^(1/12)</f>
        <v>1.0020880087491943</v>
      </c>
      <c r="F94" s="6">
        <f t="shared" si="33"/>
        <v>2162652.8512980449</v>
      </c>
      <c r="G94" s="6">
        <f t="shared" si="24"/>
        <v>2011897.8397616169</v>
      </c>
      <c r="H94" s="4">
        <f t="shared" si="22"/>
        <v>1976263.5298767765</v>
      </c>
      <c r="I94" s="4">
        <f t="shared" si="23"/>
        <v>1873274.893196533</v>
      </c>
      <c r="J94" s="49">
        <f>+(1+VLOOKUP(A94,hozamok!$A$11:$E$40,4,FALSE))^(1/12)</f>
        <v>1.0020880087491943</v>
      </c>
      <c r="K94" s="6">
        <f t="shared" si="25"/>
        <v>2162652.8512980449</v>
      </c>
      <c r="L94" s="6">
        <f t="shared" si="26"/>
        <v>2011897.8397616169</v>
      </c>
      <c r="M94" s="4">
        <f t="shared" si="27"/>
        <v>1904863.808192174</v>
      </c>
      <c r="N94" s="4">
        <f t="shared" si="28"/>
        <v>1836415.477957075</v>
      </c>
      <c r="O94" s="49">
        <f>+(1+VLOOKUP(A94,hozamok!$A$11:$E$40,5,FALSE))^(1/12)</f>
        <v>1.0020880087491943</v>
      </c>
      <c r="P94" s="6">
        <f t="shared" si="29"/>
        <v>2162652.8512980449</v>
      </c>
      <c r="Q94" s="6">
        <f t="shared" si="30"/>
        <v>2011897.8397616169</v>
      </c>
      <c r="R94" s="4">
        <f t="shared" si="31"/>
        <v>1863360.9768522461</v>
      </c>
      <c r="S94" s="4">
        <f t="shared" si="32"/>
        <v>1806743.2927007505</v>
      </c>
    </row>
    <row r="95" spans="1:19" x14ac:dyDescent="0.2">
      <c r="A95">
        <f t="shared" si="20"/>
        <v>7</v>
      </c>
      <c r="B95" s="5">
        <v>82</v>
      </c>
      <c r="C95" s="47">
        <f t="shared" si="21"/>
        <v>25000</v>
      </c>
      <c r="D95" s="13">
        <f t="shared" si="34"/>
        <v>23875</v>
      </c>
      <c r="E95" s="49">
        <f>+(1+VLOOKUP(A95,hozamok!$A$11:$E$40,3,FALSE))^(1/12)</f>
        <v>1.0020880087491943</v>
      </c>
      <c r="F95" s="6">
        <f t="shared" si="33"/>
        <v>2192220.6895917552</v>
      </c>
      <c r="G95" s="6">
        <f t="shared" si="24"/>
        <v>2038839.8101586087</v>
      </c>
      <c r="H95" s="4">
        <f t="shared" si="22"/>
        <v>2000055.2174239249</v>
      </c>
      <c r="I95" s="4">
        <f t="shared" si="23"/>
        <v>1894581.3498655257</v>
      </c>
      <c r="J95" s="49">
        <f>+(1+VLOOKUP(A95,hozamok!$A$11:$E$40,4,FALSE))^(1/12)</f>
        <v>1.0020880087491943</v>
      </c>
      <c r="K95" s="6">
        <f t="shared" si="25"/>
        <v>2192220.6895917552</v>
      </c>
      <c r="L95" s="6">
        <f t="shared" si="26"/>
        <v>2038839.8101586087</v>
      </c>
      <c r="M95" s="4">
        <f t="shared" si="27"/>
        <v>1926922.5046665503</v>
      </c>
      <c r="N95" s="4">
        <f t="shared" si="28"/>
        <v>1856855.6853116557</v>
      </c>
      <c r="O95" s="49">
        <f>+(1+VLOOKUP(A95,hozamok!$A$11:$E$40,5,FALSE))^(1/12)</f>
        <v>1.0020880087491943</v>
      </c>
      <c r="P95" s="6">
        <f t="shared" si="29"/>
        <v>2192220.6895917552</v>
      </c>
      <c r="Q95" s="6">
        <f t="shared" si="30"/>
        <v>2038839.8101586087</v>
      </c>
      <c r="R95" s="4">
        <f t="shared" si="31"/>
        <v>1884433.215875159</v>
      </c>
      <c r="S95" s="4">
        <f t="shared" si="32"/>
        <v>1826495.3145688612</v>
      </c>
    </row>
    <row r="96" spans="1:19" x14ac:dyDescent="0.2">
      <c r="A96">
        <f t="shared" si="20"/>
        <v>7</v>
      </c>
      <c r="B96" s="5">
        <v>83</v>
      </c>
      <c r="C96" s="47">
        <f t="shared" si="21"/>
        <v>25000</v>
      </c>
      <c r="D96" s="13">
        <f t="shared" si="34"/>
        <v>23875</v>
      </c>
      <c r="E96" s="49">
        <f>+(1+VLOOKUP(A96,hozamok!$A$11:$E$40,3,FALSE))^(1/12)</f>
        <v>1.0020880087491943</v>
      </c>
      <c r="F96" s="6">
        <f t="shared" si="33"/>
        <v>2221850.2657905174</v>
      </c>
      <c r="G96" s="6">
        <f t="shared" si="24"/>
        <v>2065822.3696744011</v>
      </c>
      <c r="H96" s="4">
        <f t="shared" si="22"/>
        <v>2023832.3584331733</v>
      </c>
      <c r="I96" s="4">
        <f t="shared" si="23"/>
        <v>1915845.7965117381</v>
      </c>
      <c r="J96" s="49">
        <f>+(1+VLOOKUP(A96,hozamok!$A$11:$E$40,4,FALSE))^(1/12)</f>
        <v>1.0020880087491943</v>
      </c>
      <c r="K96" s="6">
        <f t="shared" si="25"/>
        <v>2221850.2657905174</v>
      </c>
      <c r="L96" s="6">
        <f t="shared" si="26"/>
        <v>2065822.3696744011</v>
      </c>
      <c r="M96" s="4">
        <f t="shared" si="27"/>
        <v>1948947.1402692613</v>
      </c>
      <c r="N96" s="4">
        <f t="shared" si="28"/>
        <v>1877245.1399317465</v>
      </c>
      <c r="O96" s="49">
        <f>+(1+VLOOKUP(A96,hozamok!$A$11:$E$40,5,FALSE))^(1/12)</f>
        <v>1.0020880087491943</v>
      </c>
      <c r="P96" s="6">
        <f t="shared" si="29"/>
        <v>2221850.2657905174</v>
      </c>
      <c r="Q96" s="6">
        <f t="shared" si="30"/>
        <v>2065822.3696744011</v>
      </c>
      <c r="R96" s="4">
        <f t="shared" si="31"/>
        <v>1905461.0369247636</v>
      </c>
      <c r="S96" s="4">
        <f t="shared" si="32"/>
        <v>1846189.9634945935</v>
      </c>
    </row>
    <row r="97" spans="1:19" x14ac:dyDescent="0.2">
      <c r="A97">
        <f t="shared" si="20"/>
        <v>7</v>
      </c>
      <c r="B97" s="5">
        <v>84</v>
      </c>
      <c r="C97" s="47">
        <f t="shared" si="21"/>
        <v>25000</v>
      </c>
      <c r="D97" s="13">
        <f t="shared" si="34"/>
        <v>23875</v>
      </c>
      <c r="E97" s="49">
        <f>+(1+VLOOKUP(A97,hozamok!$A$11:$E$40,3,FALSE))^(1/12)</f>
        <v>1.0020880087491943</v>
      </c>
      <c r="F97" s="6">
        <f t="shared" si="33"/>
        <v>2251541.7088036179</v>
      </c>
      <c r="G97" s="6">
        <f t="shared" si="24"/>
        <v>2092845.5794580691</v>
      </c>
      <c r="H97" s="4">
        <f t="shared" si="22"/>
        <v>2047594.9617984586</v>
      </c>
      <c r="I97" s="4">
        <f t="shared" si="23"/>
        <v>1937068.3159664941</v>
      </c>
      <c r="J97" s="49">
        <f>+(1+VLOOKUP(A97,hozamok!$A$11:$E$40,4,FALSE))^(1/12)</f>
        <v>1.0020880087491943</v>
      </c>
      <c r="K97" s="6">
        <f t="shared" si="25"/>
        <v>2251541.7088036179</v>
      </c>
      <c r="L97" s="6">
        <f t="shared" si="26"/>
        <v>2092845.5794580691</v>
      </c>
      <c r="M97" s="4">
        <f t="shared" si="27"/>
        <v>1970937.7675937584</v>
      </c>
      <c r="N97" s="4">
        <f t="shared" si="28"/>
        <v>1897583.967835641</v>
      </c>
      <c r="O97" s="49">
        <f>+(1+VLOOKUP(A97,hozamok!$A$11:$E$40,5,FALSE))^(1/12)</f>
        <v>1.0020880087491943</v>
      </c>
      <c r="P97" s="6">
        <f t="shared" si="29"/>
        <v>2251541.7088036179</v>
      </c>
      <c r="Q97" s="6">
        <f t="shared" si="30"/>
        <v>2092845.5794580691</v>
      </c>
      <c r="R97" s="4">
        <f t="shared" si="31"/>
        <v>1926444.5336292852</v>
      </c>
      <c r="S97" s="4">
        <f t="shared" si="32"/>
        <v>1865827.4061269388</v>
      </c>
    </row>
    <row r="98" spans="1:19" x14ac:dyDescent="0.2">
      <c r="A98">
        <f t="shared" si="20"/>
        <v>8</v>
      </c>
      <c r="B98" s="5">
        <v>85</v>
      </c>
      <c r="C98" s="47">
        <f t="shared" si="21"/>
        <v>25000</v>
      </c>
      <c r="D98" s="13">
        <f t="shared" si="34"/>
        <v>23875</v>
      </c>
      <c r="E98" s="49">
        <f>+(1+VLOOKUP(A98,hozamok!$A$11:$E$40,3,FALSE))^(1/12)</f>
        <v>1.0022314211344634</v>
      </c>
      <c r="F98" s="6">
        <f t="shared" si="33"/>
        <v>2281621.6320861299</v>
      </c>
      <c r="G98" s="6">
        <f t="shared" si="24"/>
        <v>2120213.0646980591</v>
      </c>
      <c r="H98" s="4">
        <f t="shared" si="22"/>
        <v>2071343.0364082796</v>
      </c>
      <c r="I98" s="4">
        <f t="shared" si="23"/>
        <v>1958248.9908977987</v>
      </c>
      <c r="J98" s="49">
        <f>+(1+VLOOKUP(A98,hozamok!$A$11:$E$40,4,FALSE))^(1/12)</f>
        <v>1.0022314211344634</v>
      </c>
      <c r="K98" s="6">
        <f t="shared" si="25"/>
        <v>2281621.6320861299</v>
      </c>
      <c r="L98" s="6">
        <f t="shared" si="26"/>
        <v>2120213.0646980591</v>
      </c>
      <c r="M98" s="4">
        <f t="shared" si="27"/>
        <v>1992894.4391522831</v>
      </c>
      <c r="N98" s="4">
        <f t="shared" si="28"/>
        <v>1917872.2947287317</v>
      </c>
      <c r="O98" s="49">
        <f>+(1+VLOOKUP(A98,hozamok!$A$11:$E$40,5,FALSE))^(1/12)</f>
        <v>1.0022314211344634</v>
      </c>
      <c r="P98" s="6">
        <f t="shared" si="29"/>
        <v>2281621.6320861299</v>
      </c>
      <c r="Q98" s="6">
        <f t="shared" si="30"/>
        <v>2120213.0646980591</v>
      </c>
      <c r="R98" s="4">
        <f t="shared" si="31"/>
        <v>1947383.7994195917</v>
      </c>
      <c r="S98" s="4">
        <f t="shared" si="32"/>
        <v>1885407.808630829</v>
      </c>
    </row>
    <row r="99" spans="1:19" x14ac:dyDescent="0.2">
      <c r="A99">
        <f t="shared" si="20"/>
        <v>8</v>
      </c>
      <c r="B99" s="5">
        <v>86</v>
      </c>
      <c r="C99" s="47">
        <f t="shared" si="21"/>
        <v>25000</v>
      </c>
      <c r="D99" s="13">
        <f t="shared" si="34"/>
        <v>23875</v>
      </c>
      <c r="E99" s="49">
        <f>+(1+VLOOKUP(A99,hozamok!$A$11:$E$40,3,FALSE))^(1/12)</f>
        <v>1.0022314211344634</v>
      </c>
      <c r="F99" s="6">
        <f t="shared" si="33"/>
        <v>2311768.6763451775</v>
      </c>
      <c r="G99" s="6">
        <f t="shared" si="24"/>
        <v>2147625.7049477296</v>
      </c>
      <c r="H99" s="4">
        <f t="shared" si="22"/>
        <v>2095076.5911457008</v>
      </c>
      <c r="I99" s="4">
        <f t="shared" si="23"/>
        <v>1979387.9038106601</v>
      </c>
      <c r="J99" s="49">
        <f>+(1+VLOOKUP(A99,hozamok!$A$11:$E$40,4,FALSE))^(1/12)</f>
        <v>1.0022314211344634</v>
      </c>
      <c r="K99" s="6">
        <f t="shared" si="25"/>
        <v>2311768.6763451775</v>
      </c>
      <c r="L99" s="6">
        <f t="shared" si="26"/>
        <v>2147625.7049477296</v>
      </c>
      <c r="M99" s="4">
        <f t="shared" si="27"/>
        <v>2014817.2073759928</v>
      </c>
      <c r="N99" s="4">
        <f t="shared" si="28"/>
        <v>1938110.2460042865</v>
      </c>
      <c r="O99" s="49">
        <f>+(1+VLOOKUP(A99,hozamok!$A$11:$E$40,5,FALSE))^(1/12)</f>
        <v>1.0022314211344634</v>
      </c>
      <c r="P99" s="6">
        <f t="shared" si="29"/>
        <v>2311768.6763451775</v>
      </c>
      <c r="Q99" s="6">
        <f t="shared" si="30"/>
        <v>2147625.7049477296</v>
      </c>
      <c r="R99" s="4">
        <f t="shared" si="31"/>
        <v>1968278.9275296088</v>
      </c>
      <c r="S99" s="4">
        <f t="shared" si="32"/>
        <v>1904931.3366885437</v>
      </c>
    </row>
    <row r="100" spans="1:19" x14ac:dyDescent="0.2">
      <c r="A100">
        <f t="shared" si="20"/>
        <v>8</v>
      </c>
      <c r="B100" s="5">
        <v>87</v>
      </c>
      <c r="C100" s="47">
        <f t="shared" si="21"/>
        <v>25000</v>
      </c>
      <c r="D100" s="13">
        <f t="shared" si="34"/>
        <v>23875</v>
      </c>
      <c r="E100" s="49">
        <f>+(1+VLOOKUP(A100,hozamok!$A$11:$E$40,3,FALSE))^(1/12)</f>
        <v>1.0022314211344634</v>
      </c>
      <c r="F100" s="6">
        <f t="shared" si="33"/>
        <v>2341982.9913559263</v>
      </c>
      <c r="G100" s="6">
        <f t="shared" si="24"/>
        <v>2175083.5747106341</v>
      </c>
      <c r="H100" s="4">
        <f t="shared" si="22"/>
        <v>2118795.6348883552</v>
      </c>
      <c r="I100" s="4">
        <f t="shared" si="23"/>
        <v>2000485.1370474112</v>
      </c>
      <c r="J100" s="49">
        <f>+(1+VLOOKUP(A100,hozamok!$A$11:$E$40,4,FALSE))^(1/12)</f>
        <v>1.0022314211344634</v>
      </c>
      <c r="K100" s="6">
        <f t="shared" si="25"/>
        <v>2341982.9913559263</v>
      </c>
      <c r="L100" s="6">
        <f t="shared" si="26"/>
        <v>2175083.5747106341</v>
      </c>
      <c r="M100" s="4">
        <f t="shared" si="27"/>
        <v>2036706.124615086</v>
      </c>
      <c r="N100" s="4">
        <f t="shared" si="28"/>
        <v>1958297.9467442231</v>
      </c>
      <c r="O100" s="49">
        <f>+(1+VLOOKUP(A100,hozamok!$A$11:$E$40,5,FALSE))^(1/12)</f>
        <v>1.0022314211344634</v>
      </c>
      <c r="P100" s="6">
        <f t="shared" si="29"/>
        <v>2341982.9913559263</v>
      </c>
      <c r="Q100" s="6">
        <f t="shared" si="30"/>
        <v>2175083.5747106341</v>
      </c>
      <c r="R100" s="4">
        <f t="shared" si="31"/>
        <v>1989130.0109967354</v>
      </c>
      <c r="S100" s="4">
        <f t="shared" si="32"/>
        <v>1924398.1555011109</v>
      </c>
    </row>
    <row r="101" spans="1:19" x14ac:dyDescent="0.2">
      <c r="A101">
        <f t="shared" si="20"/>
        <v>8</v>
      </c>
      <c r="B101" s="5">
        <v>88</v>
      </c>
      <c r="C101" s="47">
        <f t="shared" si="21"/>
        <v>25000</v>
      </c>
      <c r="D101" s="13">
        <f t="shared" si="34"/>
        <v>23875</v>
      </c>
      <c r="E101" s="49">
        <f>+(1+VLOOKUP(A101,hozamok!$A$11:$E$40,3,FALSE))^(1/12)</f>
        <v>1.0022314211344634</v>
      </c>
      <c r="F101" s="6">
        <f t="shared" si="33"/>
        <v>2372264.7272277535</v>
      </c>
      <c r="G101" s="6">
        <f t="shared" si="24"/>
        <v>2202586.7486132528</v>
      </c>
      <c r="H101" s="4">
        <f t="shared" si="22"/>
        <v>2142500.1765084481</v>
      </c>
      <c r="I101" s="4">
        <f t="shared" si="23"/>
        <v>2021540.7727880301</v>
      </c>
      <c r="J101" s="49">
        <f>+(1+VLOOKUP(A101,hozamok!$A$11:$E$40,4,FALSE))^(1/12)</f>
        <v>1.0022314211344634</v>
      </c>
      <c r="K101" s="6">
        <f t="shared" si="25"/>
        <v>2372264.7272277535</v>
      </c>
      <c r="L101" s="6">
        <f t="shared" si="26"/>
        <v>2202586.7486132528</v>
      </c>
      <c r="M101" s="4">
        <f t="shared" si="27"/>
        <v>2058561.2431389268</v>
      </c>
      <c r="N101" s="4">
        <f t="shared" si="28"/>
        <v>1978435.5217198832</v>
      </c>
      <c r="O101" s="49">
        <f>+(1+VLOOKUP(A101,hozamok!$A$11:$E$40,5,FALSE))^(1/12)</f>
        <v>1.0022314211344634</v>
      </c>
      <c r="P101" s="6">
        <f t="shared" si="29"/>
        <v>2372264.7272277535</v>
      </c>
      <c r="Q101" s="6">
        <f t="shared" si="30"/>
        <v>2202586.7486132528</v>
      </c>
      <c r="R101" s="4">
        <f t="shared" si="31"/>
        <v>2009937.1426622574</v>
      </c>
      <c r="S101" s="4">
        <f t="shared" si="32"/>
        <v>1943808.4297897059</v>
      </c>
    </row>
    <row r="102" spans="1:19" x14ac:dyDescent="0.2">
      <c r="A102">
        <f t="shared" si="20"/>
        <v>8</v>
      </c>
      <c r="B102" s="5">
        <v>89</v>
      </c>
      <c r="C102" s="47">
        <f t="shared" si="21"/>
        <v>25000</v>
      </c>
      <c r="D102" s="13">
        <f t="shared" si="34"/>
        <v>23875</v>
      </c>
      <c r="E102" s="49">
        <f>+(1+VLOOKUP(A102,hozamok!$A$11:$E$40,3,FALSE))^(1/12)</f>
        <v>1.0022314211344634</v>
      </c>
      <c r="F102" s="6">
        <f t="shared" si="33"/>
        <v>2402614.0344049931</v>
      </c>
      <c r="G102" s="6">
        <f t="shared" si="24"/>
        <v>2230135.301405197</v>
      </c>
      <c r="H102" s="4">
        <f t="shared" si="22"/>
        <v>2166190.2248727605</v>
      </c>
      <c r="I102" s="4">
        <f t="shared" si="23"/>
        <v>2042554.8930504604</v>
      </c>
      <c r="J102" s="49">
        <f>+(1+VLOOKUP(A102,hozamok!$A$11:$E$40,4,FALSE))^(1/12)</f>
        <v>1.0022314211344634</v>
      </c>
      <c r="K102" s="6">
        <f t="shared" si="25"/>
        <v>2402614.0344049931</v>
      </c>
      <c r="L102" s="6">
        <f t="shared" si="26"/>
        <v>2230135.301405197</v>
      </c>
      <c r="M102" s="4">
        <f t="shared" si="27"/>
        <v>2080382.6151361705</v>
      </c>
      <c r="N102" s="4">
        <f t="shared" si="28"/>
        <v>1998523.0953928027</v>
      </c>
      <c r="O102" s="49">
        <f>+(1+VLOOKUP(A102,hozamok!$A$11:$E$40,5,FALSE))^(1/12)</f>
        <v>1.0022314211344634</v>
      </c>
      <c r="P102" s="6">
        <f t="shared" si="29"/>
        <v>2402614.0344049931</v>
      </c>
      <c r="Q102" s="6">
        <f t="shared" si="30"/>
        <v>2230135.301405197</v>
      </c>
      <c r="R102" s="4">
        <f t="shared" si="31"/>
        <v>2030700.415171762</v>
      </c>
      <c r="S102" s="4">
        <f t="shared" si="32"/>
        <v>1963162.3237970446</v>
      </c>
    </row>
    <row r="103" spans="1:19" x14ac:dyDescent="0.2">
      <c r="A103">
        <f t="shared" si="20"/>
        <v>8</v>
      </c>
      <c r="B103" s="5">
        <v>90</v>
      </c>
      <c r="C103" s="47">
        <f t="shared" si="21"/>
        <v>25000</v>
      </c>
      <c r="D103" s="13">
        <f t="shared" si="34"/>
        <v>23875</v>
      </c>
      <c r="E103" s="49">
        <f>+(1+VLOOKUP(A103,hozamok!$A$11:$E$40,3,FALSE))^(1/12)</f>
        <v>1.0022314211344634</v>
      </c>
      <c r="F103" s="6">
        <f t="shared" si="33"/>
        <v>2433031.0636676843</v>
      </c>
      <c r="G103" s="6">
        <f t="shared" si="24"/>
        <v>2257729.3079594104</v>
      </c>
      <c r="H103" s="4">
        <f t="shared" si="22"/>
        <v>2189865.7888426515</v>
      </c>
      <c r="I103" s="4">
        <f t="shared" si="23"/>
        <v>2063527.5796909304</v>
      </c>
      <c r="J103" s="49">
        <f>+(1+VLOOKUP(A103,hozamok!$A$11:$E$40,4,FALSE))^(1/12)</f>
        <v>1.0022314211344634</v>
      </c>
      <c r="K103" s="6">
        <f t="shared" si="25"/>
        <v>2433031.0636676843</v>
      </c>
      <c r="L103" s="6">
        <f t="shared" si="26"/>
        <v>2257729.3079594104</v>
      </c>
      <c r="M103" s="4">
        <f t="shared" si="27"/>
        <v>2102170.2927148878</v>
      </c>
      <c r="N103" s="4">
        <f t="shared" si="28"/>
        <v>2018560.7919154817</v>
      </c>
      <c r="O103" s="49">
        <f>+(1+VLOOKUP(A103,hozamok!$A$11:$E$40,5,FALSE))^(1/12)</f>
        <v>1.0022314211344634</v>
      </c>
      <c r="P103" s="6">
        <f t="shared" si="29"/>
        <v>2433031.0636676843</v>
      </c>
      <c r="Q103" s="6">
        <f t="shared" si="30"/>
        <v>2257729.3079594104</v>
      </c>
      <c r="R103" s="4">
        <f t="shared" si="31"/>
        <v>2051419.9209755489</v>
      </c>
      <c r="S103" s="4">
        <f t="shared" si="32"/>
        <v>1982460.0012887733</v>
      </c>
    </row>
    <row r="104" spans="1:19" x14ac:dyDescent="0.2">
      <c r="A104">
        <f t="shared" si="20"/>
        <v>8</v>
      </c>
      <c r="B104" s="5">
        <v>91</v>
      </c>
      <c r="C104" s="47">
        <f t="shared" si="21"/>
        <v>25000</v>
      </c>
      <c r="D104" s="13">
        <f t="shared" si="34"/>
        <v>23875</v>
      </c>
      <c r="E104" s="49">
        <f>+(1+VLOOKUP(A104,hozamok!$A$11:$E$40,3,FALSE))^(1/12)</f>
        <v>1.0022314211344634</v>
      </c>
      <c r="F104" s="6">
        <f t="shared" si="33"/>
        <v>2463515.96613232</v>
      </c>
      <c r="G104" s="6">
        <f t="shared" si="24"/>
        <v>2285368.8432723735</v>
      </c>
      <c r="H104" s="4">
        <f t="shared" si="22"/>
        <v>2213526.8772740625</v>
      </c>
      <c r="I104" s="4">
        <f t="shared" si="23"/>
        <v>2084458.9144042723</v>
      </c>
      <c r="J104" s="49">
        <f>+(1+VLOOKUP(A104,hozamok!$A$11:$E$40,4,FALSE))^(1/12)</f>
        <v>1.0022314211344634</v>
      </c>
      <c r="K104" s="6">
        <f t="shared" si="25"/>
        <v>2463515.96613232</v>
      </c>
      <c r="L104" s="6">
        <f t="shared" si="26"/>
        <v>2285368.8432723735</v>
      </c>
      <c r="M104" s="4">
        <f t="shared" si="27"/>
        <v>2123924.3279026886</v>
      </c>
      <c r="N104" s="4">
        <f t="shared" si="28"/>
        <v>2038548.7351321513</v>
      </c>
      <c r="O104" s="49">
        <f>+(1+VLOOKUP(A104,hozamok!$A$11:$E$40,5,FALSE))^(1/12)</f>
        <v>1.0022314211344634</v>
      </c>
      <c r="P104" s="6">
        <f t="shared" si="29"/>
        <v>2463515.96613232</v>
      </c>
      <c r="Q104" s="6">
        <f t="shared" si="30"/>
        <v>2285368.8432723735</v>
      </c>
      <c r="R104" s="4">
        <f t="shared" si="31"/>
        <v>2072095.7523290433</v>
      </c>
      <c r="S104" s="4">
        <f t="shared" si="32"/>
        <v>2001701.6255548543</v>
      </c>
    </row>
    <row r="105" spans="1:19" x14ac:dyDescent="0.2">
      <c r="A105">
        <f t="shared" si="20"/>
        <v>8</v>
      </c>
      <c r="B105" s="5">
        <v>92</v>
      </c>
      <c r="C105" s="47">
        <f t="shared" si="21"/>
        <v>25000</v>
      </c>
      <c r="D105" s="13">
        <f t="shared" si="34"/>
        <v>23875</v>
      </c>
      <c r="E105" s="49">
        <f>+(1+VLOOKUP(A105,hozamok!$A$11:$E$40,3,FALSE))^(1/12)</f>
        <v>1.0022314211344634</v>
      </c>
      <c r="F105" s="6">
        <f t="shared" si="33"/>
        <v>2494068.8932525972</v>
      </c>
      <c r="G105" s="6">
        <f t="shared" si="24"/>
        <v>2313053.9824643075</v>
      </c>
      <c r="H105" s="4">
        <f t="shared" si="22"/>
        <v>2237173.4990175203</v>
      </c>
      <c r="I105" s="4">
        <f t="shared" si="23"/>
        <v>2105348.9787242403</v>
      </c>
      <c r="J105" s="49">
        <f>+(1+VLOOKUP(A105,hozamok!$A$11:$E$40,4,FALSE))^(1/12)</f>
        <v>1.0022314211344634</v>
      </c>
      <c r="K105" s="6">
        <f t="shared" si="25"/>
        <v>2494068.8932525972</v>
      </c>
      <c r="L105" s="6">
        <f t="shared" si="26"/>
        <v>2313053.9824643075</v>
      </c>
      <c r="M105" s="4">
        <f t="shared" si="27"/>
        <v>2145644.7726468476</v>
      </c>
      <c r="N105" s="4">
        <f t="shared" si="28"/>
        <v>2058487.0485795392</v>
      </c>
      <c r="O105" s="49">
        <f>+(1+VLOOKUP(A105,hozamok!$A$11:$E$40,5,FALSE))^(1/12)</f>
        <v>1.0022314211344634</v>
      </c>
      <c r="P105" s="6">
        <f t="shared" si="29"/>
        <v>2494068.8932525972</v>
      </c>
      <c r="Q105" s="6">
        <f t="shared" si="30"/>
        <v>2313053.9824643075</v>
      </c>
      <c r="R105" s="4">
        <f t="shared" si="31"/>
        <v>2092728.0012932059</v>
      </c>
      <c r="S105" s="4">
        <f t="shared" si="32"/>
        <v>2020887.3594109484</v>
      </c>
    </row>
    <row r="106" spans="1:19" x14ac:dyDescent="0.2">
      <c r="A106">
        <f t="shared" si="20"/>
        <v>8</v>
      </c>
      <c r="B106" s="5">
        <v>93</v>
      </c>
      <c r="C106" s="47">
        <f t="shared" si="21"/>
        <v>25000</v>
      </c>
      <c r="D106" s="13">
        <f t="shared" si="34"/>
        <v>23875</v>
      </c>
      <c r="E106" s="49">
        <f>+(1+VLOOKUP(A106,hozamok!$A$11:$E$40,3,FALSE))^(1/12)</f>
        <v>1.0022314211344634</v>
      </c>
      <c r="F106" s="6">
        <f t="shared" si="33"/>
        <v>2524689.9968201704</v>
      </c>
      <c r="G106" s="6">
        <f t="shared" si="24"/>
        <v>2340784.800779378</v>
      </c>
      <c r="H106" s="4">
        <f t="shared" si="22"/>
        <v>2260805.6629181406</v>
      </c>
      <c r="I106" s="4">
        <f t="shared" si="23"/>
        <v>2126197.8540238282</v>
      </c>
      <c r="J106" s="49">
        <f>+(1+VLOOKUP(A106,hozamok!$A$11:$E$40,4,FALSE))^(1/12)</f>
        <v>1.0022314211344634</v>
      </c>
      <c r="K106" s="6">
        <f t="shared" si="25"/>
        <v>2524689.9968201704</v>
      </c>
      <c r="L106" s="6">
        <f t="shared" si="26"/>
        <v>2340784.800779378</v>
      </c>
      <c r="M106" s="4">
        <f t="shared" si="27"/>
        <v>2167331.6788144275</v>
      </c>
      <c r="N106" s="4">
        <f t="shared" si="28"/>
        <v>2078375.855487633</v>
      </c>
      <c r="O106" s="49">
        <f>+(1+VLOOKUP(A106,hozamok!$A$11:$E$40,5,FALSE))^(1/12)</f>
        <v>1.0022314211344634</v>
      </c>
      <c r="P106" s="6">
        <f t="shared" si="29"/>
        <v>2524689.9968201704</v>
      </c>
      <c r="Q106" s="6">
        <f t="shared" si="30"/>
        <v>2340784.800779378</v>
      </c>
      <c r="R106" s="4">
        <f t="shared" si="31"/>
        <v>2113316.7597349426</v>
      </c>
      <c r="S106" s="4">
        <f t="shared" si="32"/>
        <v>2040017.3651997913</v>
      </c>
    </row>
    <row r="107" spans="1:19" x14ac:dyDescent="0.2">
      <c r="A107">
        <f t="shared" si="20"/>
        <v>8</v>
      </c>
      <c r="B107" s="5">
        <v>94</v>
      </c>
      <c r="C107" s="47">
        <f t="shared" si="21"/>
        <v>25000</v>
      </c>
      <c r="D107" s="13">
        <f t="shared" si="34"/>
        <v>23875</v>
      </c>
      <c r="E107" s="49">
        <f>+(1+VLOOKUP(A107,hozamok!$A$11:$E$40,3,FALSE))^(1/12)</f>
        <v>1.0022314211344634</v>
      </c>
      <c r="F107" s="6">
        <f t="shared" si="33"/>
        <v>2555379.4289654051</v>
      </c>
      <c r="G107" s="6">
        <f t="shared" si="24"/>
        <v>2368561.3735859003</v>
      </c>
      <c r="H107" s="4">
        <f t="shared" si="22"/>
        <v>2284423.3778156312</v>
      </c>
      <c r="I107" s="4">
        <f t="shared" si="23"/>
        <v>2147005.6215155865</v>
      </c>
      <c r="J107" s="49">
        <f>+(1+VLOOKUP(A107,hozamok!$A$11:$E$40,4,FALSE))^(1/12)</f>
        <v>1.0022314211344634</v>
      </c>
      <c r="K107" s="6">
        <f t="shared" si="25"/>
        <v>2555379.4289654051</v>
      </c>
      <c r="L107" s="6">
        <f t="shared" si="26"/>
        <v>2368561.3735859003</v>
      </c>
      <c r="M107" s="4">
        <f t="shared" si="27"/>
        <v>2188985.0981924026</v>
      </c>
      <c r="N107" s="4">
        <f t="shared" si="28"/>
        <v>2098215.2787804427</v>
      </c>
      <c r="O107" s="49">
        <f>+(1+VLOOKUP(A107,hozamok!$A$11:$E$40,5,FALSE))^(1/12)</f>
        <v>1.0022314211344634</v>
      </c>
      <c r="P107" s="6">
        <f t="shared" si="29"/>
        <v>2555379.4289654051</v>
      </c>
      <c r="Q107" s="6">
        <f t="shared" si="30"/>
        <v>2368561.3735859003</v>
      </c>
      <c r="R107" s="4">
        <f t="shared" si="31"/>
        <v>2133862.1193275144</v>
      </c>
      <c r="S107" s="4">
        <f t="shared" si="32"/>
        <v>2059091.8047925683</v>
      </c>
    </row>
    <row r="108" spans="1:19" x14ac:dyDescent="0.2">
      <c r="A108">
        <f t="shared" si="20"/>
        <v>8</v>
      </c>
      <c r="B108" s="5">
        <v>95</v>
      </c>
      <c r="C108" s="47">
        <f t="shared" si="21"/>
        <v>25000</v>
      </c>
      <c r="D108" s="13">
        <f t="shared" si="34"/>
        <v>23875</v>
      </c>
      <c r="E108" s="49">
        <f>+(1+VLOOKUP(A108,hozamok!$A$11:$E$40,3,FALSE))^(1/12)</f>
        <v>1.0022314211344634</v>
      </c>
      <c r="F108" s="6">
        <f t="shared" si="33"/>
        <v>2586137.3421581332</v>
      </c>
      <c r="G108" s="6">
        <f t="shared" si="24"/>
        <v>2396383.7763765431</v>
      </c>
      <c r="H108" s="4">
        <f t="shared" si="22"/>
        <v>2308026.6525442945</v>
      </c>
      <c r="I108" s="4">
        <f t="shared" si="23"/>
        <v>2167772.3622519383</v>
      </c>
      <c r="J108" s="49">
        <f>+(1+VLOOKUP(A108,hozamok!$A$11:$E$40,4,FALSE))^(1/12)</f>
        <v>1.0022314211344634</v>
      </c>
      <c r="K108" s="6">
        <f t="shared" si="25"/>
        <v>2586137.3421581332</v>
      </c>
      <c r="L108" s="6">
        <f t="shared" si="26"/>
        <v>2396383.7763765431</v>
      </c>
      <c r="M108" s="4">
        <f t="shared" si="27"/>
        <v>2210605.0824877834</v>
      </c>
      <c r="N108" s="4">
        <f t="shared" si="28"/>
        <v>2118005.4410767588</v>
      </c>
      <c r="O108" s="49">
        <f>+(1+VLOOKUP(A108,hozamok!$A$11:$E$40,5,FALSE))^(1/12)</f>
        <v>1.0022314211344634</v>
      </c>
      <c r="P108" s="6">
        <f t="shared" si="29"/>
        <v>2586137.3421581332</v>
      </c>
      <c r="Q108" s="6">
        <f t="shared" si="30"/>
        <v>2396383.7763765431</v>
      </c>
      <c r="R108" s="4">
        <f t="shared" si="31"/>
        <v>2154364.1715509449</v>
      </c>
      <c r="S108" s="4">
        <f t="shared" si="32"/>
        <v>2078110.8395902838</v>
      </c>
    </row>
    <row r="109" spans="1:19" x14ac:dyDescent="0.2">
      <c r="A109">
        <f t="shared" si="20"/>
        <v>8</v>
      </c>
      <c r="B109" s="5">
        <v>96</v>
      </c>
      <c r="C109" s="47">
        <f t="shared" si="21"/>
        <v>25000</v>
      </c>
      <c r="D109" s="13">
        <f t="shared" si="34"/>
        <v>23875</v>
      </c>
      <c r="E109" s="49">
        <f>+(1+VLOOKUP(A109,hozamok!$A$11:$E$40,3,FALSE))^(1/12)</f>
        <v>1.0022314211344634</v>
      </c>
      <c r="F109" s="6">
        <f t="shared" si="33"/>
        <v>2616963.8892084113</v>
      </c>
      <c r="G109" s="6">
        <f t="shared" si="24"/>
        <v>2424252.0847685346</v>
      </c>
      <c r="H109" s="4">
        <f t="shared" si="22"/>
        <v>2331615.4959330317</v>
      </c>
      <c r="I109" s="4">
        <f t="shared" si="23"/>
        <v>2188498.1571254954</v>
      </c>
      <c r="J109" s="49">
        <f>+(1+VLOOKUP(A109,hozamok!$A$11:$E$40,4,FALSE))^(1/12)</f>
        <v>1.0022314211344634</v>
      </c>
      <c r="K109" s="6">
        <f t="shared" si="25"/>
        <v>2616963.8892084113</v>
      </c>
      <c r="L109" s="6">
        <f t="shared" si="26"/>
        <v>2424252.0847685346</v>
      </c>
      <c r="M109" s="4">
        <f t="shared" si="27"/>
        <v>2232191.6833277387</v>
      </c>
      <c r="N109" s="4">
        <f t="shared" si="28"/>
        <v>2137746.464690912</v>
      </c>
      <c r="O109" s="49">
        <f>+(1+VLOOKUP(A109,hozamok!$A$11:$E$40,5,FALSE))^(1/12)</f>
        <v>1.0022314211344634</v>
      </c>
      <c r="P109" s="6">
        <f t="shared" si="29"/>
        <v>2616963.8892084113</v>
      </c>
      <c r="Q109" s="6">
        <f t="shared" si="30"/>
        <v>2424252.0847685346</v>
      </c>
      <c r="R109" s="4">
        <f t="shared" si="31"/>
        <v>2174823.0076924278</v>
      </c>
      <c r="S109" s="4">
        <f t="shared" si="32"/>
        <v>2097074.6305251268</v>
      </c>
    </row>
    <row r="110" spans="1:19" x14ac:dyDescent="0.2">
      <c r="A110">
        <f t="shared" si="20"/>
        <v>9</v>
      </c>
      <c r="B110" s="5">
        <v>97</v>
      </c>
      <c r="C110" s="47">
        <f t="shared" si="21"/>
        <v>25000</v>
      </c>
      <c r="D110" s="13">
        <f t="shared" si="34"/>
        <v>23875</v>
      </c>
      <c r="E110" s="49">
        <f>+(1+VLOOKUP(A110,hozamok!$A$11:$E$40,3,FALSE))^(1/12)</f>
        <v>1.0023501406065176</v>
      </c>
      <c r="F110" s="6">
        <f t="shared" si="33"/>
        <v>2648172.875825393</v>
      </c>
      <c r="G110" s="6">
        <f t="shared" si="24"/>
        <v>2452457.0148588931</v>
      </c>
      <c r="H110" s="4">
        <f t="shared" si="22"/>
        <v>2355189.9168053465</v>
      </c>
      <c r="I110" s="4">
        <f t="shared" si="23"/>
        <v>2209183.0868693735</v>
      </c>
      <c r="J110" s="49">
        <f>+(1+VLOOKUP(A110,hozamok!$A$11:$E$40,4,FALSE))^(1/12)</f>
        <v>1.0023501406065176</v>
      </c>
      <c r="K110" s="6">
        <f t="shared" si="25"/>
        <v>2648172.875825393</v>
      </c>
      <c r="L110" s="6">
        <f t="shared" si="26"/>
        <v>2452457.0148588931</v>
      </c>
      <c r="M110" s="4">
        <f t="shared" si="27"/>
        <v>2253744.9522597203</v>
      </c>
      <c r="N110" s="4">
        <f t="shared" si="28"/>
        <v>2157438.4716335284</v>
      </c>
      <c r="O110" s="49">
        <f>+(1+VLOOKUP(A110,hozamok!$A$11:$E$40,5,FALSE))^(1/12)</f>
        <v>1.0023501406065176</v>
      </c>
      <c r="P110" s="6">
        <f t="shared" si="29"/>
        <v>2648172.875825393</v>
      </c>
      <c r="Q110" s="6">
        <f t="shared" si="30"/>
        <v>2452457.0148588931</v>
      </c>
      <c r="R110" s="4">
        <f t="shared" si="31"/>
        <v>2195238.7188467337</v>
      </c>
      <c r="S110" s="4">
        <f t="shared" si="32"/>
        <v>2115983.3380618324</v>
      </c>
    </row>
    <row r="111" spans="1:19" x14ac:dyDescent="0.2">
      <c r="A111">
        <f t="shared" si="20"/>
        <v>9</v>
      </c>
      <c r="B111" s="5">
        <v>98</v>
      </c>
      <c r="C111" s="47">
        <f t="shared" si="21"/>
        <v>25000</v>
      </c>
      <c r="D111" s="13">
        <f t="shared" si="34"/>
        <v>23875</v>
      </c>
      <c r="E111" s="49">
        <f>+(1+VLOOKUP(A111,hozamok!$A$11:$E$40,3,FALSE))^(1/12)</f>
        <v>1.0023501406065176</v>
      </c>
      <c r="F111" s="6">
        <f t="shared" si="33"/>
        <v>2679455.2079491117</v>
      </c>
      <c r="G111" s="6">
        <f t="shared" si="24"/>
        <v>2480711.8301763115</v>
      </c>
      <c r="H111" s="4">
        <f t="shared" ref="H111:H132" si="35">+H110+C111/((1+$C$8)^(B111-1))</f>
        <v>2378749.9239793471</v>
      </c>
      <c r="I111" s="4">
        <f t="shared" ref="I111:I133" si="36">+I110+C111/((1+$C$9)^(B111-1))</f>
        <v>2229827.2320575062</v>
      </c>
      <c r="J111" s="49">
        <f>+(1+VLOOKUP(A111,hozamok!$A$11:$E$40,4,FALSE))^(1/12)</f>
        <v>1.0023501406065176</v>
      </c>
      <c r="K111" s="6">
        <f t="shared" si="25"/>
        <v>2679455.2079491117</v>
      </c>
      <c r="L111" s="6">
        <f t="shared" si="26"/>
        <v>2480711.8301763115</v>
      </c>
      <c r="M111" s="4">
        <f t="shared" si="27"/>
        <v>2275264.9407515856</v>
      </c>
      <c r="N111" s="4">
        <f t="shared" si="28"/>
        <v>2177081.5836122823</v>
      </c>
      <c r="O111" s="49">
        <f>+(1+VLOOKUP(A111,hozamok!$A$11:$E$40,5,FALSE))^(1/12)</f>
        <v>1.0023501406065176</v>
      </c>
      <c r="P111" s="6">
        <f t="shared" si="29"/>
        <v>2679455.2079491117</v>
      </c>
      <c r="Q111" s="6">
        <f t="shared" si="30"/>
        <v>2480711.8301763115</v>
      </c>
      <c r="R111" s="4">
        <f t="shared" si="31"/>
        <v>2215611.3959166151</v>
      </c>
      <c r="S111" s="4">
        <f t="shared" si="32"/>
        <v>2134837.1221990404</v>
      </c>
    </row>
    <row r="112" spans="1:19" x14ac:dyDescent="0.2">
      <c r="A112">
        <f t="shared" si="20"/>
        <v>9</v>
      </c>
      <c r="B112" s="5">
        <v>99</v>
      </c>
      <c r="C112" s="47">
        <f t="shared" si="21"/>
        <v>25000</v>
      </c>
      <c r="D112" s="13">
        <f t="shared" si="34"/>
        <v>23875</v>
      </c>
      <c r="E112" s="49">
        <f>+(1+VLOOKUP(A112,hozamok!$A$11:$E$40,3,FALSE))^(1/12)</f>
        <v>1.0023501406065176</v>
      </c>
      <c r="F112" s="6">
        <f t="shared" si="33"/>
        <v>2710811.057951821</v>
      </c>
      <c r="G112" s="6">
        <f t="shared" si="24"/>
        <v>2509016.6189513179</v>
      </c>
      <c r="H112" s="4">
        <f t="shared" si="35"/>
        <v>2402295.5262677507</v>
      </c>
      <c r="I112" s="4">
        <f t="shared" si="36"/>
        <v>2250430.6731049595</v>
      </c>
      <c r="J112" s="49">
        <f>+(1+VLOOKUP(A112,hozamok!$A$11:$E$40,4,FALSE))^(1/12)</f>
        <v>1.0023501406065176</v>
      </c>
      <c r="K112" s="6">
        <f t="shared" si="25"/>
        <v>2710811.057951821</v>
      </c>
      <c r="L112" s="6">
        <f t="shared" si="26"/>
        <v>2509016.6189513179</v>
      </c>
      <c r="M112" s="4">
        <f t="shared" si="27"/>
        <v>2296751.7001917204</v>
      </c>
      <c r="N112" s="4">
        <f t="shared" si="28"/>
        <v>2196675.922032651</v>
      </c>
      <c r="O112" s="49">
        <f>+(1+VLOOKUP(A112,hozamok!$A$11:$E$40,5,FALSE))^(1/12)</f>
        <v>1.0023501406065176</v>
      </c>
      <c r="P112" s="6">
        <f t="shared" si="29"/>
        <v>2710811.057951821</v>
      </c>
      <c r="Q112" s="6">
        <f t="shared" si="30"/>
        <v>2509016.6189513179</v>
      </c>
      <c r="R112" s="4">
        <f t="shared" si="31"/>
        <v>2235941.1296132114</v>
      </c>
      <c r="S112" s="4">
        <f t="shared" si="32"/>
        <v>2153636.142470648</v>
      </c>
    </row>
    <row r="113" spans="1:19" x14ac:dyDescent="0.2">
      <c r="A113">
        <f t="shared" si="20"/>
        <v>9</v>
      </c>
      <c r="B113" s="5">
        <v>100</v>
      </c>
      <c r="C113" s="47">
        <f t="shared" si="21"/>
        <v>25000</v>
      </c>
      <c r="D113" s="13">
        <f t="shared" si="34"/>
        <v>23875</v>
      </c>
      <c r="E113" s="49">
        <f>+(1+VLOOKUP(A113,hozamok!$A$11:$E$40,3,FALSE))^(1/12)</f>
        <v>1.0023501406065176</v>
      </c>
      <c r="F113" s="6">
        <f t="shared" si="33"/>
        <v>2742240.5986108733</v>
      </c>
      <c r="G113" s="6">
        <f t="shared" si="24"/>
        <v>2537371.469570491</v>
      </c>
      <c r="H113" s="4">
        <f t="shared" si="35"/>
        <v>2425826.7324778861</v>
      </c>
      <c r="I113" s="4">
        <f t="shared" si="36"/>
        <v>2270993.4902682444</v>
      </c>
      <c r="J113" s="49">
        <f>+(1+VLOOKUP(A113,hozamok!$A$11:$E$40,4,FALSE))^(1/12)</f>
        <v>1.0023501406065176</v>
      </c>
      <c r="K113" s="6">
        <f t="shared" si="25"/>
        <v>2742240.5986108733</v>
      </c>
      <c r="L113" s="6">
        <f t="shared" si="26"/>
        <v>2537371.469570491</v>
      </c>
      <c r="M113" s="4">
        <f t="shared" si="27"/>
        <v>2318205.2818891611</v>
      </c>
      <c r="N113" s="4">
        <f t="shared" si="28"/>
        <v>2216221.6079986631</v>
      </c>
      <c r="O113" s="49">
        <f>+(1+VLOOKUP(A113,hozamok!$A$11:$E$40,5,FALSE))^(1/12)</f>
        <v>1.0023501406065176</v>
      </c>
      <c r="P113" s="6">
        <f t="shared" si="29"/>
        <v>2742240.5986108733</v>
      </c>
      <c r="Q113" s="6">
        <f t="shared" si="30"/>
        <v>2537371.469570491</v>
      </c>
      <c r="R113" s="4">
        <f t="shared" si="31"/>
        <v>2256228.0104564531</v>
      </c>
      <c r="S113" s="4">
        <f t="shared" si="32"/>
        <v>2172380.5579471611</v>
      </c>
    </row>
    <row r="114" spans="1:19" x14ac:dyDescent="0.2">
      <c r="A114">
        <f t="shared" si="20"/>
        <v>9</v>
      </c>
      <c r="B114" s="5">
        <v>101</v>
      </c>
      <c r="C114" s="47">
        <f t="shared" si="21"/>
        <v>25000</v>
      </c>
      <c r="D114" s="13">
        <f t="shared" si="34"/>
        <v>23875</v>
      </c>
      <c r="E114" s="49">
        <f>+(1+VLOOKUP(A114,hozamok!$A$11:$E$40,3,FALSE))^(1/12)</f>
        <v>1.0023501406065176</v>
      </c>
      <c r="F114" s="6">
        <f t="shared" si="33"/>
        <v>2773744.003109673</v>
      </c>
      <c r="G114" s="6">
        <f t="shared" si="24"/>
        <v>2565776.4705767361</v>
      </c>
      <c r="H114" s="4">
        <f t="shared" si="35"/>
        <v>2449343.5514116967</v>
      </c>
      <c r="I114" s="4">
        <f t="shared" si="36"/>
        <v>2291515.7636456303</v>
      </c>
      <c r="J114" s="49">
        <f>+(1+VLOOKUP(A114,hozamok!$A$11:$E$40,4,FALSE))^(1/12)</f>
        <v>1.0023501406065176</v>
      </c>
      <c r="K114" s="6">
        <f t="shared" si="25"/>
        <v>2773744.003109673</v>
      </c>
      <c r="L114" s="6">
        <f t="shared" si="26"/>
        <v>2565776.4705767361</v>
      </c>
      <c r="M114" s="4">
        <f t="shared" si="27"/>
        <v>2339625.7370737176</v>
      </c>
      <c r="N114" s="4">
        <f t="shared" si="28"/>
        <v>2235718.7623136477</v>
      </c>
      <c r="O114" s="49">
        <f>+(1+VLOOKUP(A114,hozamok!$A$11:$E$40,5,FALSE))^(1/12)</f>
        <v>1.0023501406065176</v>
      </c>
      <c r="P114" s="6">
        <f t="shared" si="29"/>
        <v>2773744.003109673</v>
      </c>
      <c r="Q114" s="6">
        <f t="shared" si="30"/>
        <v>2565776.4705767361</v>
      </c>
      <c r="R114" s="4">
        <f t="shared" si="31"/>
        <v>2276472.1287754639</v>
      </c>
      <c r="S114" s="4">
        <f t="shared" si="32"/>
        <v>2191070.5272370395</v>
      </c>
    </row>
    <row r="115" spans="1:19" x14ac:dyDescent="0.2">
      <c r="A115">
        <f t="shared" si="20"/>
        <v>9</v>
      </c>
      <c r="B115" s="5">
        <v>102</v>
      </c>
      <c r="C115" s="47">
        <f t="shared" si="21"/>
        <v>25000</v>
      </c>
      <c r="D115" s="13">
        <f t="shared" si="34"/>
        <v>23875</v>
      </c>
      <c r="E115" s="49">
        <f>+(1+VLOOKUP(A115,hozamok!$A$11:$E$40,3,FALSE))^(1/12)</f>
        <v>1.0023501406065176</v>
      </c>
      <c r="F115" s="6">
        <f t="shared" si="33"/>
        <v>2805321.4450386288</v>
      </c>
      <c r="G115" s="6">
        <f t="shared" si="24"/>
        <v>2594231.7106695627</v>
      </c>
      <c r="H115" s="4">
        <f t="shared" si="35"/>
        <v>2472845.9918657453</v>
      </c>
      <c r="I115" s="4">
        <f t="shared" si="36"/>
        <v>2311997.5731774559</v>
      </c>
      <c r="J115" s="49">
        <f>+(1+VLOOKUP(A115,hozamok!$A$11:$E$40,4,FALSE))^(1/12)</f>
        <v>1.0023501406065176</v>
      </c>
      <c r="K115" s="6">
        <f t="shared" si="25"/>
        <v>2805321.4450386288</v>
      </c>
      <c r="L115" s="6">
        <f t="shared" si="26"/>
        <v>2594231.7106695627</v>
      </c>
      <c r="M115" s="4">
        <f t="shared" si="27"/>
        <v>2361013.1168960971</v>
      </c>
      <c r="N115" s="4">
        <f t="shared" si="28"/>
        <v>2255167.5054809814</v>
      </c>
      <c r="O115" s="49">
        <f>+(1+VLOOKUP(A115,hozamok!$A$11:$E$40,5,FALSE))^(1/12)</f>
        <v>1.0023501406065176</v>
      </c>
      <c r="P115" s="6">
        <f t="shared" si="29"/>
        <v>2805321.4450386288</v>
      </c>
      <c r="Q115" s="6">
        <f t="shared" si="30"/>
        <v>2594231.7106695627</v>
      </c>
      <c r="R115" s="4">
        <f t="shared" si="31"/>
        <v>2296673.5747089647</v>
      </c>
      <c r="S115" s="4">
        <f t="shared" si="32"/>
        <v>2209706.2084880387</v>
      </c>
    </row>
    <row r="116" spans="1:19" x14ac:dyDescent="0.2">
      <c r="A116">
        <f t="shared" si="20"/>
        <v>9</v>
      </c>
      <c r="B116" s="5">
        <v>103</v>
      </c>
      <c r="C116" s="47">
        <f t="shared" si="21"/>
        <v>25000</v>
      </c>
      <c r="D116" s="13">
        <f t="shared" si="34"/>
        <v>23875</v>
      </c>
      <c r="E116" s="49">
        <f>+(1+VLOOKUP(A116,hozamok!$A$11:$E$40,3,FALSE))^(1/12)</f>
        <v>1.0023501406065176</v>
      </c>
      <c r="F116" s="6">
        <f t="shared" si="33"/>
        <v>2836973.0983961117</v>
      </c>
      <c r="G116" s="6">
        <f t="shared" si="24"/>
        <v>2622737.2787053594</v>
      </c>
      <c r="H116" s="4">
        <f t="shared" si="35"/>
        <v>2496334.0626312154</v>
      </c>
      <c r="I116" s="4">
        <f t="shared" si="36"/>
        <v>2332438.9986464414</v>
      </c>
      <c r="J116" s="49">
        <f>+(1+VLOOKUP(A116,hozamok!$A$11:$E$40,4,FALSE))^(1/12)</f>
        <v>1.0023501406065176</v>
      </c>
      <c r="K116" s="6">
        <f t="shared" si="25"/>
        <v>2836973.0983961117</v>
      </c>
      <c r="L116" s="6">
        <f t="shared" si="26"/>
        <v>2622737.2787053594</v>
      </c>
      <c r="M116" s="4">
        <f t="shared" si="27"/>
        <v>2382367.4724280233</v>
      </c>
      <c r="N116" s="4">
        <f t="shared" si="28"/>
        <v>2274567.9577048323</v>
      </c>
      <c r="O116" s="49">
        <f>+(1+VLOOKUP(A116,hozamok!$A$11:$E$40,5,FALSE))^(1/12)</f>
        <v>1.0023501406065176</v>
      </c>
      <c r="P116" s="6">
        <f t="shared" si="29"/>
        <v>2836973.0983961117</v>
      </c>
      <c r="Q116" s="6">
        <f t="shared" si="30"/>
        <v>2622737.2787053594</v>
      </c>
      <c r="R116" s="4">
        <f t="shared" si="31"/>
        <v>2316832.4382056729</v>
      </c>
      <c r="S116" s="4">
        <f t="shared" si="32"/>
        <v>2228287.7593885483</v>
      </c>
    </row>
    <row r="117" spans="1:19" x14ac:dyDescent="0.2">
      <c r="A117">
        <f t="shared" si="20"/>
        <v>9</v>
      </c>
      <c r="B117" s="5">
        <v>104</v>
      </c>
      <c r="C117" s="47">
        <f t="shared" si="21"/>
        <v>25000</v>
      </c>
      <c r="D117" s="13">
        <f t="shared" si="34"/>
        <v>23875</v>
      </c>
      <c r="E117" s="49">
        <f>+(1+VLOOKUP(A117,hozamok!$A$11:$E$40,3,FALSE))^(1/12)</f>
        <v>1.0023501406065176</v>
      </c>
      <c r="F117" s="6">
        <f t="shared" si="33"/>
        <v>2868699.1375894137</v>
      </c>
      <c r="G117" s="6">
        <f t="shared" si="24"/>
        <v>2651293.2636976736</v>
      </c>
      <c r="H117" s="4">
        <f t="shared" si="35"/>
        <v>2519807.7724939161</v>
      </c>
      <c r="I117" s="4">
        <f t="shared" si="36"/>
        <v>2352840.1196779995</v>
      </c>
      <c r="J117" s="49">
        <f>+(1+VLOOKUP(A117,hozamok!$A$11:$E$40,4,FALSE))^(1/12)</f>
        <v>1.0023501406065176</v>
      </c>
      <c r="K117" s="6">
        <f t="shared" si="25"/>
        <v>2868699.1375894137</v>
      </c>
      <c r="L117" s="6">
        <f t="shared" si="26"/>
        <v>2651293.2636976736</v>
      </c>
      <c r="M117" s="4">
        <f t="shared" si="27"/>
        <v>2403688.8546623606</v>
      </c>
      <c r="N117" s="4">
        <f t="shared" si="28"/>
        <v>2293920.2388909035</v>
      </c>
      <c r="O117" s="49">
        <f>+(1+VLOOKUP(A117,hozamok!$A$11:$E$40,5,FALSE))^(1/12)</f>
        <v>1.0023501406065176</v>
      </c>
      <c r="P117" s="6">
        <f t="shared" si="29"/>
        <v>2868699.1375894137</v>
      </c>
      <c r="Q117" s="6">
        <f t="shared" si="30"/>
        <v>2651293.2636976736</v>
      </c>
      <c r="R117" s="4">
        <f t="shared" si="31"/>
        <v>2336948.8090247046</v>
      </c>
      <c r="S117" s="4">
        <f t="shared" si="32"/>
        <v>2246815.3371689273</v>
      </c>
    </row>
    <row r="118" spans="1:19" x14ac:dyDescent="0.2">
      <c r="A118">
        <f t="shared" si="20"/>
        <v>9</v>
      </c>
      <c r="B118" s="5">
        <v>105</v>
      </c>
      <c r="C118" s="47">
        <f t="shared" si="21"/>
        <v>25000</v>
      </c>
      <c r="D118" s="13">
        <f t="shared" si="34"/>
        <v>23875</v>
      </c>
      <c r="E118" s="49">
        <f>+(1+VLOOKUP(A118,hozamok!$A$11:$E$40,3,FALSE))^(1/12)</f>
        <v>1.0023501406065176</v>
      </c>
      <c r="F118" s="6">
        <f t="shared" si="33"/>
        <v>2900499.7374357074</v>
      </c>
      <c r="G118" s="6">
        <f t="shared" si="24"/>
        <v>2679899.7548174867</v>
      </c>
      <c r="H118" s="4">
        <f t="shared" si="35"/>
        <v>2543267.1302342843</v>
      </c>
      <c r="I118" s="4">
        <f t="shared" si="36"/>
        <v>2373201.015740545</v>
      </c>
      <c r="J118" s="49">
        <f>+(1+VLOOKUP(A118,hozamok!$A$11:$E$40,4,FALSE))^(1/12)</f>
        <v>1.0023501406065176</v>
      </c>
      <c r="K118" s="6">
        <f t="shared" si="25"/>
        <v>2900499.7374357074</v>
      </c>
      <c r="L118" s="6">
        <f t="shared" si="26"/>
        <v>2679899.7548174867</v>
      </c>
      <c r="M118" s="4">
        <f t="shared" si="27"/>
        <v>2424977.3145132354</v>
      </c>
      <c r="N118" s="4">
        <f t="shared" si="28"/>
        <v>2313224.4686471736</v>
      </c>
      <c r="O118" s="49">
        <f>+(1+VLOOKUP(A118,hozamok!$A$11:$E$40,5,FALSE))^(1/12)</f>
        <v>1.0023501406065176</v>
      </c>
      <c r="P118" s="6">
        <f t="shared" si="29"/>
        <v>2900499.7374357074</v>
      </c>
      <c r="Q118" s="6">
        <f t="shared" si="30"/>
        <v>2679899.7548174867</v>
      </c>
      <c r="R118" s="4">
        <f t="shared" si="31"/>
        <v>2357022.7767359726</v>
      </c>
      <c r="S118" s="4">
        <f t="shared" si="32"/>
        <v>2265289.0986028328</v>
      </c>
    </row>
    <row r="119" spans="1:19" x14ac:dyDescent="0.2">
      <c r="A119">
        <f t="shared" si="20"/>
        <v>9</v>
      </c>
      <c r="B119" s="5">
        <v>106</v>
      </c>
      <c r="C119" s="47">
        <f t="shared" si="21"/>
        <v>25000</v>
      </c>
      <c r="D119" s="13">
        <f t="shared" si="34"/>
        <v>23875</v>
      </c>
      <c r="E119" s="49">
        <f>+(1+VLOOKUP(A119,hozamok!$A$11:$E$40,3,FALSE))^(1/12)</f>
        <v>1.0023501406065176</v>
      </c>
      <c r="F119" s="6">
        <f t="shared" si="33"/>
        <v>2932375.0731630116</v>
      </c>
      <c r="G119" s="6">
        <f t="shared" si="24"/>
        <v>2708556.8413934959</v>
      </c>
      <c r="H119" s="4">
        <f t="shared" si="35"/>
        <v>2566712.144627389</v>
      </c>
      <c r="I119" s="4">
        <f t="shared" si="36"/>
        <v>2393521.7661458044</v>
      </c>
      <c r="J119" s="49">
        <f>+(1+VLOOKUP(A119,hozamok!$A$11:$E$40,4,FALSE))^(1/12)</f>
        <v>1.0023501406065176</v>
      </c>
      <c r="K119" s="6">
        <f t="shared" si="25"/>
        <v>2932375.0731630116</v>
      </c>
      <c r="L119" s="6">
        <f t="shared" si="26"/>
        <v>2708556.8413934959</v>
      </c>
      <c r="M119" s="4">
        <f t="shared" si="27"/>
        <v>2446232.9028161578</v>
      </c>
      <c r="N119" s="4">
        <f t="shared" si="28"/>
        <v>2332480.7662846367</v>
      </c>
      <c r="O119" s="49">
        <f>+(1+VLOOKUP(A119,hozamok!$A$11:$E$40,5,FALSE))^(1/12)</f>
        <v>1.0023501406065176</v>
      </c>
      <c r="P119" s="6">
        <f t="shared" si="29"/>
        <v>2932375.0731630116</v>
      </c>
      <c r="Q119" s="6">
        <f t="shared" si="30"/>
        <v>2708556.8413934959</v>
      </c>
      <c r="R119" s="4">
        <f t="shared" si="31"/>
        <v>2377054.4307205873</v>
      </c>
      <c r="S119" s="4">
        <f t="shared" si="32"/>
        <v>2283709.2000085479</v>
      </c>
    </row>
    <row r="120" spans="1:19" x14ac:dyDescent="0.2">
      <c r="A120">
        <f t="shared" si="20"/>
        <v>9</v>
      </c>
      <c r="B120" s="5">
        <v>107</v>
      </c>
      <c r="C120" s="47">
        <f t="shared" si="21"/>
        <v>25000</v>
      </c>
      <c r="D120" s="13">
        <f t="shared" si="34"/>
        <v>23875</v>
      </c>
      <c r="E120" s="49">
        <f>+(1+VLOOKUP(A120,hozamok!$A$11:$E$40,3,FALSE))^(1/12)</f>
        <v>1.0023501406065176</v>
      </c>
      <c r="F120" s="6">
        <f t="shared" si="33"/>
        <v>2964325.320411155</v>
      </c>
      <c r="G120" s="6">
        <f t="shared" si="24"/>
        <v>2737264.6129123904</v>
      </c>
      <c r="H120" s="4">
        <f t="shared" si="35"/>
        <v>2590142.8244429338</v>
      </c>
      <c r="I120" s="4">
        <f t="shared" si="36"/>
        <v>2413802.4500491247</v>
      </c>
      <c r="J120" s="49">
        <f>+(1+VLOOKUP(A120,hozamok!$A$11:$E$40,4,FALSE))^(1/12)</f>
        <v>1.0023501406065176</v>
      </c>
      <c r="K120" s="6">
        <f t="shared" si="25"/>
        <v>2964325.320411155</v>
      </c>
      <c r="L120" s="6">
        <f t="shared" si="26"/>
        <v>2737264.6129123904</v>
      </c>
      <c r="M120" s="4">
        <f t="shared" si="27"/>
        <v>2467455.6703281417</v>
      </c>
      <c r="N120" s="4">
        <f t="shared" si="28"/>
        <v>2351689.2508180398</v>
      </c>
      <c r="O120" s="49">
        <f>+(1+VLOOKUP(A120,hozamok!$A$11:$E$40,5,FALSE))^(1/12)</f>
        <v>1.0023501406065176</v>
      </c>
      <c r="P120" s="6">
        <f t="shared" si="29"/>
        <v>2964325.320411155</v>
      </c>
      <c r="Q120" s="6">
        <f t="shared" si="30"/>
        <v>2737264.6129123904</v>
      </c>
      <c r="R120" s="4">
        <f t="shared" si="31"/>
        <v>2397043.8601712524</v>
      </c>
      <c r="S120" s="4">
        <f t="shared" si="32"/>
        <v>2302075.7972503044</v>
      </c>
    </row>
    <row r="121" spans="1:19" x14ac:dyDescent="0.2">
      <c r="A121">
        <f t="shared" si="20"/>
        <v>9</v>
      </c>
      <c r="B121" s="5">
        <v>108</v>
      </c>
      <c r="C121" s="47">
        <f t="shared" si="21"/>
        <v>25000</v>
      </c>
      <c r="D121" s="13">
        <f t="shared" si="34"/>
        <v>23875</v>
      </c>
      <c r="E121" s="49">
        <f>+(1+VLOOKUP(A121,hozamok!$A$11:$E$40,3,FALSE))^(1/12)</f>
        <v>1.0023501406065176</v>
      </c>
      <c r="F121" s="6">
        <f t="shared" si="33"/>
        <v>2996350.6552327448</v>
      </c>
      <c r="G121" s="6">
        <f t="shared" si="24"/>
        <v>2766023.1590191321</v>
      </c>
      <c r="H121" s="4">
        <f t="shared" si="35"/>
        <v>2613559.1784452596</v>
      </c>
      <c r="I121" s="4">
        <f t="shared" si="36"/>
        <v>2434043.1464497824</v>
      </c>
      <c r="J121" s="49">
        <f>+(1+VLOOKUP(A121,hozamok!$A$11:$E$40,4,FALSE))^(1/12)</f>
        <v>1.0023501406065176</v>
      </c>
      <c r="K121" s="6">
        <f t="shared" si="25"/>
        <v>2996350.6552327448</v>
      </c>
      <c r="L121" s="6">
        <f t="shared" si="26"/>
        <v>2766023.1590191321</v>
      </c>
      <c r="M121" s="4">
        <f t="shared" si="27"/>
        <v>2488645.6677278276</v>
      </c>
      <c r="N121" s="4">
        <f t="shared" si="28"/>
        <v>2370850.0409666174</v>
      </c>
      <c r="O121" s="49">
        <f>+(1+VLOOKUP(A121,hozamok!$A$11:$E$40,5,FALSE))^(1/12)</f>
        <v>1.0023501406065176</v>
      </c>
      <c r="P121" s="6">
        <f t="shared" si="29"/>
        <v>2996350.6552327448</v>
      </c>
      <c r="Q121" s="6">
        <f t="shared" si="30"/>
        <v>2766023.1590191321</v>
      </c>
      <c r="R121" s="4">
        <f t="shared" si="31"/>
        <v>2416991.1540926634</v>
      </c>
      <c r="S121" s="4">
        <f t="shared" si="32"/>
        <v>2320389.0457396004</v>
      </c>
    </row>
    <row r="122" spans="1:19" x14ac:dyDescent="0.2">
      <c r="A122">
        <f t="shared" si="20"/>
        <v>10</v>
      </c>
      <c r="B122" s="5">
        <v>109</v>
      </c>
      <c r="C122" s="47">
        <f t="shared" si="21"/>
        <v>25000</v>
      </c>
      <c r="D122" s="13">
        <f t="shared" si="34"/>
        <v>23875</v>
      </c>
      <c r="E122" s="49">
        <f>+(1+VLOOKUP(A122,hozamok!$A$11:$E$40,3,FALSE))^(1/12)</f>
        <v>1.0023967080445428</v>
      </c>
      <c r="F122" s="6">
        <f t="shared" si="33"/>
        <v>3028591.950653526</v>
      </c>
      <c r="G122" s="6">
        <f t="shared" si="24"/>
        <v>2794962.4879268524</v>
      </c>
      <c r="H122" s="4">
        <f t="shared" si="35"/>
        <v>2636961.2153933495</v>
      </c>
      <c r="I122" s="4">
        <f t="shared" si="36"/>
        <v>2454243.9341912908</v>
      </c>
      <c r="J122" s="49">
        <f>+(1+VLOOKUP(A122,hozamok!$A$11:$E$40,4,FALSE))^(1/12)</f>
        <v>1.0023967080445428</v>
      </c>
      <c r="K122" s="6">
        <f t="shared" si="25"/>
        <v>3028591.950653526</v>
      </c>
      <c r="L122" s="6">
        <f t="shared" si="26"/>
        <v>2794962.4879268524</v>
      </c>
      <c r="M122" s="4">
        <f t="shared" si="27"/>
        <v>2509802.9456156036</v>
      </c>
      <c r="N122" s="4">
        <f t="shared" si="28"/>
        <v>2389963.2551548262</v>
      </c>
      <c r="O122" s="49">
        <f>+(1+VLOOKUP(A122,hozamok!$A$11:$E$40,5,FALSE))^(1/12)</f>
        <v>1.0023967080445428</v>
      </c>
      <c r="P122" s="6">
        <f t="shared" si="29"/>
        <v>3028591.950653526</v>
      </c>
      <c r="Q122" s="6">
        <f t="shared" si="30"/>
        <v>2794962.4879268524</v>
      </c>
      <c r="R122" s="4">
        <f t="shared" si="31"/>
        <v>2436896.4013019041</v>
      </c>
      <c r="S122" s="4">
        <f t="shared" si="32"/>
        <v>2338649.1004365166</v>
      </c>
    </row>
    <row r="123" spans="1:19" x14ac:dyDescent="0.2">
      <c r="A123">
        <f t="shared" si="20"/>
        <v>10</v>
      </c>
      <c r="B123" s="5">
        <v>110</v>
      </c>
      <c r="C123" s="47">
        <f t="shared" si="21"/>
        <v>25000</v>
      </c>
      <c r="D123" s="13">
        <f t="shared" si="34"/>
        <v>23875</v>
      </c>
      <c r="E123" s="49">
        <f>+(1+VLOOKUP(A123,hozamok!$A$11:$E$40,3,FALSE))^(1/12)</f>
        <v>1.0023967080445428</v>
      </c>
      <c r="F123" s="6">
        <f t="shared" si="33"/>
        <v>3060910.5190464086</v>
      </c>
      <c r="G123" s="6">
        <f t="shared" si="24"/>
        <v>2823954.3486015419</v>
      </c>
      <c r="H123" s="4">
        <f t="shared" si="35"/>
        <v>2660348.9440408316</v>
      </c>
      <c r="I123" s="4">
        <f t="shared" si="36"/>
        <v>2474404.8919617068</v>
      </c>
      <c r="J123" s="49">
        <f>+(1+VLOOKUP(A123,hozamok!$A$11:$E$40,4,FALSE))^(1/12)</f>
        <v>1.0023967080445428</v>
      </c>
      <c r="K123" s="6">
        <f t="shared" si="25"/>
        <v>3060910.5190464086</v>
      </c>
      <c r="L123" s="6">
        <f t="shared" si="26"/>
        <v>2823954.3486015419</v>
      </c>
      <c r="M123" s="4">
        <f t="shared" si="27"/>
        <v>2530927.5545137245</v>
      </c>
      <c r="N123" s="4">
        <f t="shared" si="28"/>
        <v>2409029.0115130767</v>
      </c>
      <c r="O123" s="49">
        <f>+(1+VLOOKUP(A123,hozamok!$A$11:$E$40,5,FALSE))^(1/12)</f>
        <v>1.0023967080445428</v>
      </c>
      <c r="P123" s="6">
        <f t="shared" si="29"/>
        <v>3060910.5190464086</v>
      </c>
      <c r="Q123" s="6">
        <f t="shared" si="30"/>
        <v>2823954.3486015419</v>
      </c>
      <c r="R123" s="4">
        <f t="shared" si="31"/>
        <v>2456759.6904288414</v>
      </c>
      <c r="S123" s="4">
        <f t="shared" si="32"/>
        <v>2356856.1158510265</v>
      </c>
    </row>
    <row r="124" spans="1:19" x14ac:dyDescent="0.2">
      <c r="A124">
        <f t="shared" si="20"/>
        <v>10</v>
      </c>
      <c r="B124" s="5">
        <v>111</v>
      </c>
      <c r="C124" s="47">
        <f t="shared" si="21"/>
        <v>25000</v>
      </c>
      <c r="D124" s="13">
        <f t="shared" si="34"/>
        <v>23875</v>
      </c>
      <c r="E124" s="49">
        <f>+(1+VLOOKUP(A124,hozamok!$A$11:$E$40,3,FALSE))^(1/12)</f>
        <v>1.0023967080445428</v>
      </c>
      <c r="F124" s="6">
        <f t="shared" si="33"/>
        <v>3093306.5456121466</v>
      </c>
      <c r="G124" s="6">
        <f t="shared" si="24"/>
        <v>2852998.8364008553</v>
      </c>
      <c r="H124" s="4">
        <f t="shared" si="35"/>
        <v>2683722.3731359807</v>
      </c>
      <c r="I124" s="4">
        <f t="shared" si="36"/>
        <v>2494526.0982939387</v>
      </c>
      <c r="J124" s="49">
        <f>+(1+VLOOKUP(A124,hozamok!$A$11:$E$40,4,FALSE))^(1/12)</f>
        <v>1.0023967080445428</v>
      </c>
      <c r="K124" s="6">
        <f t="shared" si="25"/>
        <v>3093306.5456121466</v>
      </c>
      <c r="L124" s="6">
        <f t="shared" si="26"/>
        <v>2852998.8364008553</v>
      </c>
      <c r="M124" s="4">
        <f t="shared" si="27"/>
        <v>2552019.5448664343</v>
      </c>
      <c r="N124" s="4">
        <f t="shared" si="28"/>
        <v>2428047.4278784632</v>
      </c>
      <c r="O124" s="49">
        <f>+(1+VLOOKUP(A124,hozamok!$A$11:$E$40,5,FALSE))^(1/12)</f>
        <v>1.0023967080445428</v>
      </c>
      <c r="P124" s="6">
        <f t="shared" si="29"/>
        <v>3093306.5456121466</v>
      </c>
      <c r="Q124" s="6">
        <f t="shared" si="30"/>
        <v>2852998.8364008553</v>
      </c>
      <c r="R124" s="4">
        <f t="shared" si="31"/>
        <v>2476581.1099165203</v>
      </c>
      <c r="S124" s="4">
        <f t="shared" si="32"/>
        <v>2375010.2460443056</v>
      </c>
    </row>
    <row r="125" spans="1:19" x14ac:dyDescent="0.2">
      <c r="A125">
        <f t="shared" si="20"/>
        <v>10</v>
      </c>
      <c r="B125" s="5">
        <v>112</v>
      </c>
      <c r="C125" s="47">
        <f t="shared" si="21"/>
        <v>25000</v>
      </c>
      <c r="D125" s="13">
        <f t="shared" si="34"/>
        <v>23875</v>
      </c>
      <c r="E125" s="49">
        <f>+(1+VLOOKUP(A125,hozamok!$A$11:$E$40,3,FALSE))^(1/12)</f>
        <v>1.0023967080445428</v>
      </c>
      <c r="F125" s="6">
        <f t="shared" si="33"/>
        <v>3125780.2159953658</v>
      </c>
      <c r="G125" s="6">
        <f t="shared" si="24"/>
        <v>2882096.0468555447</v>
      </c>
      <c r="H125" s="4">
        <f t="shared" si="35"/>
        <v>2707081.5114217238</v>
      </c>
      <c r="I125" s="4">
        <f t="shared" si="36"/>
        <v>2514607.6315660495</v>
      </c>
      <c r="J125" s="49">
        <f>+(1+VLOOKUP(A125,hozamok!$A$11:$E$40,4,FALSE))^(1/12)</f>
        <v>1.0023967080445428</v>
      </c>
      <c r="K125" s="6">
        <f t="shared" si="25"/>
        <v>3125780.2159953658</v>
      </c>
      <c r="L125" s="6">
        <f t="shared" si="26"/>
        <v>2882096.0468555447</v>
      </c>
      <c r="M125" s="4">
        <f t="shared" si="27"/>
        <v>2573078.9670400857</v>
      </c>
      <c r="N125" s="4">
        <f t="shared" si="28"/>
        <v>2447018.6217954922</v>
      </c>
      <c r="O125" s="49">
        <f>+(1+VLOOKUP(A125,hozamok!$A$11:$E$40,5,FALSE))^(1/12)</f>
        <v>1.0023967080445428</v>
      </c>
      <c r="P125" s="6">
        <f t="shared" si="29"/>
        <v>3125780.2159953658</v>
      </c>
      <c r="Q125" s="6">
        <f t="shared" si="30"/>
        <v>2882096.0468555447</v>
      </c>
      <c r="R125" s="4">
        <f t="shared" si="31"/>
        <v>2496360.748021557</v>
      </c>
      <c r="S125" s="4">
        <f t="shared" si="32"/>
        <v>2393111.6446300326</v>
      </c>
    </row>
    <row r="126" spans="1:19" x14ac:dyDescent="0.2">
      <c r="A126">
        <f t="shared" si="20"/>
        <v>10</v>
      </c>
      <c r="B126" s="5">
        <v>113</v>
      </c>
      <c r="C126" s="47">
        <f t="shared" si="21"/>
        <v>25000</v>
      </c>
      <c r="D126" s="13">
        <f t="shared" si="34"/>
        <v>23875</v>
      </c>
      <c r="E126" s="49">
        <f>+(1+VLOOKUP(A126,hozamok!$A$11:$E$40,3,FALSE))^(1/12)</f>
        <v>1.0023967080445428</v>
      </c>
      <c r="F126" s="6">
        <f t="shared" si="33"/>
        <v>3158331.7162856283</v>
      </c>
      <c r="G126" s="6">
        <f t="shared" si="24"/>
        <v>2911246.0756697729</v>
      </c>
      <c r="H126" s="4">
        <f t="shared" si="35"/>
        <v>2730426.3676356422</v>
      </c>
      <c r="I126" s="4">
        <f t="shared" si="36"/>
        <v>2534649.5700015654</v>
      </c>
      <c r="J126" s="49">
        <f>+(1+VLOOKUP(A126,hozamok!$A$11:$E$40,4,FALSE))^(1/12)</f>
        <v>1.0023967080445428</v>
      </c>
      <c r="K126" s="6">
        <f t="shared" si="25"/>
        <v>3158331.7162856283</v>
      </c>
      <c r="L126" s="6">
        <f t="shared" si="26"/>
        <v>2911246.0756697729</v>
      </c>
      <c r="M126" s="4">
        <f t="shared" si="27"/>
        <v>2594105.8713232609</v>
      </c>
      <c r="N126" s="4">
        <f t="shared" si="28"/>
        <v>2465942.7105168095</v>
      </c>
      <c r="O126" s="49">
        <f>+(1+VLOOKUP(A126,hozamok!$A$11:$E$40,5,FALSE))^(1/12)</f>
        <v>1.0023967080445428</v>
      </c>
      <c r="P126" s="6">
        <f t="shared" si="29"/>
        <v>3158331.7162856283</v>
      </c>
      <c r="Q126" s="6">
        <f t="shared" si="30"/>
        <v>2911246.0756697729</v>
      </c>
      <c r="R126" s="4">
        <f t="shared" si="31"/>
        <v>2516098.6928145331</v>
      </c>
      <c r="S126" s="4">
        <f t="shared" si="32"/>
        <v>2411160.4647756913</v>
      </c>
    </row>
    <row r="127" spans="1:19" x14ac:dyDescent="0.2">
      <c r="A127">
        <f t="shared" si="20"/>
        <v>10</v>
      </c>
      <c r="B127" s="5">
        <v>114</v>
      </c>
      <c r="C127" s="47">
        <f t="shared" si="21"/>
        <v>25000</v>
      </c>
      <c r="D127" s="13">
        <f t="shared" si="34"/>
        <v>23875</v>
      </c>
      <c r="E127" s="49">
        <f>+(1+VLOOKUP(A127,hozamok!$A$11:$E$40,3,FALSE))^(1/12)</f>
        <v>1.0023967080445428</v>
      </c>
      <c r="F127" s="6">
        <f t="shared" si="33"/>
        <v>3190961.2330184984</v>
      </c>
      <c r="G127" s="6">
        <f t="shared" si="24"/>
        <v>2940449.0187214287</v>
      </c>
      <c r="H127" s="4">
        <f t="shared" si="35"/>
        <v>2753756.9505099747</v>
      </c>
      <c r="I127" s="4">
        <f t="shared" si="36"/>
        <v>2554651.9916697782</v>
      </c>
      <c r="J127" s="49">
        <f>+(1+VLOOKUP(A127,hozamok!$A$11:$E$40,4,FALSE))^(1/12)</f>
        <v>1.0023967080445428</v>
      </c>
      <c r="K127" s="6">
        <f t="shared" si="25"/>
        <v>3190961.2330184984</v>
      </c>
      <c r="L127" s="6">
        <f t="shared" si="26"/>
        <v>2940449.0187214287</v>
      </c>
      <c r="M127" s="4">
        <f t="shared" si="27"/>
        <v>2615100.3079268914</v>
      </c>
      <c r="N127" s="4">
        <f t="shared" si="28"/>
        <v>2484819.8110039234</v>
      </c>
      <c r="O127" s="49">
        <f>+(1+VLOOKUP(A127,hozamok!$A$11:$E$40,5,FALSE))^(1/12)</f>
        <v>1.0023967080445428</v>
      </c>
      <c r="P127" s="6">
        <f t="shared" si="29"/>
        <v>3190961.2330184984</v>
      </c>
      <c r="Q127" s="6">
        <f t="shared" si="30"/>
        <v>2940449.0187214287</v>
      </c>
      <c r="R127" s="4">
        <f t="shared" si="31"/>
        <v>2535795.0321803866</v>
      </c>
      <c r="S127" s="4">
        <f t="shared" si="32"/>
        <v>2429156.8592038648</v>
      </c>
    </row>
    <row r="128" spans="1:19" x14ac:dyDescent="0.2">
      <c r="A128">
        <f t="shared" si="20"/>
        <v>10</v>
      </c>
      <c r="B128" s="5">
        <v>115</v>
      </c>
      <c r="C128" s="47">
        <f t="shared" si="21"/>
        <v>25000</v>
      </c>
      <c r="D128" s="13">
        <f t="shared" si="34"/>
        <v>23875</v>
      </c>
      <c r="E128" s="49">
        <f>+(1+VLOOKUP(A128,hozamok!$A$11:$E$40,3,FALSE))^(1/12)</f>
        <v>1.0023967080445428</v>
      </c>
      <c r="F128" s="6">
        <f t="shared" si="33"/>
        <v>3223668.9531766116</v>
      </c>
      <c r="G128" s="6">
        <f t="shared" si="24"/>
        <v>2969704.9720624415</v>
      </c>
      <c r="H128" s="4">
        <f t="shared" si="35"/>
        <v>2777073.2687716209</v>
      </c>
      <c r="I128" s="4">
        <f t="shared" si="36"/>
        <v>2574614.9744860507</v>
      </c>
      <c r="J128" s="49">
        <f>+(1+VLOOKUP(A128,hozamok!$A$11:$E$40,4,FALSE))^(1/12)</f>
        <v>1.0023967080445428</v>
      </c>
      <c r="K128" s="6">
        <f t="shared" si="25"/>
        <v>3223668.9531766116</v>
      </c>
      <c r="L128" s="6">
        <f t="shared" si="26"/>
        <v>2969704.9720624415</v>
      </c>
      <c r="M128" s="4">
        <f t="shared" si="27"/>
        <v>2636062.3269843776</v>
      </c>
      <c r="N128" s="4">
        <f t="shared" si="28"/>
        <v>2503650.0399279292</v>
      </c>
      <c r="O128" s="49">
        <f>+(1+VLOOKUP(A128,hozamok!$A$11:$E$40,5,FALSE))^(1/12)</f>
        <v>1.0023967080445428</v>
      </c>
      <c r="P128" s="6">
        <f t="shared" si="29"/>
        <v>3223668.9531766116</v>
      </c>
      <c r="Q128" s="6">
        <f t="shared" si="30"/>
        <v>2969704.9720624415</v>
      </c>
      <c r="R128" s="4">
        <f t="shared" si="31"/>
        <v>2555449.8538188036</v>
      </c>
      <c r="S128" s="4">
        <f t="shared" si="32"/>
        <v>2447100.9801935297</v>
      </c>
    </row>
    <row r="129" spans="1:19" x14ac:dyDescent="0.2">
      <c r="A129">
        <f t="shared" si="20"/>
        <v>10</v>
      </c>
      <c r="B129" s="5">
        <v>116</v>
      </c>
      <c r="C129" s="47">
        <f t="shared" si="21"/>
        <v>25000</v>
      </c>
      <c r="D129" s="13">
        <f t="shared" si="34"/>
        <v>23875</v>
      </c>
      <c r="E129" s="49">
        <f>+(1+VLOOKUP(A129,hozamok!$A$11:$E$40,3,FALSE))^(1/12)</f>
        <v>1.0023967080445428</v>
      </c>
      <c r="F129" s="6">
        <f t="shared" si="33"/>
        <v>3256455.0641907463</v>
      </c>
      <c r="G129" s="6">
        <f t="shared" si="24"/>
        <v>2999014.0319190989</v>
      </c>
      <c r="H129" s="4">
        <f t="shared" si="35"/>
        <v>2800375.3311421452</v>
      </c>
      <c r="I129" s="4">
        <f t="shared" si="36"/>
        <v>2594538.5962121193</v>
      </c>
      <c r="J129" s="49">
        <f>+(1+VLOOKUP(A129,hozamok!$A$11:$E$40,4,FALSE))^(1/12)</f>
        <v>1.0023967080445428</v>
      </c>
      <c r="K129" s="6">
        <f t="shared" si="25"/>
        <v>3256455.0641907463</v>
      </c>
      <c r="L129" s="6">
        <f t="shared" si="26"/>
        <v>2999014.0319190989</v>
      </c>
      <c r="M129" s="4">
        <f t="shared" si="27"/>
        <v>2656991.9785517086</v>
      </c>
      <c r="N129" s="4">
        <f t="shared" si="28"/>
        <v>2522433.5136702294</v>
      </c>
      <c r="O129" s="49">
        <f>+(1+VLOOKUP(A129,hozamok!$A$11:$E$40,5,FALSE))^(1/12)</f>
        <v>1.0023967080445428</v>
      </c>
      <c r="P129" s="6">
        <f t="shared" si="29"/>
        <v>3256455.0641907463</v>
      </c>
      <c r="Q129" s="6">
        <f t="shared" si="30"/>
        <v>2999014.0319190989</v>
      </c>
      <c r="R129" s="4">
        <f t="shared" si="31"/>
        <v>2575063.2452446087</v>
      </c>
      <c r="S129" s="4">
        <f t="shared" si="32"/>
        <v>2464992.9795813435</v>
      </c>
    </row>
    <row r="130" spans="1:19" x14ac:dyDescent="0.2">
      <c r="A130">
        <f t="shared" si="20"/>
        <v>10</v>
      </c>
      <c r="B130" s="5">
        <v>117</v>
      </c>
      <c r="C130" s="47">
        <f t="shared" si="21"/>
        <v>25000</v>
      </c>
      <c r="D130" s="13">
        <f t="shared" si="34"/>
        <v>23875</v>
      </c>
      <c r="E130" s="49">
        <f>+(1+VLOOKUP(A130,hozamok!$A$11:$E$40,3,FALSE))^(1/12)</f>
        <v>1.0023967080445428</v>
      </c>
      <c r="F130" s="6">
        <f t="shared" si="33"/>
        <v>3289319.753940898</v>
      </c>
      <c r="G130" s="6">
        <f t="shared" si="24"/>
        <v>3028376.2946923608</v>
      </c>
      <c r="H130" s="4">
        <f t="shared" si="35"/>
        <v>2823663.1463377792</v>
      </c>
      <c r="I130" s="4">
        <f t="shared" si="36"/>
        <v>2614422.9344563973</v>
      </c>
      <c r="J130" s="49">
        <f>+(1+VLOOKUP(A130,hozamok!$A$11:$E$40,4,FALSE))^(1/12)</f>
        <v>1.0023967080445428</v>
      </c>
      <c r="K130" s="6">
        <f t="shared" si="25"/>
        <v>3289319.753940898</v>
      </c>
      <c r="L130" s="6">
        <f t="shared" si="26"/>
        <v>3028376.2946923608</v>
      </c>
      <c r="M130" s="4">
        <f t="shared" si="27"/>
        <v>2677889.3126075831</v>
      </c>
      <c r="N130" s="4">
        <f t="shared" si="28"/>
        <v>2541170.3483232525</v>
      </c>
      <c r="O130" s="49">
        <f>+(1+VLOOKUP(A130,hozamok!$A$11:$E$40,5,FALSE))^(1/12)</f>
        <v>1.0023967080445428</v>
      </c>
      <c r="P130" s="6">
        <f t="shared" si="29"/>
        <v>3289319.753940898</v>
      </c>
      <c r="Q130" s="6">
        <f t="shared" si="30"/>
        <v>3028376.2946923608</v>
      </c>
      <c r="R130" s="4">
        <f t="shared" si="31"/>
        <v>2594635.293788156</v>
      </c>
      <c r="S130" s="4">
        <f t="shared" si="32"/>
        <v>2482833.0087629291</v>
      </c>
    </row>
    <row r="131" spans="1:19" x14ac:dyDescent="0.2">
      <c r="A131">
        <f t="shared" si="20"/>
        <v>10</v>
      </c>
      <c r="B131" s="5">
        <v>118</v>
      </c>
      <c r="C131" s="47">
        <f t="shared" si="21"/>
        <v>25000</v>
      </c>
      <c r="D131" s="13">
        <f t="shared" si="34"/>
        <v>23875</v>
      </c>
      <c r="E131" s="49">
        <f>+(1+VLOOKUP(A131,hozamok!$A$11:$E$40,3,FALSE))^(1/12)</f>
        <v>1.0023967080445428</v>
      </c>
      <c r="F131" s="6">
        <f t="shared" si="33"/>
        <v>3322263.2107573552</v>
      </c>
      <c r="G131" s="6">
        <f t="shared" si="24"/>
        <v>3057791.8569581788</v>
      </c>
      <c r="H131" s="4">
        <f t="shared" si="35"/>
        <v>2846936.7230694257</v>
      </c>
      <c r="I131" s="4">
        <f t="shared" si="36"/>
        <v>2634268.0666742772</v>
      </c>
      <c r="J131" s="49">
        <f>+(1+VLOOKUP(A131,hozamok!$A$11:$E$40,4,FALSE))^(1/12)</f>
        <v>1.0023967080445428</v>
      </c>
      <c r="K131" s="6">
        <f t="shared" si="25"/>
        <v>3322263.2107573552</v>
      </c>
      <c r="L131" s="6">
        <f t="shared" si="26"/>
        <v>3057791.8569581788</v>
      </c>
      <c r="M131" s="4">
        <f t="shared" si="27"/>
        <v>2698754.3790535261</v>
      </c>
      <c r="N131" s="4">
        <f t="shared" si="28"/>
        <v>2559860.6596911727</v>
      </c>
      <c r="O131" s="49">
        <f>+(1+VLOOKUP(A131,hozamok!$A$11:$E$40,5,FALSE))^(1/12)</f>
        <v>1.0023967080445428</v>
      </c>
      <c r="P131" s="6">
        <f t="shared" si="29"/>
        <v>3322263.2107573552</v>
      </c>
      <c r="Q131" s="6">
        <f t="shared" si="30"/>
        <v>3057791.8569581788</v>
      </c>
      <c r="R131" s="4">
        <f t="shared" si="31"/>
        <v>2614166.0865957155</v>
      </c>
      <c r="S131" s="4">
        <f t="shared" si="32"/>
        <v>2500621.2186941565</v>
      </c>
    </row>
    <row r="132" spans="1:19" x14ac:dyDescent="0.2">
      <c r="A132">
        <f t="shared" si="20"/>
        <v>10</v>
      </c>
      <c r="B132" s="5">
        <v>119</v>
      </c>
      <c r="C132" s="47">
        <f t="shared" si="21"/>
        <v>25000</v>
      </c>
      <c r="D132" s="13">
        <f t="shared" si="34"/>
        <v>23875</v>
      </c>
      <c r="E132" s="49">
        <f>+(1+VLOOKUP(A132,hozamok!$A$11:$E$40,3,FALSE))^(1/12)</f>
        <v>1.0023967080445428</v>
      </c>
      <c r="F132" s="6">
        <f t="shared" si="33"/>
        <v>3355285.6234217798</v>
      </c>
      <c r="G132" s="6">
        <f t="shared" si="24"/>
        <v>3087260.8154678126</v>
      </c>
      <c r="H132" s="4">
        <f t="shared" si="35"/>
        <v>2870196.0700426605</v>
      </c>
      <c r="I132" s="4">
        <f t="shared" si="36"/>
        <v>2654074.0701684323</v>
      </c>
      <c r="J132" s="49">
        <f>+(1+VLOOKUP(A132,hozamok!$A$11:$E$40,4,FALSE))^(1/12)</f>
        <v>1.0023967080445428</v>
      </c>
      <c r="K132" s="6">
        <f t="shared" si="25"/>
        <v>3355285.6234217798</v>
      </c>
      <c r="L132" s="6">
        <f t="shared" si="26"/>
        <v>3087260.8154678126</v>
      </c>
      <c r="M132" s="4">
        <f t="shared" si="27"/>
        <v>2719587.227714011</v>
      </c>
      <c r="N132" s="4">
        <f t="shared" si="28"/>
        <v>2578504.5632906226</v>
      </c>
      <c r="O132" s="49">
        <f>+(1+VLOOKUP(A132,hozamok!$A$11:$E$40,5,FALSE))^(1/12)</f>
        <v>1.0023967080445428</v>
      </c>
      <c r="P132" s="6">
        <f t="shared" si="29"/>
        <v>3355285.6234217798</v>
      </c>
      <c r="Q132" s="6">
        <f t="shared" si="30"/>
        <v>3087260.8154678126</v>
      </c>
      <c r="R132" s="4">
        <f t="shared" si="31"/>
        <v>2633655.7106298627</v>
      </c>
      <c r="S132" s="4">
        <f t="shared" si="32"/>
        <v>2518357.7598924204</v>
      </c>
    </row>
    <row r="133" spans="1:19" x14ac:dyDescent="0.2">
      <c r="A133">
        <f t="shared" si="20"/>
        <v>10</v>
      </c>
      <c r="B133" s="5">
        <v>120</v>
      </c>
      <c r="C133" s="47">
        <f t="shared" si="21"/>
        <v>25000</v>
      </c>
      <c r="D133" s="13">
        <f t="shared" si="34"/>
        <v>23875</v>
      </c>
      <c r="E133" s="49">
        <f>+(1+VLOOKUP(A133,hozamok!$A$11:$E$40,3,FALSE))^(1/12)</f>
        <v>1.0023967080445428</v>
      </c>
      <c r="F133" s="6">
        <f t="shared" si="33"/>
        <v>3388387.1811682875</v>
      </c>
      <c r="G133" s="6">
        <f t="shared" si="24"/>
        <v>3116783.2671481478</v>
      </c>
      <c r="H133" s="4">
        <f>+H132+C133/((1+$C$8)^(B133-1))</f>
        <v>2893441.195957738</v>
      </c>
      <c r="I133" s="4">
        <f t="shared" si="36"/>
        <v>2673841.0220891181</v>
      </c>
      <c r="J133" s="49">
        <f>+(1+VLOOKUP(A133,hozamok!$A$11:$E$40,4,FALSE))^(1/12)</f>
        <v>1.0023967080445428</v>
      </c>
      <c r="K133" s="6">
        <f t="shared" si="25"/>
        <v>3388387.1811682875</v>
      </c>
      <c r="L133" s="6">
        <f t="shared" si="26"/>
        <v>3116783.2671481478</v>
      </c>
      <c r="M133" s="4">
        <f t="shared" si="27"/>
        <v>2740387.9083365761</v>
      </c>
      <c r="N133" s="4">
        <f t="shared" si="28"/>
        <v>2597102.1743514095</v>
      </c>
      <c r="O133" s="49">
        <f>+(1+VLOOKUP(A133,hozamok!$A$11:$E$40,5,FALSE))^(1/12)</f>
        <v>1.0023967080445428</v>
      </c>
      <c r="P133" s="6">
        <f t="shared" si="29"/>
        <v>3388387.1811682875</v>
      </c>
      <c r="Q133" s="6">
        <f t="shared" si="30"/>
        <v>3116783.2671481478</v>
      </c>
      <c r="R133" s="4">
        <f t="shared" si="31"/>
        <v>2653104.2526698657</v>
      </c>
      <c r="S133" s="4">
        <f t="shared" si="32"/>
        <v>2536042.7824379127</v>
      </c>
    </row>
    <row r="134" spans="1:19" x14ac:dyDescent="0.2">
      <c r="A134">
        <f t="shared" si="20"/>
        <v>11</v>
      </c>
      <c r="B134" s="5">
        <v>121</v>
      </c>
      <c r="C134" s="47">
        <f t="shared" si="21"/>
        <v>25000</v>
      </c>
      <c r="D134" s="13">
        <f t="shared" ref="D134:D197" si="37">+C134*(1-$J$3)</f>
        <v>23875</v>
      </c>
      <c r="J134" s="49">
        <f>+(1+VLOOKUP(A134,hozamok!$A$11:$E$40,4,FALSE))^(1/12)</f>
        <v>1.0023762748324681</v>
      </c>
      <c r="K134" s="6">
        <f t="shared" si="25"/>
        <v>3421498.3272203668</v>
      </c>
      <c r="L134" s="6">
        <f t="shared" si="26"/>
        <v>3146295.1353655891</v>
      </c>
      <c r="M134" s="4">
        <f t="shared" si="27"/>
        <v>2761156.4705919446</v>
      </c>
      <c r="N134" s="4">
        <f t="shared" si="28"/>
        <v>2615653.6078172266</v>
      </c>
      <c r="O134" s="49">
        <f>+(1+VLOOKUP(A134,hozamok!$A$11:$E$40,5,FALSE))^(1/12)</f>
        <v>1.0023762748324681</v>
      </c>
      <c r="P134" s="6">
        <f t="shared" si="29"/>
        <v>3421498.3272203668</v>
      </c>
      <c r="Q134" s="6">
        <f t="shared" si="30"/>
        <v>3146295.1353655891</v>
      </c>
      <c r="R134" s="4">
        <f t="shared" si="31"/>
        <v>2672511.7993120714</v>
      </c>
      <c r="S134" s="4">
        <f t="shared" si="32"/>
        <v>2553676.4359748936</v>
      </c>
    </row>
    <row r="135" spans="1:19" x14ac:dyDescent="0.2">
      <c r="A135">
        <f t="shared" si="20"/>
        <v>11</v>
      </c>
      <c r="B135" s="5">
        <v>122</v>
      </c>
      <c r="C135" s="47">
        <f t="shared" si="21"/>
        <v>25000</v>
      </c>
      <c r="D135" s="13">
        <f t="shared" si="37"/>
        <v>23875</v>
      </c>
      <c r="G135" s="21" t="s">
        <v>48</v>
      </c>
      <c r="H135" s="4" t="s">
        <v>50</v>
      </c>
      <c r="I135" s="21" t="s">
        <v>51</v>
      </c>
      <c r="J135" s="49">
        <f>+(1+VLOOKUP(A135,hozamok!$A$11:$E$40,4,FALSE))^(1/12)</f>
        <v>1.0023762748324681</v>
      </c>
      <c r="K135" s="6">
        <f t="shared" si="25"/>
        <v>3454688.1544554839</v>
      </c>
      <c r="L135" s="6">
        <f t="shared" si="26"/>
        <v>3175859.9716227986</v>
      </c>
      <c r="M135" s="4">
        <f t="shared" si="27"/>
        <v>2781892.9640741437</v>
      </c>
      <c r="N135" s="4">
        <f t="shared" si="28"/>
        <v>2634158.9783463636</v>
      </c>
      <c r="O135" s="49">
        <f>+(1+VLOOKUP(A135,hozamok!$A$11:$E$40,5,FALSE))^(1/12)</f>
        <v>1.0023762748324681</v>
      </c>
      <c r="P135" s="6">
        <f t="shared" si="29"/>
        <v>3454688.1544554839</v>
      </c>
      <c r="Q135" s="6">
        <f t="shared" si="30"/>
        <v>3175859.9716227986</v>
      </c>
      <c r="R135" s="4">
        <f t="shared" si="31"/>
        <v>2691878.4369702912</v>
      </c>
      <c r="S135" s="4">
        <f t="shared" si="32"/>
        <v>2571258.8697129572</v>
      </c>
    </row>
    <row r="136" spans="1:19" x14ac:dyDescent="0.2">
      <c r="A136">
        <f t="shared" si="20"/>
        <v>11</v>
      </c>
      <c r="B136" s="5">
        <v>123</v>
      </c>
      <c r="C136" s="47">
        <f t="shared" si="21"/>
        <v>25000</v>
      </c>
      <c r="D136" s="13">
        <f t="shared" si="37"/>
        <v>23875</v>
      </c>
      <c r="G136" s="53">
        <f>+G133*(1-J6)-J5</f>
        <v>3113783.2671481478</v>
      </c>
      <c r="H136" s="4">
        <f>+G136/((1+$C$8)^(B133))</f>
        <v>2893441.1959331557</v>
      </c>
      <c r="I136" s="4">
        <f>+F133/((1+$C$9)^(B133))</f>
        <v>2673841.021895112</v>
      </c>
      <c r="J136" s="49">
        <f>+(1+VLOOKUP(A136,hozamok!$A$11:$E$40,4,FALSE))^(1/12)</f>
        <v>1.0023762748324681</v>
      </c>
      <c r="K136" s="6">
        <f t="shared" si="25"/>
        <v>3487956.8498417535</v>
      </c>
      <c r="L136" s="6">
        <f t="shared" si="26"/>
        <v>3205477.8709870628</v>
      </c>
      <c r="M136" s="4">
        <f t="shared" si="27"/>
        <v>2802597.4383006217</v>
      </c>
      <c r="N136" s="4">
        <f t="shared" si="28"/>
        <v>2652618.4003124153</v>
      </c>
      <c r="O136" s="49">
        <f>+(1+VLOOKUP(A136,hozamok!$A$11:$E$40,5,FALSE))^(1/12)</f>
        <v>1.0023762748324681</v>
      </c>
      <c r="P136" s="6">
        <f t="shared" si="29"/>
        <v>3487956.8498417535</v>
      </c>
      <c r="Q136" s="6">
        <f t="shared" si="30"/>
        <v>3205477.8709870628</v>
      </c>
      <c r="R136" s="4">
        <f t="shared" si="31"/>
        <v>2711204.2518761852</v>
      </c>
      <c r="S136" s="4">
        <f t="shared" si="32"/>
        <v>2588790.2324282941</v>
      </c>
    </row>
    <row r="137" spans="1:19" x14ac:dyDescent="0.2">
      <c r="A137">
        <f t="shared" si="20"/>
        <v>11</v>
      </c>
      <c r="B137" s="5">
        <v>124</v>
      </c>
      <c r="C137" s="47">
        <f t="shared" si="21"/>
        <v>25000</v>
      </c>
      <c r="D137" s="13">
        <f t="shared" si="37"/>
        <v>23875</v>
      </c>
      <c r="J137" s="49">
        <f>+(1+VLOOKUP(A137,hozamok!$A$11:$E$40,4,FALSE))^(1/12)</f>
        <v>1.0023762748324681</v>
      </c>
      <c r="K137" s="6">
        <f t="shared" si="25"/>
        <v>3521304.6007915786</v>
      </c>
      <c r="L137" s="6">
        <f t="shared" si="26"/>
        <v>3235148.9286962957</v>
      </c>
      <c r="M137" s="4">
        <f t="shared" si="27"/>
        <v>2823269.942712367</v>
      </c>
      <c r="N137" s="4">
        <f t="shared" si="28"/>
        <v>2671031.9878049889</v>
      </c>
      <c r="O137" s="49">
        <f>+(1+VLOOKUP(A137,hozamok!$A$11:$E$40,5,FALSE))^(1/12)</f>
        <v>1.0023762748324681</v>
      </c>
      <c r="P137" s="6">
        <f t="shared" si="29"/>
        <v>3521304.6007915786</v>
      </c>
      <c r="Q137" s="6">
        <f t="shared" si="30"/>
        <v>3235148.9286962957</v>
      </c>
      <c r="R137" s="4">
        <f t="shared" si="31"/>
        <v>2730489.3300796468</v>
      </c>
      <c r="S137" s="4">
        <f t="shared" si="32"/>
        <v>2606270.6724649505</v>
      </c>
    </row>
    <row r="138" spans="1:19" x14ac:dyDescent="0.2">
      <c r="A138">
        <f t="shared" si="20"/>
        <v>11</v>
      </c>
      <c r="B138" s="5">
        <v>125</v>
      </c>
      <c r="C138" s="47">
        <f t="shared" si="21"/>
        <v>25000</v>
      </c>
      <c r="D138" s="13">
        <f t="shared" si="37"/>
        <v>23875</v>
      </c>
      <c r="H138" s="21" t="s">
        <v>35</v>
      </c>
      <c r="I138" s="21" t="s">
        <v>36</v>
      </c>
      <c r="J138" s="49">
        <f>+(1+VLOOKUP(A138,hozamok!$A$11:$E$40,4,FALSE))^(1/12)</f>
        <v>1.0023762748324681</v>
      </c>
      <c r="K138" s="6">
        <f t="shared" si="25"/>
        <v>3554731.5951627055</v>
      </c>
      <c r="L138" s="6">
        <f t="shared" si="26"/>
        <v>3264873.2401593449</v>
      </c>
      <c r="M138" s="4">
        <f t="shared" si="27"/>
        <v>2843910.5266740266</v>
      </c>
      <c r="N138" s="4">
        <f t="shared" si="28"/>
        <v>2689399.8546304083</v>
      </c>
      <c r="O138" s="49">
        <f>+(1+VLOOKUP(A138,hozamok!$A$11:$E$40,5,FALSE))^(1/12)</f>
        <v>1.0023762748324681</v>
      </c>
      <c r="P138" s="6">
        <f t="shared" si="29"/>
        <v>3554731.5951627055</v>
      </c>
      <c r="Q138" s="6">
        <f t="shared" si="30"/>
        <v>3264873.2401593449</v>
      </c>
      <c r="R138" s="4">
        <f t="shared" si="31"/>
        <v>2749733.7574491859</v>
      </c>
      <c r="S138" s="4">
        <f t="shared" si="32"/>
        <v>2623700.3377360832</v>
      </c>
    </row>
    <row r="139" spans="1:19" x14ac:dyDescent="0.2">
      <c r="A139">
        <f t="shared" si="20"/>
        <v>11</v>
      </c>
      <c r="B139" s="5">
        <v>126</v>
      </c>
      <c r="C139" s="47">
        <f t="shared" si="21"/>
        <v>25000</v>
      </c>
      <c r="D139" s="13">
        <f t="shared" si="37"/>
        <v>23875</v>
      </c>
      <c r="H139" s="46">
        <f>+H136-H133</f>
        <v>-2.4582259356975555E-5</v>
      </c>
      <c r="I139" s="46">
        <f>+I136-I133</f>
        <v>-1.9400613382458687E-4</v>
      </c>
      <c r="J139" s="49">
        <f>+(1+VLOOKUP(A139,hozamok!$A$11:$E$40,4,FALSE))^(1/12)</f>
        <v>1.0023762748324681</v>
      </c>
      <c r="K139" s="6">
        <f t="shared" si="25"/>
        <v>3588238.0212592813</v>
      </c>
      <c r="L139" s="6">
        <f t="shared" si="26"/>
        <v>3294650.9009562978</v>
      </c>
      <c r="M139" s="4">
        <f t="shared" si="27"/>
        <v>2864519.2394740232</v>
      </c>
      <c r="N139" s="4">
        <f t="shared" si="28"/>
        <v>2707722.1143124183</v>
      </c>
      <c r="O139" s="49">
        <f>+(1+VLOOKUP(A139,hozamok!$A$11:$E$40,5,FALSE))^(1/12)</f>
        <v>1.0023762748324681</v>
      </c>
      <c r="P139" s="6">
        <f t="shared" si="29"/>
        <v>3588238.0212592813</v>
      </c>
      <c r="Q139" s="6">
        <f t="shared" si="30"/>
        <v>3294650.9009562978</v>
      </c>
      <c r="R139" s="4">
        <f t="shared" si="31"/>
        <v>2768937.619672311</v>
      </c>
      <c r="S139" s="4">
        <f t="shared" si="32"/>
        <v>2641079.3757252116</v>
      </c>
    </row>
    <row r="140" spans="1:19" x14ac:dyDescent="0.2">
      <c r="A140">
        <f t="shared" si="20"/>
        <v>11</v>
      </c>
      <c r="B140" s="5">
        <v>127</v>
      </c>
      <c r="C140" s="47">
        <f t="shared" si="21"/>
        <v>25000</v>
      </c>
      <c r="D140" s="13">
        <f t="shared" si="37"/>
        <v>23875</v>
      </c>
      <c r="J140" s="49">
        <f>+(1+VLOOKUP(A140,hozamok!$A$11:$E$40,4,FALSE))^(1/12)</f>
        <v>1.0023762748324681</v>
      </c>
      <c r="K140" s="6">
        <f t="shared" si="25"/>
        <v>3621824.0678329165</v>
      </c>
      <c r="L140" s="6">
        <f t="shared" si="26"/>
        <v>3324482.0068387892</v>
      </c>
      <c r="M140" s="4">
        <f t="shared" si="27"/>
        <v>2885096.1303246729</v>
      </c>
      <c r="N140" s="4">
        <f t="shared" si="28"/>
        <v>2725998.8800928853</v>
      </c>
      <c r="O140" s="49">
        <f>+(1+VLOOKUP(A140,hozamok!$A$11:$E$40,5,FALSE))^(1/12)</f>
        <v>1.0023762748324681</v>
      </c>
      <c r="P140" s="6">
        <f t="shared" si="29"/>
        <v>3621824.0678329165</v>
      </c>
      <c r="Q140" s="6">
        <f t="shared" si="30"/>
        <v>3324482.0068387892</v>
      </c>
      <c r="R140" s="4">
        <f t="shared" si="31"/>
        <v>2788101.0022559105</v>
      </c>
      <c r="S140" s="4">
        <f t="shared" si="32"/>
        <v>2658407.9334874651</v>
      </c>
    </row>
    <row r="141" spans="1:19" x14ac:dyDescent="0.2">
      <c r="A141">
        <f t="shared" si="20"/>
        <v>11</v>
      </c>
      <c r="B141" s="5">
        <v>128</v>
      </c>
      <c r="C141" s="47">
        <f t="shared" si="21"/>
        <v>25000</v>
      </c>
      <c r="D141" s="13">
        <f t="shared" si="37"/>
        <v>23875</v>
      </c>
      <c r="J141" s="49">
        <f>+(1+VLOOKUP(A141,hozamok!$A$11:$E$40,4,FALSE))^(1/12)</f>
        <v>1.0023762748324681</v>
      </c>
      <c r="K141" s="6">
        <f t="shared" si="25"/>
        <v>3655489.9240837465</v>
      </c>
      <c r="L141" s="6">
        <f t="shared" si="26"/>
        <v>3354366.6537303105</v>
      </c>
      <c r="M141" s="4">
        <f t="shared" si="27"/>
        <v>2905641.2483623028</v>
      </c>
      <c r="N141" s="4">
        <f t="shared" si="28"/>
        <v>2744230.2649324988</v>
      </c>
      <c r="O141" s="49">
        <f>+(1+VLOOKUP(A141,hozamok!$A$11:$E$40,5,FALSE))^(1/12)</f>
        <v>1.0023762748324681</v>
      </c>
      <c r="P141" s="6">
        <f t="shared" si="29"/>
        <v>3655489.9240837465</v>
      </c>
      <c r="Q141" s="6">
        <f t="shared" si="30"/>
        <v>3354366.6537303105</v>
      </c>
      <c r="R141" s="4">
        <f t="shared" si="31"/>
        <v>2807223.9905266333</v>
      </c>
      <c r="S141" s="4">
        <f t="shared" si="32"/>
        <v>2675686.1576508279</v>
      </c>
    </row>
    <row r="142" spans="1:19" x14ac:dyDescent="0.2">
      <c r="A142">
        <f t="shared" si="20"/>
        <v>11</v>
      </c>
      <c r="B142" s="5">
        <v>129</v>
      </c>
      <c r="C142" s="47">
        <f t="shared" si="21"/>
        <v>25000</v>
      </c>
      <c r="D142" s="13">
        <f t="shared" si="37"/>
        <v>23875</v>
      </c>
      <c r="J142" s="49">
        <f>+(1+VLOOKUP(A142,hozamok!$A$11:$E$40,4,FALSE))^(1/12)</f>
        <v>1.0023762748324681</v>
      </c>
      <c r="K142" s="6">
        <f t="shared" si="25"/>
        <v>3689235.779661499</v>
      </c>
      <c r="L142" s="6">
        <f t="shared" si="26"/>
        <v>3384304.9377265158</v>
      </c>
      <c r="M142" s="4">
        <f t="shared" si="27"/>
        <v>2926154.6426473693</v>
      </c>
      <c r="N142" s="4">
        <f t="shared" si="28"/>
        <v>2762416.381511468</v>
      </c>
      <c r="O142" s="49">
        <f>+(1+VLOOKUP(A142,hozamok!$A$11:$E$40,5,FALSE))^(1/12)</f>
        <v>1.0023762748324681</v>
      </c>
      <c r="P142" s="6">
        <f t="shared" si="29"/>
        <v>3689235.779661499</v>
      </c>
      <c r="Q142" s="6">
        <f t="shared" si="30"/>
        <v>3384304.9377265158</v>
      </c>
      <c r="R142" s="4">
        <f t="shared" si="31"/>
        <v>2826306.6696312698</v>
      </c>
      <c r="S142" s="4">
        <f t="shared" si="32"/>
        <v>2692914.1944173789</v>
      </c>
    </row>
    <row r="143" spans="1:19" x14ac:dyDescent="0.2">
      <c r="A143">
        <f t="shared" ref="A143:A206" si="38">+ROUNDUP(B143/12,0)</f>
        <v>11</v>
      </c>
      <c r="B143" s="5">
        <v>130</v>
      </c>
      <c r="C143" s="47">
        <f t="shared" ref="C143:C206" si="39">+$C$2</f>
        <v>25000</v>
      </c>
      <c r="D143" s="13">
        <f t="shared" si="37"/>
        <v>23875</v>
      </c>
      <c r="J143" s="49">
        <f>+(1+VLOOKUP(A143,hozamok!$A$11:$E$40,4,FALSE))^(1/12)</f>
        <v>1.0023762748324681</v>
      </c>
      <c r="K143" s="6">
        <f t="shared" si="25"/>
        <v>3723061.8246665611</v>
      </c>
      <c r="L143" s="6">
        <f t="shared" si="26"/>
        <v>3414296.9550955328</v>
      </c>
      <c r="M143" s="4">
        <f t="shared" si="27"/>
        <v>2946636.3621645737</v>
      </c>
      <c r="N143" s="4">
        <f t="shared" si="28"/>
        <v>2780557.3422302189</v>
      </c>
      <c r="O143" s="49">
        <f>+(1+VLOOKUP(A143,hozamok!$A$11:$E$40,5,FALSE))^(1/12)</f>
        <v>1.0023762748324681</v>
      </c>
      <c r="P143" s="6">
        <f t="shared" si="29"/>
        <v>3723061.8246665611</v>
      </c>
      <c r="Q143" s="6">
        <f t="shared" si="30"/>
        <v>3414296.9550955328</v>
      </c>
      <c r="R143" s="4">
        <f t="shared" si="31"/>
        <v>2845349.1245371294</v>
      </c>
      <c r="S143" s="4">
        <f t="shared" si="32"/>
        <v>2710092.1895645303</v>
      </c>
    </row>
    <row r="144" spans="1:19" x14ac:dyDescent="0.2">
      <c r="A144">
        <f t="shared" si="38"/>
        <v>11</v>
      </c>
      <c r="B144" s="5">
        <v>131</v>
      </c>
      <c r="C144" s="47">
        <f t="shared" si="39"/>
        <v>25000</v>
      </c>
      <c r="D144" s="13">
        <f t="shared" si="37"/>
        <v>23875</v>
      </c>
      <c r="J144" s="49">
        <f>+(1+VLOOKUP(A144,hozamok!$A$11:$E$40,4,FALSE))^(1/12)</f>
        <v>1.0023762748324681</v>
      </c>
      <c r="K144" s="6">
        <f t="shared" ref="K144:K207" si="40">+(K143+C144)*J144</f>
        <v>3756968.2496510507</v>
      </c>
      <c r="L144" s="6">
        <f t="shared" ref="L144:L207" si="41">+(L143+D144)*(J144-$K$8)</f>
        <v>3444342.8022782719</v>
      </c>
      <c r="M144" s="4">
        <f t="shared" ref="M144:M207" si="42">+M143+C144/((1+$D$8)^(B144-1))</f>
        <v>2967086.4558229805</v>
      </c>
      <c r="N144" s="4">
        <f t="shared" ref="N144:N207" si="43">+N143+C144/((1+$D$9)^(B144-1))</f>
        <v>2798653.2592100888</v>
      </c>
      <c r="O144" s="49">
        <f>+(1+VLOOKUP(A144,hozamok!$A$11:$E$40,5,FALSE))^(1/12)</f>
        <v>1.0023762748324681</v>
      </c>
      <c r="P144" s="6">
        <f t="shared" ref="P144:P207" si="44">+(P143+C144)*O144</f>
        <v>3756968.2496510507</v>
      </c>
      <c r="Q144" s="6">
        <f t="shared" ref="Q144:Q207" si="45">+(Q143+D144)*(O144-$K$8)</f>
        <v>3444342.8022782719</v>
      </c>
      <c r="R144" s="4">
        <f t="shared" ref="R144:R207" si="46">+R143+C144/((1+$E$8)^(B144-1))</f>
        <v>2864351.4400324207</v>
      </c>
      <c r="S144" s="4">
        <f t="shared" ref="S144:S207" si="47">+S143+C144/((1+$E$9)^(B144-1))</f>
        <v>2727220.2884462597</v>
      </c>
    </row>
    <row r="145" spans="1:19" x14ac:dyDescent="0.2">
      <c r="A145">
        <f t="shared" si="38"/>
        <v>11</v>
      </c>
      <c r="B145" s="5">
        <v>132</v>
      </c>
      <c r="C145" s="47">
        <f t="shared" si="39"/>
        <v>25000</v>
      </c>
      <c r="D145" s="13">
        <f t="shared" si="37"/>
        <v>23875</v>
      </c>
      <c r="J145" s="49">
        <f>+(1+VLOOKUP(A145,hozamok!$A$11:$E$40,4,FALSE))^(1/12)</f>
        <v>1.0023762748324681</v>
      </c>
      <c r="K145" s="6">
        <f t="shared" si="40"/>
        <v>3790955.2456198898</v>
      </c>
      <c r="L145" s="6">
        <f t="shared" si="41"/>
        <v>3474442.5758887352</v>
      </c>
      <c r="M145" s="4">
        <f t="shared" si="42"/>
        <v>2987504.972456133</v>
      </c>
      <c r="N145" s="4">
        <f t="shared" si="43"/>
        <v>2816704.2442940194</v>
      </c>
      <c r="O145" s="49">
        <f>+(1+VLOOKUP(A145,hozamok!$A$11:$E$40,5,FALSE))^(1/12)</f>
        <v>1.0023762748324681</v>
      </c>
      <c r="P145" s="6">
        <f t="shared" si="44"/>
        <v>3790955.2456198898</v>
      </c>
      <c r="Q145" s="6">
        <f t="shared" si="45"/>
        <v>3474442.5758887352</v>
      </c>
      <c r="R145" s="4">
        <f t="shared" si="46"/>
        <v>2883313.7007266274</v>
      </c>
      <c r="S145" s="4">
        <f t="shared" si="47"/>
        <v>2744298.6359943408</v>
      </c>
    </row>
    <row r="146" spans="1:19" x14ac:dyDescent="0.2">
      <c r="A146">
        <f t="shared" si="38"/>
        <v>12</v>
      </c>
      <c r="B146" s="5">
        <v>133</v>
      </c>
      <c r="C146" s="47">
        <f t="shared" si="39"/>
        <v>25000</v>
      </c>
      <c r="D146" s="13">
        <f t="shared" si="37"/>
        <v>23875</v>
      </c>
      <c r="J146" s="49">
        <f>+(1+VLOOKUP(A146,hozamok!$A$11:$E$40,4,FALSE))^(1/12)</f>
        <v>1.0023708084921574</v>
      </c>
      <c r="K146" s="6">
        <f t="shared" si="40"/>
        <v>3825002.1447218983</v>
      </c>
      <c r="L146" s="6">
        <f t="shared" si="41"/>
        <v>3504577.2497199443</v>
      </c>
      <c r="M146" s="4">
        <f t="shared" si="42"/>
        <v>3007891.9608221711</v>
      </c>
      <c r="N146" s="4">
        <f t="shared" si="43"/>
        <v>2834710.4090472478</v>
      </c>
      <c r="O146" s="49">
        <f>+(1+VLOOKUP(A146,hozamok!$A$11:$E$40,5,FALSE))^(1/12)</f>
        <v>1.0023708084921574</v>
      </c>
      <c r="P146" s="6">
        <f t="shared" si="44"/>
        <v>3825002.1447218983</v>
      </c>
      <c r="Q146" s="6">
        <f t="shared" si="45"/>
        <v>3504577.2497199443</v>
      </c>
      <c r="R146" s="4">
        <f t="shared" si="46"/>
        <v>2902235.9910508855</v>
      </c>
      <c r="S146" s="4">
        <f t="shared" si="47"/>
        <v>2761327.3767195693</v>
      </c>
    </row>
    <row r="147" spans="1:19" x14ac:dyDescent="0.2">
      <c r="A147">
        <f t="shared" si="38"/>
        <v>12</v>
      </c>
      <c r="B147" s="5">
        <v>134</v>
      </c>
      <c r="C147" s="47">
        <f t="shared" si="39"/>
        <v>25000</v>
      </c>
      <c r="D147" s="13">
        <f t="shared" si="37"/>
        <v>23875</v>
      </c>
      <c r="J147" s="49">
        <f>+(1+VLOOKUP(A147,hozamok!$A$11:$E$40,4,FALSE))^(1/12)</f>
        <v>1.0023708084921574</v>
      </c>
      <c r="K147" s="6">
        <f t="shared" si="40"/>
        <v>3859129.7625014293</v>
      </c>
      <c r="L147" s="6">
        <f t="shared" si="41"/>
        <v>3534765.8446789817</v>
      </c>
      <c r="M147" s="4">
        <f t="shared" si="42"/>
        <v>3028247.4696039474</v>
      </c>
      <c r="N147" s="4">
        <f t="shared" si="43"/>
        <v>2852671.864757997</v>
      </c>
      <c r="O147" s="49">
        <f>+(1+VLOOKUP(A147,hozamok!$A$11:$E$40,5,FALSE))^(1/12)</f>
        <v>1.0023708084921574</v>
      </c>
      <c r="P147" s="6">
        <f t="shared" si="44"/>
        <v>3859129.7625014293</v>
      </c>
      <c r="Q147" s="6">
        <f t="shared" si="45"/>
        <v>3534765.8446789817</v>
      </c>
      <c r="R147" s="4">
        <f t="shared" si="46"/>
        <v>2921118.3952583601</v>
      </c>
      <c r="S147" s="4">
        <f t="shared" si="47"/>
        <v>2778306.6547129862</v>
      </c>
    </row>
    <row r="148" spans="1:19" x14ac:dyDescent="0.2">
      <c r="A148">
        <f t="shared" si="38"/>
        <v>12</v>
      </c>
      <c r="B148" s="5">
        <v>135</v>
      </c>
      <c r="C148" s="47">
        <f t="shared" si="39"/>
        <v>25000</v>
      </c>
      <c r="D148" s="13">
        <f t="shared" si="37"/>
        <v>23875</v>
      </c>
      <c r="J148" s="49">
        <f>+(1+VLOOKUP(A148,hozamok!$A$11:$E$40,4,FALSE))^(1/12)</f>
        <v>1.0023708084921574</v>
      </c>
      <c r="K148" s="6">
        <f t="shared" si="40"/>
        <v>3893338.2903270093</v>
      </c>
      <c r="L148" s="6">
        <f t="shared" si="41"/>
        <v>3565008.4572489895</v>
      </c>
      <c r="M148" s="4">
        <f t="shared" si="42"/>
        <v>3048571.5474091424</v>
      </c>
      <c r="N148" s="4">
        <f t="shared" si="43"/>
        <v>2870588.7224381622</v>
      </c>
      <c r="O148" s="49">
        <f>+(1+VLOOKUP(A148,hozamok!$A$11:$E$40,5,FALSE))^(1/12)</f>
        <v>1.0023708084921574</v>
      </c>
      <c r="P148" s="6">
        <f t="shared" si="44"/>
        <v>3893338.2903270093</v>
      </c>
      <c r="Q148" s="6">
        <f t="shared" si="45"/>
        <v>3565008.4572489895</v>
      </c>
      <c r="R148" s="4">
        <f t="shared" si="46"/>
        <v>2939960.9974246197</v>
      </c>
      <c r="S148" s="4">
        <f t="shared" si="47"/>
        <v>2795236.6136470963</v>
      </c>
    </row>
    <row r="149" spans="1:19" x14ac:dyDescent="0.2">
      <c r="A149">
        <f t="shared" si="38"/>
        <v>12</v>
      </c>
      <c r="B149" s="5">
        <v>136</v>
      </c>
      <c r="C149" s="47">
        <f t="shared" si="39"/>
        <v>25000</v>
      </c>
      <c r="D149" s="13">
        <f t="shared" si="37"/>
        <v>23875</v>
      </c>
      <c r="J149" s="49">
        <f>+(1+VLOOKUP(A149,hozamok!$A$11:$E$40,4,FALSE))^(1/12)</f>
        <v>1.0023708084921574</v>
      </c>
      <c r="K149" s="6">
        <f t="shared" si="40"/>
        <v>3927627.920020862</v>
      </c>
      <c r="L149" s="6">
        <f t="shared" si="41"/>
        <v>3595305.1840857514</v>
      </c>
      <c r="M149" s="4">
        <f t="shared" si="42"/>
        <v>3068864.2427703817</v>
      </c>
      <c r="N149" s="4">
        <f t="shared" si="43"/>
        <v>2888461.0928239976</v>
      </c>
      <c r="O149" s="49">
        <f>+(1+VLOOKUP(A149,hozamok!$A$11:$E$40,5,FALSE))^(1/12)</f>
        <v>1.0023708084921574</v>
      </c>
      <c r="P149" s="6">
        <f t="shared" si="44"/>
        <v>3927627.920020862</v>
      </c>
      <c r="Q149" s="6">
        <f t="shared" si="45"/>
        <v>3595305.1840857514</v>
      </c>
      <c r="R149" s="4">
        <f t="shared" si="46"/>
        <v>2958763.88144801</v>
      </c>
      <c r="S149" s="4">
        <f t="shared" si="47"/>
        <v>2812117.3967770846</v>
      </c>
    </row>
    <row r="150" spans="1:19" x14ac:dyDescent="0.2">
      <c r="A150">
        <f t="shared" si="38"/>
        <v>12</v>
      </c>
      <c r="B150" s="5">
        <v>137</v>
      </c>
      <c r="C150" s="47">
        <f t="shared" si="39"/>
        <v>25000</v>
      </c>
      <c r="D150" s="13">
        <f t="shared" si="37"/>
        <v>23875</v>
      </c>
      <c r="J150" s="49">
        <f>+(1+VLOOKUP(A150,hozamok!$A$11:$E$40,4,FALSE))^(1/12)</f>
        <v>1.0023708084921574</v>
      </c>
      <c r="K150" s="6">
        <f t="shared" si="40"/>
        <v>3961998.8438599859</v>
      </c>
      <c r="L150" s="6">
        <f t="shared" si="41"/>
        <v>3625656.1220180006</v>
      </c>
      <c r="M150" s="4">
        <f t="shared" si="42"/>
        <v>3089125.6041453523</v>
      </c>
      <c r="N150" s="4">
        <f t="shared" si="43"/>
        <v>2906289.0863768016</v>
      </c>
      <c r="O150" s="49">
        <f>+(1+VLOOKUP(A150,hozamok!$A$11:$E$40,5,FALSE))^(1/12)</f>
        <v>1.0023708084921574</v>
      </c>
      <c r="P150" s="6">
        <f t="shared" si="44"/>
        <v>3961998.8438599859</v>
      </c>
      <c r="Q150" s="6">
        <f t="shared" si="45"/>
        <v>3625656.1220180006</v>
      </c>
      <c r="R150" s="4">
        <f t="shared" si="46"/>
        <v>2977527.1310500288</v>
      </c>
      <c r="S150" s="4">
        <f t="shared" si="47"/>
        <v>2828949.1469420283</v>
      </c>
    </row>
    <row r="151" spans="1:19" x14ac:dyDescent="0.2">
      <c r="A151">
        <f t="shared" si="38"/>
        <v>12</v>
      </c>
      <c r="B151" s="5">
        <v>138</v>
      </c>
      <c r="C151" s="47">
        <f t="shared" si="39"/>
        <v>25000</v>
      </c>
      <c r="D151" s="13">
        <f t="shared" si="37"/>
        <v>23875</v>
      </c>
      <c r="J151" s="49">
        <f>+(1+VLOOKUP(A151,hozamok!$A$11:$E$40,4,FALSE))^(1/12)</f>
        <v>1.0023708084921574</v>
      </c>
      <c r="K151" s="6">
        <f t="shared" si="40"/>
        <v>3996451.2545772311</v>
      </c>
      <c r="L151" s="6">
        <f t="shared" si="41"/>
        <v>3656061.3680477296</v>
      </c>
      <c r="M151" s="4">
        <f t="shared" si="42"/>
        <v>3109355.6799169164</v>
      </c>
      <c r="N151" s="4">
        <f t="shared" si="43"/>
        <v>2924072.8132835985</v>
      </c>
      <c r="O151" s="49">
        <f>+(1+VLOOKUP(A151,hozamok!$A$11:$E$40,5,FALSE))^(1/12)</f>
        <v>1.0023708084921574</v>
      </c>
      <c r="P151" s="6">
        <f t="shared" si="44"/>
        <v>3996451.2545772311</v>
      </c>
      <c r="Q151" s="6">
        <f t="shared" si="45"/>
        <v>3656061.3680477296</v>
      </c>
      <c r="R151" s="4">
        <f t="shared" si="46"/>
        <v>2996250.829775698</v>
      </c>
      <c r="S151" s="4">
        <f t="shared" si="47"/>
        <v>2845732.0065661059</v>
      </c>
    </row>
    <row r="152" spans="1:19" x14ac:dyDescent="0.2">
      <c r="A152">
        <f t="shared" si="38"/>
        <v>12</v>
      </c>
      <c r="B152" s="5">
        <v>139</v>
      </c>
      <c r="C152" s="47">
        <f t="shared" si="39"/>
        <v>25000</v>
      </c>
      <c r="D152" s="13">
        <f t="shared" si="37"/>
        <v>23875</v>
      </c>
      <c r="J152" s="49">
        <f>+(1+VLOOKUP(A152,hozamok!$A$11:$E$40,4,FALSE))^(1/12)</f>
        <v>1.0023708084921574</v>
      </c>
      <c r="K152" s="6">
        <f t="shared" si="40"/>
        <v>4030985.3453623801</v>
      </c>
      <c r="L152" s="6">
        <f t="shared" si="41"/>
        <v>3686521.0193505008</v>
      </c>
      <c r="M152" s="4">
        <f t="shared" si="42"/>
        <v>3129554.5183932288</v>
      </c>
      <c r="N152" s="4">
        <f t="shared" si="43"/>
        <v>2941812.3834578199</v>
      </c>
      <c r="O152" s="49">
        <f>+(1+VLOOKUP(A152,hozamok!$A$11:$E$40,5,FALSE))^(1/12)</f>
        <v>1.0023708084921574</v>
      </c>
      <c r="P152" s="6">
        <f t="shared" si="44"/>
        <v>4030985.3453623801</v>
      </c>
      <c r="Q152" s="6">
        <f t="shared" si="45"/>
        <v>3686521.0193505008</v>
      </c>
      <c r="R152" s="4">
        <f t="shared" si="46"/>
        <v>3014935.0609939359</v>
      </c>
      <c r="S152" s="4">
        <f t="shared" si="47"/>
        <v>2862466.1176598007</v>
      </c>
    </row>
    <row r="153" spans="1:19" x14ac:dyDescent="0.2">
      <c r="A153">
        <f t="shared" si="38"/>
        <v>12</v>
      </c>
      <c r="B153" s="5">
        <v>140</v>
      </c>
      <c r="C153" s="47">
        <f t="shared" si="39"/>
        <v>25000</v>
      </c>
      <c r="D153" s="13">
        <f t="shared" si="37"/>
        <v>23875</v>
      </c>
      <c r="J153" s="49">
        <f>+(1+VLOOKUP(A153,hozamok!$A$11:$E$40,4,FALSE))^(1/12)</f>
        <v>1.0023708084921574</v>
      </c>
      <c r="K153" s="6">
        <f t="shared" si="40"/>
        <v>4065601.3098632311</v>
      </c>
      <c r="L153" s="6">
        <f t="shared" si="41"/>
        <v>3717035.1732757562</v>
      </c>
      <c r="M153" s="4">
        <f t="shared" si="42"/>
        <v>3149722.1678078515</v>
      </c>
      <c r="N153" s="4">
        <f t="shared" si="43"/>
        <v>2959507.906539984</v>
      </c>
      <c r="O153" s="49">
        <f>+(1+VLOOKUP(A153,hozamok!$A$11:$E$40,5,FALSE))^(1/12)</f>
        <v>1.0023708084921574</v>
      </c>
      <c r="P153" s="6">
        <f t="shared" si="44"/>
        <v>4065601.3098632311</v>
      </c>
      <c r="Q153" s="6">
        <f t="shared" si="45"/>
        <v>3717035.1732757562</v>
      </c>
      <c r="R153" s="4">
        <f t="shared" si="46"/>
        <v>3033579.9078979278</v>
      </c>
      <c r="S153" s="4">
        <f t="shared" si="47"/>
        <v>2879151.6218211045</v>
      </c>
    </row>
    <row r="154" spans="1:19" x14ac:dyDescent="0.2">
      <c r="A154">
        <f t="shared" si="38"/>
        <v>12</v>
      </c>
      <c r="B154" s="5">
        <v>141</v>
      </c>
      <c r="C154" s="47">
        <f t="shared" si="39"/>
        <v>25000</v>
      </c>
      <c r="D154" s="13">
        <f t="shared" si="37"/>
        <v>23875</v>
      </c>
      <c r="J154" s="49">
        <f>+(1+VLOOKUP(A154,hozamok!$A$11:$E$40,4,FALSE))^(1/12)</f>
        <v>1.0023708084921574</v>
      </c>
      <c r="K154" s="6">
        <f t="shared" si="40"/>
        <v>4100299.3421866852</v>
      </c>
      <c r="L154" s="6">
        <f t="shared" si="41"/>
        <v>3747603.9273471283</v>
      </c>
      <c r="M154" s="4">
        <f t="shared" si="42"/>
        <v>3169858.6763198692</v>
      </c>
      <c r="N154" s="4">
        <f t="shared" si="43"/>
        <v>2977159.4918983728</v>
      </c>
      <c r="O154" s="49">
        <f>+(1+VLOOKUP(A154,hozamok!$A$11:$E$40,5,FALSE))^(1/12)</f>
        <v>1.0023708084921574</v>
      </c>
      <c r="P154" s="6">
        <f t="shared" si="44"/>
        <v>4100299.3421866852</v>
      </c>
      <c r="Q154" s="6">
        <f t="shared" si="45"/>
        <v>3747603.9273471283</v>
      </c>
      <c r="R154" s="4">
        <f t="shared" si="46"/>
        <v>3052185.4535054974</v>
      </c>
      <c r="S154" s="4">
        <f t="shared" si="47"/>
        <v>2895788.6602367144</v>
      </c>
    </row>
    <row r="155" spans="1:19" x14ac:dyDescent="0.2">
      <c r="A155">
        <f t="shared" si="38"/>
        <v>12</v>
      </c>
      <c r="B155" s="5">
        <v>142</v>
      </c>
      <c r="C155" s="47">
        <f t="shared" si="39"/>
        <v>25000</v>
      </c>
      <c r="D155" s="13">
        <f t="shared" si="37"/>
        <v>23875</v>
      </c>
      <c r="J155" s="49">
        <f>+(1+VLOOKUP(A155,hozamok!$A$11:$E$40,4,FALSE))^(1/12)</f>
        <v>1.0023708084921574</v>
      </c>
      <c r="K155" s="6">
        <f t="shared" si="40"/>
        <v>4135079.6368998326</v>
      </c>
      <c r="L155" s="6">
        <f t="shared" si="41"/>
        <v>3778227.3792627533</v>
      </c>
      <c r="M155" s="4">
        <f t="shared" si="42"/>
        <v>3189964.092014004</v>
      </c>
      <c r="N155" s="4">
        <f t="shared" si="43"/>
        <v>2994767.2486297092</v>
      </c>
      <c r="O155" s="49">
        <f>+(1+VLOOKUP(A155,hozamok!$A$11:$E$40,5,FALSE))^(1/12)</f>
        <v>1.0023708084921574</v>
      </c>
      <c r="P155" s="6">
        <f t="shared" si="44"/>
        <v>4135079.6368998326</v>
      </c>
      <c r="Q155" s="6">
        <f t="shared" si="45"/>
        <v>3778227.3792627533</v>
      </c>
      <c r="R155" s="4">
        <f t="shared" si="46"/>
        <v>3070751.7806594754</v>
      </c>
      <c r="S155" s="4">
        <f t="shared" si="47"/>
        <v>2912377.3736832282</v>
      </c>
    </row>
    <row r="156" spans="1:19" x14ac:dyDescent="0.2">
      <c r="A156">
        <f t="shared" si="38"/>
        <v>12</v>
      </c>
      <c r="B156" s="5">
        <v>143</v>
      </c>
      <c r="C156" s="47">
        <f t="shared" si="39"/>
        <v>25000</v>
      </c>
      <c r="D156" s="13">
        <f t="shared" si="37"/>
        <v>23875</v>
      </c>
      <c r="J156" s="49">
        <f>+(1+VLOOKUP(A156,hozamok!$A$11:$E$40,4,FALSE))^(1/12)</f>
        <v>1.0023708084921574</v>
      </c>
      <c r="K156" s="6">
        <f t="shared" si="40"/>
        <v>4169942.3890310461</v>
      </c>
      <c r="L156" s="6">
        <f t="shared" si="41"/>
        <v>3808905.6268955823</v>
      </c>
      <c r="M156" s="4">
        <f t="shared" si="42"/>
        <v>3210038.4629007298</v>
      </c>
      <c r="N156" s="4">
        <f t="shared" si="43"/>
        <v>3012331.2855598298</v>
      </c>
      <c r="O156" s="49">
        <f>+(1+VLOOKUP(A156,hozamok!$A$11:$E$40,5,FALSE))^(1/12)</f>
        <v>1.0023708084921574</v>
      </c>
      <c r="P156" s="6">
        <f t="shared" si="44"/>
        <v>4169942.3890310461</v>
      </c>
      <c r="Q156" s="6">
        <f t="shared" si="45"/>
        <v>3808905.6268955823</v>
      </c>
      <c r="R156" s="4">
        <f t="shared" si="46"/>
        <v>3089278.9720280692</v>
      </c>
      <c r="S156" s="4">
        <f t="shared" si="47"/>
        <v>2928917.9025283349</v>
      </c>
    </row>
    <row r="157" spans="1:19" x14ac:dyDescent="0.2">
      <c r="A157">
        <f t="shared" si="38"/>
        <v>12</v>
      </c>
      <c r="B157" s="5">
        <v>144</v>
      </c>
      <c r="C157" s="47">
        <f t="shared" si="39"/>
        <v>25000</v>
      </c>
      <c r="D157" s="13">
        <f t="shared" si="37"/>
        <v>23875</v>
      </c>
      <c r="J157" s="49">
        <f>+(1+VLOOKUP(A157,hozamok!$A$11:$E$40,4,FALSE))^(1/12)</f>
        <v>1.0023708084921574</v>
      </c>
      <c r="K157" s="6">
        <f t="shared" si="40"/>
        <v>4204887.7940710718</v>
      </c>
      <c r="L157" s="6">
        <f t="shared" si="41"/>
        <v>3839638.7682936937</v>
      </c>
      <c r="M157" s="4">
        <f t="shared" si="42"/>
        <v>3230081.8369163885</v>
      </c>
      <c r="N157" s="4">
        <f t="shared" si="43"/>
        <v>3029851.7112443582</v>
      </c>
      <c r="O157" s="49">
        <f>+(1+VLOOKUP(A157,hozamok!$A$11:$E$40,5,FALSE))^(1/12)</f>
        <v>1.0023708084921574</v>
      </c>
      <c r="P157" s="6">
        <f t="shared" si="44"/>
        <v>4204887.7940710718</v>
      </c>
      <c r="Q157" s="6">
        <f t="shared" si="45"/>
        <v>3839638.7682936937</v>
      </c>
      <c r="R157" s="4">
        <f t="shared" si="46"/>
        <v>3107767.1101052309</v>
      </c>
      <c r="S157" s="4">
        <f t="shared" si="47"/>
        <v>2945410.3867320032</v>
      </c>
    </row>
    <row r="158" spans="1:19" x14ac:dyDescent="0.2">
      <c r="A158">
        <f t="shared" si="38"/>
        <v>13</v>
      </c>
      <c r="B158" s="5">
        <v>145</v>
      </c>
      <c r="C158" s="47">
        <f t="shared" si="39"/>
        <v>25000</v>
      </c>
      <c r="D158" s="13">
        <f t="shared" si="37"/>
        <v>23875</v>
      </c>
      <c r="J158" s="49">
        <f>+(1+VLOOKUP(A158,hozamok!$A$11:$E$40,4,FALSE))^(1/12)</f>
        <v>1.0023924656795853</v>
      </c>
      <c r="K158" s="6">
        <f t="shared" si="40"/>
        <v>4240007.6554468833</v>
      </c>
      <c r="L158" s="6">
        <f t="shared" si="41"/>
        <v>3870510.5745224175</v>
      </c>
      <c r="M158" s="4">
        <f t="shared" si="42"/>
        <v>3250094.261923302</v>
      </c>
      <c r="N158" s="4">
        <f t="shared" si="43"/>
        <v>3047328.6339693768</v>
      </c>
      <c r="O158" s="49">
        <f>+(1+VLOOKUP(A158,hozamok!$A$11:$E$40,5,FALSE))^(1/12)</f>
        <v>1.0023924656795853</v>
      </c>
      <c r="P158" s="6">
        <f t="shared" si="44"/>
        <v>4240007.6554468833</v>
      </c>
      <c r="Q158" s="6">
        <f t="shared" si="45"/>
        <v>3870510.5745224175</v>
      </c>
      <c r="R158" s="4">
        <f t="shared" si="46"/>
        <v>3126216.277211024</v>
      </c>
      <c r="S158" s="4">
        <f t="shared" si="47"/>
        <v>2961854.9658476654</v>
      </c>
    </row>
    <row r="159" spans="1:19" x14ac:dyDescent="0.2">
      <c r="A159">
        <f t="shared" si="38"/>
        <v>13</v>
      </c>
      <c r="B159" s="5">
        <v>146</v>
      </c>
      <c r="C159" s="47">
        <f t="shared" si="39"/>
        <v>25000</v>
      </c>
      <c r="D159" s="13">
        <f t="shared" si="37"/>
        <v>23875</v>
      </c>
      <c r="J159" s="49">
        <f>+(1+VLOOKUP(A159,hozamok!$A$11:$E$40,4,FALSE))^(1/12)</f>
        <v>1.0023924656795853</v>
      </c>
      <c r="K159" s="6">
        <f t="shared" si="40"/>
        <v>4275211.5398857081</v>
      </c>
      <c r="L159" s="6">
        <f t="shared" si="41"/>
        <v>3901438.2894547381</v>
      </c>
      <c r="M159" s="4">
        <f t="shared" si="42"/>
        <v>3270075.7857098887</v>
      </c>
      <c r="N159" s="4">
        <f t="shared" si="43"/>
        <v>3064762.161752095</v>
      </c>
      <c r="O159" s="49">
        <f>+(1+VLOOKUP(A159,hozamok!$A$11:$E$40,5,FALSE))^(1/12)</f>
        <v>1.0023924656795853</v>
      </c>
      <c r="P159" s="6">
        <f t="shared" si="44"/>
        <v>4275211.5398857081</v>
      </c>
      <c r="Q159" s="6">
        <f t="shared" si="45"/>
        <v>3901438.2894547381</v>
      </c>
      <c r="R159" s="4">
        <f t="shared" si="46"/>
        <v>3144626.5554919899</v>
      </c>
      <c r="S159" s="4">
        <f t="shared" si="47"/>
        <v>2978251.7790233982</v>
      </c>
    </row>
    <row r="160" spans="1:19" x14ac:dyDescent="0.2">
      <c r="A160">
        <f t="shared" si="38"/>
        <v>13</v>
      </c>
      <c r="B160" s="5">
        <v>147</v>
      </c>
      <c r="C160" s="47">
        <f t="shared" si="39"/>
        <v>25000</v>
      </c>
      <c r="D160" s="13">
        <f t="shared" si="37"/>
        <v>23875</v>
      </c>
      <c r="J160" s="49">
        <f>+(1+VLOOKUP(A160,hozamok!$A$11:$E$40,4,FALSE))^(1/12)</f>
        <v>1.0023924656795853</v>
      </c>
      <c r="K160" s="6">
        <f t="shared" si="40"/>
        <v>4310499.6484098416</v>
      </c>
      <c r="L160" s="6">
        <f t="shared" si="41"/>
        <v>3932422.0143410685</v>
      </c>
      <c r="M160" s="4">
        <f t="shared" si="42"/>
        <v>3290026.4559907774</v>
      </c>
      <c r="N160" s="4">
        <f t="shared" si="43"/>
        <v>3082152.4023415162</v>
      </c>
      <c r="O160" s="49">
        <f>+(1+VLOOKUP(A160,hozamok!$A$11:$E$40,5,FALSE))^(1/12)</f>
        <v>1.0023924656795853</v>
      </c>
      <c r="P160" s="6">
        <f t="shared" si="44"/>
        <v>4310499.6484098416</v>
      </c>
      <c r="Q160" s="6">
        <f t="shared" si="45"/>
        <v>3932422.0143410685</v>
      </c>
      <c r="R160" s="4">
        <f t="shared" si="46"/>
        <v>3162998.0269215154</v>
      </c>
      <c r="S160" s="4">
        <f t="shared" si="47"/>
        <v>2994600.9650031002</v>
      </c>
    </row>
    <row r="161" spans="1:19" x14ac:dyDescent="0.2">
      <c r="A161">
        <f t="shared" si="38"/>
        <v>13</v>
      </c>
      <c r="B161" s="5">
        <v>148</v>
      </c>
      <c r="C161" s="47">
        <f t="shared" si="39"/>
        <v>25000</v>
      </c>
      <c r="D161" s="13">
        <f t="shared" si="37"/>
        <v>23875</v>
      </c>
      <c r="J161" s="49">
        <f>+(1+VLOOKUP(A161,hozamok!$A$11:$E$40,4,FALSE))^(1/12)</f>
        <v>1.0023924656795853</v>
      </c>
      <c r="K161" s="6">
        <f t="shared" si="40"/>
        <v>4345872.1825225158</v>
      </c>
      <c r="L161" s="6">
        <f t="shared" si="41"/>
        <v>3963461.8506151862</v>
      </c>
      <c r="M161" s="4">
        <f t="shared" si="42"/>
        <v>3309946.3204069193</v>
      </c>
      <c r="N161" s="4">
        <f t="shared" si="43"/>
        <v>3099499.4632191057</v>
      </c>
      <c r="O161" s="49">
        <f>+(1+VLOOKUP(A161,hozamok!$A$11:$E$40,5,FALSE))^(1/12)</f>
        <v>1.0023924656795853</v>
      </c>
      <c r="P161" s="6">
        <f t="shared" si="44"/>
        <v>4345872.1825225158</v>
      </c>
      <c r="Q161" s="6">
        <f t="shared" si="45"/>
        <v>3963461.8506151862</v>
      </c>
      <c r="R161" s="4">
        <f t="shared" si="46"/>
        <v>3181330.7733001946</v>
      </c>
      <c r="S161" s="4">
        <f t="shared" si="47"/>
        <v>3010902.6621276657</v>
      </c>
    </row>
    <row r="162" spans="1:19" x14ac:dyDescent="0.2">
      <c r="A162">
        <f t="shared" si="38"/>
        <v>13</v>
      </c>
      <c r="B162" s="5">
        <v>149</v>
      </c>
      <c r="C162" s="47">
        <f t="shared" si="39"/>
        <v>25000</v>
      </c>
      <c r="D162" s="13">
        <f t="shared" si="37"/>
        <v>23875</v>
      </c>
      <c r="J162" s="49">
        <f>+(1+VLOOKUP(A162,hozamok!$A$11:$E$40,4,FALSE))^(1/12)</f>
        <v>1.0023924656795853</v>
      </c>
      <c r="K162" s="6">
        <f t="shared" si="40"/>
        <v>4381329.3442090545</v>
      </c>
      <c r="L162" s="6">
        <f t="shared" si="41"/>
        <v>3994557.8998945644</v>
      </c>
      <c r="M162" s="4">
        <f t="shared" si="42"/>
        <v>3329835.4265257041</v>
      </c>
      <c r="N162" s="4">
        <f t="shared" si="43"/>
        <v>3116803.4515994531</v>
      </c>
      <c r="O162" s="49">
        <f>+(1+VLOOKUP(A162,hozamok!$A$11:$E$40,5,FALSE))^(1/12)</f>
        <v>1.0023924656795853</v>
      </c>
      <c r="P162" s="6">
        <f t="shared" si="44"/>
        <v>4381329.3442090545</v>
      </c>
      <c r="Q162" s="6">
        <f t="shared" si="45"/>
        <v>3994557.8998945644</v>
      </c>
      <c r="R162" s="4">
        <f t="shared" si="46"/>
        <v>3199624.8762561968</v>
      </c>
      <c r="S162" s="4">
        <f t="shared" si="47"/>
        <v>3027157.0083361557</v>
      </c>
    </row>
    <row r="163" spans="1:19" x14ac:dyDescent="0.2">
      <c r="A163">
        <f t="shared" si="38"/>
        <v>13</v>
      </c>
      <c r="B163" s="5">
        <v>150</v>
      </c>
      <c r="C163" s="47">
        <f t="shared" si="39"/>
        <v>25000</v>
      </c>
      <c r="D163" s="13">
        <f t="shared" si="37"/>
        <v>23875</v>
      </c>
      <c r="J163" s="49">
        <f>+(1+VLOOKUP(A163,hozamok!$A$11:$E$40,4,FALSE))^(1/12)</f>
        <v>1.0023924656795853</v>
      </c>
      <c r="K163" s="6">
        <f t="shared" si="40"/>
        <v>4416871.3359380243</v>
      </c>
      <c r="L163" s="6">
        <f t="shared" si="41"/>
        <v>4025710.2639807053</v>
      </c>
      <c r="M163" s="4">
        <f t="shared" si="42"/>
        <v>3349693.8218410723</v>
      </c>
      <c r="N163" s="4">
        <f t="shared" si="43"/>
        <v>3134064.4744309364</v>
      </c>
      <c r="O163" s="49">
        <f>+(1+VLOOKUP(A163,hozamok!$A$11:$E$40,5,FALSE))^(1/12)</f>
        <v>1.0023924656795853</v>
      </c>
      <c r="P163" s="6">
        <f t="shared" si="44"/>
        <v>4416871.3359380243</v>
      </c>
      <c r="Q163" s="6">
        <f t="shared" si="45"/>
        <v>4025710.2639807053</v>
      </c>
      <c r="R163" s="4">
        <f t="shared" si="46"/>
        <v>3217880.4172456264</v>
      </c>
      <c r="S163" s="4">
        <f t="shared" si="47"/>
        <v>3043364.141166965</v>
      </c>
    </row>
    <row r="164" spans="1:19" x14ac:dyDescent="0.2">
      <c r="A164">
        <f t="shared" si="38"/>
        <v>13</v>
      </c>
      <c r="B164" s="5">
        <v>151</v>
      </c>
      <c r="C164" s="47">
        <f t="shared" si="39"/>
        <v>25000</v>
      </c>
      <c r="D164" s="13">
        <f t="shared" si="37"/>
        <v>23875</v>
      </c>
      <c r="J164" s="49">
        <f>+(1+VLOOKUP(A164,hozamok!$A$11:$E$40,4,FALSE))^(1/12)</f>
        <v>1.0023924656795853</v>
      </c>
      <c r="K164" s="6">
        <f t="shared" si="40"/>
        <v>4452498.3606623895</v>
      </c>
      <c r="L164" s="6">
        <f t="shared" si="41"/>
        <v>4056919.0448594731</v>
      </c>
      <c r="M164" s="4">
        <f t="shared" si="42"/>
        <v>3369521.553773629</v>
      </c>
      <c r="N164" s="4">
        <f t="shared" si="43"/>
        <v>3151282.6383963819</v>
      </c>
      <c r="O164" s="49">
        <f>+(1+VLOOKUP(A164,hozamok!$A$11:$E$40,5,FALSE))^(1/12)</f>
        <v>1.0023924656795853</v>
      </c>
      <c r="P164" s="6">
        <f t="shared" si="44"/>
        <v>4452498.3606623895</v>
      </c>
      <c r="Q164" s="6">
        <f t="shared" si="45"/>
        <v>4056919.0448594731</v>
      </c>
      <c r="R164" s="4">
        <f t="shared" si="46"/>
        <v>3236097.4775528884</v>
      </c>
      <c r="S164" s="4">
        <f t="shared" si="47"/>
        <v>3059524.1977589861</v>
      </c>
    </row>
    <row r="165" spans="1:19" x14ac:dyDescent="0.2">
      <c r="A165">
        <f t="shared" si="38"/>
        <v>13</v>
      </c>
      <c r="B165" s="5">
        <v>152</v>
      </c>
      <c r="C165" s="47">
        <f t="shared" si="39"/>
        <v>25000</v>
      </c>
      <c r="D165" s="13">
        <f t="shared" si="37"/>
        <v>23875</v>
      </c>
      <c r="J165" s="49">
        <f>+(1+VLOOKUP(A165,hozamok!$A$11:$E$40,4,FALSE))^(1/12)</f>
        <v>1.0023924656795853</v>
      </c>
      <c r="K165" s="6">
        <f t="shared" si="40"/>
        <v>4488210.6218206733</v>
      </c>
      <c r="L165" s="6">
        <f t="shared" si="41"/>
        <v>4088184.3447014284</v>
      </c>
      <c r="M165" s="4">
        <f t="shared" si="42"/>
        <v>3389318.6696707574</v>
      </c>
      <c r="N165" s="4">
        <f t="shared" si="43"/>
        <v>3168458.0499137244</v>
      </c>
      <c r="O165" s="49">
        <f>+(1+VLOOKUP(A165,hozamok!$A$11:$E$40,5,FALSE))^(1/12)</f>
        <v>1.0023924656795853</v>
      </c>
      <c r="P165" s="6">
        <f t="shared" si="44"/>
        <v>4488210.6218206733</v>
      </c>
      <c r="Q165" s="6">
        <f t="shared" si="45"/>
        <v>4088184.3447014284</v>
      </c>
      <c r="R165" s="4">
        <f t="shared" si="46"/>
        <v>3254276.1382910488</v>
      </c>
      <c r="S165" s="4">
        <f t="shared" si="47"/>
        <v>3075637.3148527686</v>
      </c>
    </row>
    <row r="166" spans="1:19" x14ac:dyDescent="0.2">
      <c r="A166">
        <f t="shared" si="38"/>
        <v>13</v>
      </c>
      <c r="B166" s="5">
        <v>153</v>
      </c>
      <c r="C166" s="47">
        <f t="shared" si="39"/>
        <v>25000</v>
      </c>
      <c r="D166" s="13">
        <f t="shared" si="37"/>
        <v>23875</v>
      </c>
      <c r="J166" s="49">
        <f>+(1+VLOOKUP(A166,hozamok!$A$11:$E$40,4,FALSE))^(1/12)</f>
        <v>1.0023924656795853</v>
      </c>
      <c r="K166" s="6">
        <f t="shared" si="40"/>
        <v>4524008.3233381193</v>
      </c>
      <c r="L166" s="6">
        <f t="shared" si="41"/>
        <v>4119506.2658621613</v>
      </c>
      <c r="M166" s="4">
        <f t="shared" si="42"/>
        <v>3409085.2168067307</v>
      </c>
      <c r="N166" s="4">
        <f t="shared" si="43"/>
        <v>3185590.8151366641</v>
      </c>
      <c r="O166" s="49">
        <f>+(1+VLOOKUP(A166,hozamok!$A$11:$E$40,5,FALSE))^(1/12)</f>
        <v>1.0023924656795853</v>
      </c>
      <c r="P166" s="6">
        <f t="shared" si="44"/>
        <v>4524008.3233381193</v>
      </c>
      <c r="Q166" s="6">
        <f t="shared" si="45"/>
        <v>4119506.2658621613</v>
      </c>
      <c r="R166" s="4">
        <f t="shared" si="46"/>
        <v>3272416.4804021963</v>
      </c>
      <c r="S166" s="4">
        <f t="shared" si="47"/>
        <v>3091703.6287916778</v>
      </c>
    </row>
    <row r="167" spans="1:19" x14ac:dyDescent="0.2">
      <c r="A167">
        <f t="shared" si="38"/>
        <v>13</v>
      </c>
      <c r="B167" s="5">
        <v>154</v>
      </c>
      <c r="C167" s="47">
        <f t="shared" si="39"/>
        <v>25000</v>
      </c>
      <c r="D167" s="13">
        <f t="shared" si="37"/>
        <v>23875</v>
      </c>
      <c r="J167" s="49">
        <f>+(1+VLOOKUP(A167,hozamok!$A$11:$E$40,4,FALSE))^(1/12)</f>
        <v>1.0023924656795853</v>
      </c>
      <c r="K167" s="6">
        <f t="shared" si="40"/>
        <v>4559891.6696278537</v>
      </c>
      <c r="L167" s="6">
        <f t="shared" si="41"/>
        <v>4150884.9108826285</v>
      </c>
      <c r="M167" s="4">
        <f t="shared" si="42"/>
        <v>3428821.2423828263</v>
      </c>
      <c r="N167" s="4">
        <f t="shared" si="43"/>
        <v>3202681.0399553231</v>
      </c>
      <c r="O167" s="49">
        <f>+(1+VLOOKUP(A167,hozamok!$A$11:$E$40,5,FALSE))^(1/12)</f>
        <v>1.0023924656795853</v>
      </c>
      <c r="P167" s="6">
        <f t="shared" si="44"/>
        <v>4559891.6696278537</v>
      </c>
      <c r="Q167" s="6">
        <f t="shared" si="45"/>
        <v>4150884.9108826285</v>
      </c>
      <c r="R167" s="4">
        <f t="shared" si="46"/>
        <v>3290518.5846578018</v>
      </c>
      <c r="S167" s="4">
        <f t="shared" si="47"/>
        <v>3107723.275523047</v>
      </c>
    </row>
    <row r="168" spans="1:19" x14ac:dyDescent="0.2">
      <c r="A168">
        <f t="shared" si="38"/>
        <v>13</v>
      </c>
      <c r="B168" s="5">
        <v>155</v>
      </c>
      <c r="C168" s="47">
        <f t="shared" si="39"/>
        <v>25000</v>
      </c>
      <c r="D168" s="13">
        <f t="shared" si="37"/>
        <v>23875</v>
      </c>
      <c r="J168" s="49">
        <f>+(1+VLOOKUP(A168,hozamok!$A$11:$E$40,4,FALSE))^(1/12)</f>
        <v>1.0023924656795853</v>
      </c>
      <c r="K168" s="6">
        <f t="shared" si="40"/>
        <v>4595860.865592055</v>
      </c>
      <c r="L168" s="6">
        <f t="shared" si="41"/>
        <v>4182320.3824894871</v>
      </c>
      <c r="M168" s="4">
        <f t="shared" si="42"/>
        <v>3448526.7935274378</v>
      </c>
      <c r="N168" s="4">
        <f t="shared" si="43"/>
        <v>3219728.8299969006</v>
      </c>
      <c r="O168" s="49">
        <f>+(1+VLOOKUP(A168,hozamok!$A$11:$E$40,5,FALSE))^(1/12)</f>
        <v>1.0023924656795853</v>
      </c>
      <c r="P168" s="6">
        <f t="shared" si="44"/>
        <v>4595860.865592055</v>
      </c>
      <c r="Q168" s="6">
        <f t="shared" si="45"/>
        <v>4182320.3824894871</v>
      </c>
      <c r="R168" s="4">
        <f t="shared" si="46"/>
        <v>3308582.5316590792</v>
      </c>
      <c r="S168" s="4">
        <f t="shared" si="47"/>
        <v>3123696.3905993295</v>
      </c>
    </row>
    <row r="169" spans="1:19" x14ac:dyDescent="0.2">
      <c r="A169">
        <f t="shared" si="38"/>
        <v>13</v>
      </c>
      <c r="B169" s="5">
        <v>156</v>
      </c>
      <c r="C169" s="47">
        <f t="shared" si="39"/>
        <v>25000</v>
      </c>
      <c r="D169" s="13">
        <f t="shared" si="37"/>
        <v>23875</v>
      </c>
      <c r="J169" s="49">
        <f>+(1+VLOOKUP(A169,hozamok!$A$11:$E$40,4,FALSE))^(1/12)</f>
        <v>1.0023924656795853</v>
      </c>
      <c r="K169" s="6">
        <f t="shared" si="40"/>
        <v>4631916.1166231232</v>
      </c>
      <c r="L169" s="6">
        <f t="shared" si="41"/>
        <v>4213812.7835954325</v>
      </c>
      <c r="M169" s="4">
        <f t="shared" si="42"/>
        <v>3468201.9172961884</v>
      </c>
      <c r="N169" s="4">
        <f t="shared" si="43"/>
        <v>3236734.2906263242</v>
      </c>
      <c r="O169" s="49">
        <f>+(1+VLOOKUP(A169,hozamok!$A$11:$E$40,5,FALSE))^(1/12)</f>
        <v>1.0023924656795853</v>
      </c>
      <c r="P169" s="6">
        <f t="shared" si="44"/>
        <v>4631916.1166231232</v>
      </c>
      <c r="Q169" s="6">
        <f t="shared" si="45"/>
        <v>4213812.7835954325</v>
      </c>
      <c r="R169" s="4">
        <f t="shared" si="46"/>
        <v>3326608.4018373443</v>
      </c>
      <c r="S169" s="4">
        <f t="shared" si="47"/>
        <v>3139623.1091792434</v>
      </c>
    </row>
    <row r="170" spans="1:19" x14ac:dyDescent="0.2">
      <c r="A170">
        <f t="shared" si="38"/>
        <v>14</v>
      </c>
      <c r="B170" s="5">
        <v>157</v>
      </c>
      <c r="C170" s="47">
        <f t="shared" si="39"/>
        <v>25000</v>
      </c>
      <c r="D170" s="13">
        <f t="shared" si="37"/>
        <v>23875</v>
      </c>
      <c r="J170" s="49">
        <f>+(1+VLOOKUP(A170,hozamok!$A$11:$E$40,4,FALSE))^(1/12)</f>
        <v>1.0024493237702534</v>
      </c>
      <c r="K170" s="6">
        <f t="shared" si="40"/>
        <v>4668322.4119636444</v>
      </c>
      <c r="L170" s="6">
        <f t="shared" si="41"/>
        <v>4245603.164135756</v>
      </c>
      <c r="M170" s="4">
        <f t="shared" si="42"/>
        <v>3487846.6606720421</v>
      </c>
      <c r="N170" s="4">
        <f t="shared" si="43"/>
        <v>3253697.5269469023</v>
      </c>
      <c r="O170" s="49">
        <f>+(1+VLOOKUP(A170,hozamok!$A$11:$E$40,5,FALSE))^(1/12)</f>
        <v>1.0024493237702534</v>
      </c>
      <c r="P170" s="6">
        <f t="shared" si="44"/>
        <v>4668322.4119636444</v>
      </c>
      <c r="Q170" s="6">
        <f t="shared" si="45"/>
        <v>4245603.164135756</v>
      </c>
      <c r="R170" s="4">
        <f t="shared" si="46"/>
        <v>3344596.2754543722</v>
      </c>
      <c r="S170" s="4">
        <f t="shared" si="47"/>
        <v>3155503.5660289172</v>
      </c>
    </row>
    <row r="171" spans="1:19" x14ac:dyDescent="0.2">
      <c r="A171">
        <f t="shared" si="38"/>
        <v>14</v>
      </c>
      <c r="B171" s="5">
        <v>158</v>
      </c>
      <c r="C171" s="47">
        <f t="shared" si="39"/>
        <v>25000</v>
      </c>
      <c r="D171" s="13">
        <f t="shared" si="37"/>
        <v>23875</v>
      </c>
      <c r="J171" s="49">
        <f>+(1+VLOOKUP(A171,hozamok!$A$11:$E$40,4,FALSE))^(1/12)</f>
        <v>1.0024493237702534</v>
      </c>
      <c r="K171" s="6">
        <f t="shared" si="40"/>
        <v>4704817.8781087305</v>
      </c>
      <c r="L171" s="6">
        <f t="shared" si="41"/>
        <v>4277452.9244540026</v>
      </c>
      <c r="M171" s="4">
        <f t="shared" si="42"/>
        <v>3507461.0705654165</v>
      </c>
      <c r="N171" s="4">
        <f t="shared" si="43"/>
        <v>3270618.643800973</v>
      </c>
      <c r="O171" s="49">
        <f>+(1+VLOOKUP(A171,hozamok!$A$11:$E$40,5,FALSE))^(1/12)</f>
        <v>1.0024493237702534</v>
      </c>
      <c r="P171" s="6">
        <f t="shared" si="44"/>
        <v>4704817.8781087305</v>
      </c>
      <c r="Q171" s="6">
        <f t="shared" si="45"/>
        <v>4277452.9244540026</v>
      </c>
      <c r="R171" s="4">
        <f t="shared" si="46"/>
        <v>3362546.2326027546</v>
      </c>
      <c r="S171" s="4">
        <f t="shared" si="47"/>
        <v>3171337.8955230289</v>
      </c>
    </row>
    <row r="172" spans="1:19" x14ac:dyDescent="0.2">
      <c r="A172">
        <f t="shared" si="38"/>
        <v>14</v>
      </c>
      <c r="B172" s="5">
        <v>159</v>
      </c>
      <c r="C172" s="47">
        <f t="shared" si="39"/>
        <v>25000</v>
      </c>
      <c r="D172" s="13">
        <f t="shared" si="37"/>
        <v>23875</v>
      </c>
      <c r="J172" s="49">
        <f>+(1+VLOOKUP(A172,hozamok!$A$11:$E$40,4,FALSE))^(1/12)</f>
        <v>1.0024493237702534</v>
      </c>
      <c r="K172" s="6">
        <f t="shared" si="40"/>
        <v>4741402.7334665516</v>
      </c>
      <c r="L172" s="6">
        <f t="shared" si="41"/>
        <v>4309362.1754629062</v>
      </c>
      <c r="M172" s="4">
        <f t="shared" si="42"/>
        <v>3527045.1938142944</v>
      </c>
      <c r="N172" s="4">
        <f t="shared" si="43"/>
        <v>3287497.7457705531</v>
      </c>
      <c r="O172" s="49">
        <f>+(1+VLOOKUP(A172,hozamok!$A$11:$E$40,5,FALSE))^(1/12)</f>
        <v>1.0024493237702534</v>
      </c>
      <c r="P172" s="6">
        <f t="shared" si="44"/>
        <v>4741402.7334665516</v>
      </c>
      <c r="Q172" s="6">
        <f t="shared" si="45"/>
        <v>4309362.1754629062</v>
      </c>
      <c r="R172" s="4">
        <f t="shared" si="46"/>
        <v>3380458.3532062573</v>
      </c>
      <c r="S172" s="4">
        <f t="shared" si="47"/>
        <v>3187126.2316459441</v>
      </c>
    </row>
    <row r="173" spans="1:19" x14ac:dyDescent="0.2">
      <c r="A173">
        <f t="shared" si="38"/>
        <v>14</v>
      </c>
      <c r="B173" s="5">
        <v>160</v>
      </c>
      <c r="C173" s="47">
        <f t="shared" si="39"/>
        <v>25000</v>
      </c>
      <c r="D173" s="13">
        <f t="shared" si="37"/>
        <v>23875</v>
      </c>
      <c r="J173" s="49">
        <f>+(1+VLOOKUP(A173,hozamok!$A$11:$E$40,4,FALSE))^(1/12)</f>
        <v>1.0024493237702534</v>
      </c>
      <c r="K173" s="6">
        <f t="shared" si="40"/>
        <v>4778077.1969802324</v>
      </c>
      <c r="L173" s="6">
        <f t="shared" si="41"/>
        <v>4341331.0282823704</v>
      </c>
      <c r="M173" s="4">
        <f t="shared" si="42"/>
        <v>3546599.0771843367</v>
      </c>
      <c r="N173" s="4">
        <f t="shared" si="43"/>
        <v>3304334.9371779831</v>
      </c>
      <c r="O173" s="49">
        <f>+(1+VLOOKUP(A173,hozamok!$A$11:$E$40,5,FALSE))^(1/12)</f>
        <v>1.0024493237702534</v>
      </c>
      <c r="P173" s="6">
        <f t="shared" si="44"/>
        <v>4778077.1969802324</v>
      </c>
      <c r="Q173" s="6">
        <f t="shared" si="45"/>
        <v>4341331.0282823704</v>
      </c>
      <c r="R173" s="4">
        <f t="shared" si="46"/>
        <v>3398332.7170201754</v>
      </c>
      <c r="S173" s="4">
        <f t="shared" si="47"/>
        <v>3202868.7079928485</v>
      </c>
    </row>
    <row r="174" spans="1:19" x14ac:dyDescent="0.2">
      <c r="A174">
        <f t="shared" si="38"/>
        <v>14</v>
      </c>
      <c r="B174" s="5">
        <v>161</v>
      </c>
      <c r="C174" s="47">
        <f t="shared" si="39"/>
        <v>25000</v>
      </c>
      <c r="D174" s="13">
        <f t="shared" si="37"/>
        <v>23875</v>
      </c>
      <c r="J174" s="49">
        <f>+(1+VLOOKUP(A174,hozamok!$A$11:$E$40,4,FALSE))^(1/12)</f>
        <v>1.0024493237702534</v>
      </c>
      <c r="K174" s="6">
        <f t="shared" si="40"/>
        <v>4814841.4881291585</v>
      </c>
      <c r="L174" s="6">
        <f t="shared" si="41"/>
        <v>4373359.5942398543</v>
      </c>
      <c r="M174" s="4">
        <f t="shared" si="42"/>
        <v>3566122.7673689933</v>
      </c>
      <c r="N174" s="4">
        <f t="shared" si="43"/>
        <v>3321130.3220865731</v>
      </c>
      <c r="O174" s="49">
        <f>+(1+VLOOKUP(A174,hozamok!$A$11:$E$40,5,FALSE))^(1/12)</f>
        <v>1.0024493237702534</v>
      </c>
      <c r="P174" s="6">
        <f t="shared" si="44"/>
        <v>4814841.4881291585</v>
      </c>
      <c r="Q174" s="6">
        <f t="shared" si="45"/>
        <v>4373359.5942398543</v>
      </c>
      <c r="R174" s="4">
        <f t="shared" si="46"/>
        <v>3416169.4036316886</v>
      </c>
      <c r="S174" s="4">
        <f t="shared" si="47"/>
        <v>3218565.4577708794</v>
      </c>
    </row>
    <row r="175" spans="1:19" x14ac:dyDescent="0.2">
      <c r="A175">
        <f t="shared" si="38"/>
        <v>14</v>
      </c>
      <c r="B175" s="5">
        <v>162</v>
      </c>
      <c r="C175" s="47">
        <f t="shared" si="39"/>
        <v>25000</v>
      </c>
      <c r="D175" s="13">
        <f t="shared" si="37"/>
        <v>23875</v>
      </c>
      <c r="J175" s="49">
        <f>+(1+VLOOKUP(A175,hozamok!$A$11:$E$40,4,FALSE))^(1/12)</f>
        <v>1.0024493237702534</v>
      </c>
      <c r="K175" s="6">
        <f t="shared" si="40"/>
        <v>4851695.826930292</v>
      </c>
      <c r="L175" s="6">
        <f t="shared" si="41"/>
        <v>4405447.9848707588</v>
      </c>
      <c r="M175" s="4">
        <f t="shared" si="42"/>
        <v>3585616.3109896136</v>
      </c>
      <c r="N175" s="4">
        <f t="shared" si="43"/>
        <v>3337884.0043012453</v>
      </c>
      <c r="O175" s="49">
        <f>+(1+VLOOKUP(A175,hozamok!$A$11:$E$40,5,FALSE))^(1/12)</f>
        <v>1.0024493237702534</v>
      </c>
      <c r="P175" s="6">
        <f t="shared" si="44"/>
        <v>4851695.826930292</v>
      </c>
      <c r="Q175" s="6">
        <f t="shared" si="45"/>
        <v>4405447.9848707588</v>
      </c>
      <c r="R175" s="4">
        <f t="shared" si="46"/>
        <v>3433968.492460215</v>
      </c>
      <c r="S175" s="4">
        <f t="shared" si="47"/>
        <v>3234216.6138002523</v>
      </c>
    </row>
    <row r="176" spans="1:19" x14ac:dyDescent="0.2">
      <c r="A176">
        <f t="shared" si="38"/>
        <v>14</v>
      </c>
      <c r="B176" s="5">
        <v>163</v>
      </c>
      <c r="C176" s="47">
        <f t="shared" si="39"/>
        <v>25000</v>
      </c>
      <c r="D176" s="13">
        <f t="shared" si="37"/>
        <v>23875</v>
      </c>
      <c r="J176" s="49">
        <f>+(1+VLOOKUP(A176,hozamok!$A$11:$E$40,4,FALSE))^(1/12)</f>
        <v>1.0024493237702534</v>
      </c>
      <c r="K176" s="6">
        <f t="shared" si="40"/>
        <v>4888640.4339394877</v>
      </c>
      <c r="L176" s="6">
        <f t="shared" si="41"/>
        <v>4437596.3119188184</v>
      </c>
      <c r="M176" s="4">
        <f t="shared" si="42"/>
        <v>3605079.7545955605</v>
      </c>
      <c r="N176" s="4">
        <f t="shared" si="43"/>
        <v>3354596.0873691756</v>
      </c>
      <c r="O176" s="49">
        <f>+(1+VLOOKUP(A176,hozamok!$A$11:$E$40,5,FALSE))^(1/12)</f>
        <v>1.0024493237702534</v>
      </c>
      <c r="P176" s="6">
        <f t="shared" si="44"/>
        <v>4888640.4339394877</v>
      </c>
      <c r="Q176" s="6">
        <f t="shared" si="45"/>
        <v>4437596.3119188184</v>
      </c>
      <c r="R176" s="4">
        <f t="shared" si="46"/>
        <v>3451730.0627577663</v>
      </c>
      <c r="S176" s="4">
        <f t="shared" si="47"/>
        <v>3249822.3085153853</v>
      </c>
    </row>
    <row r="177" spans="1:19" x14ac:dyDescent="0.2">
      <c r="A177">
        <f t="shared" si="38"/>
        <v>14</v>
      </c>
      <c r="B177" s="5">
        <v>164</v>
      </c>
      <c r="C177" s="47">
        <f t="shared" si="39"/>
        <v>25000</v>
      </c>
      <c r="D177" s="13">
        <f t="shared" si="37"/>
        <v>23875</v>
      </c>
      <c r="J177" s="49">
        <f>+(1+VLOOKUP(A177,hozamok!$A$11:$E$40,4,FALSE))^(1/12)</f>
        <v>1.0024493237702534</v>
      </c>
      <c r="K177" s="6">
        <f t="shared" si="40"/>
        <v>4925675.5302528143</v>
      </c>
      <c r="L177" s="6">
        <f t="shared" si="41"/>
        <v>4469804.6873364877</v>
      </c>
      <c r="M177" s="4">
        <f t="shared" si="42"/>
        <v>3624513.1446643183</v>
      </c>
      <c r="N177" s="4">
        <f t="shared" si="43"/>
        <v>3371266.6745804343</v>
      </c>
      <c r="O177" s="49">
        <f>+(1+VLOOKUP(A177,hozamok!$A$11:$E$40,5,FALSE))^(1/12)</f>
        <v>1.0024493237702534</v>
      </c>
      <c r="P177" s="6">
        <f t="shared" si="44"/>
        <v>4925675.5302528143</v>
      </c>
      <c r="Q177" s="6">
        <f t="shared" si="45"/>
        <v>4469804.6873364877</v>
      </c>
      <c r="R177" s="4">
        <f t="shared" si="46"/>
        <v>3469454.1936092987</v>
      </c>
      <c r="S177" s="4">
        <f t="shared" si="47"/>
        <v>3265382.6739660185</v>
      </c>
    </row>
    <row r="178" spans="1:19" x14ac:dyDescent="0.2">
      <c r="A178">
        <f t="shared" si="38"/>
        <v>14</v>
      </c>
      <c r="B178" s="5">
        <v>165</v>
      </c>
      <c r="C178" s="47">
        <f t="shared" si="39"/>
        <v>25000</v>
      </c>
      <c r="D178" s="13">
        <f t="shared" si="37"/>
        <v>23875</v>
      </c>
      <c r="J178" s="49">
        <f>+(1+VLOOKUP(A178,hozamok!$A$11:$E$40,4,FALSE))^(1/12)</f>
        <v>1.0024493237702534</v>
      </c>
      <c r="K178" s="6">
        <f t="shared" si="40"/>
        <v>4962801.3375078747</v>
      </c>
      <c r="L178" s="6">
        <f t="shared" si="41"/>
        <v>4502073.2232853323</v>
      </c>
      <c r="M178" s="4">
        <f t="shared" si="42"/>
        <v>3643916.5276016067</v>
      </c>
      <c r="N178" s="4">
        <f t="shared" si="43"/>
        <v>3387895.8689686237</v>
      </c>
      <c r="O178" s="49">
        <f>+(1+VLOOKUP(A178,hozamok!$A$11:$E$40,5,FALSE))^(1/12)</f>
        <v>1.0024493237702534</v>
      </c>
      <c r="P178" s="6">
        <f t="shared" si="44"/>
        <v>4962801.3375078747</v>
      </c>
      <c r="Q178" s="6">
        <f t="shared" si="45"/>
        <v>4502073.2232853323</v>
      </c>
      <c r="R178" s="4">
        <f t="shared" si="46"/>
        <v>3487140.963933066</v>
      </c>
      <c r="S178" s="4">
        <f t="shared" si="47"/>
        <v>3280897.8418183327</v>
      </c>
    </row>
    <row r="179" spans="1:19" x14ac:dyDescent="0.2">
      <c r="A179">
        <f t="shared" si="38"/>
        <v>14</v>
      </c>
      <c r="B179" s="5">
        <v>166</v>
      </c>
      <c r="C179" s="47">
        <f t="shared" si="39"/>
        <v>25000</v>
      </c>
      <c r="D179" s="13">
        <f t="shared" si="37"/>
        <v>23875</v>
      </c>
      <c r="J179" s="49">
        <f>+(1+VLOOKUP(A179,hozamok!$A$11:$E$40,4,FALSE))^(1/12)</f>
        <v>1.0024493237702534</v>
      </c>
      <c r="K179" s="6">
        <f t="shared" si="40"/>
        <v>5000018.0778851341</v>
      </c>
      <c r="L179" s="6">
        <f t="shared" si="41"/>
        <v>4534402.0321364198</v>
      </c>
      <c r="M179" s="4">
        <f t="shared" si="42"/>
        <v>3663289.9497414897</v>
      </c>
      <c r="N179" s="4">
        <f t="shared" si="43"/>
        <v>3404483.7733115153</v>
      </c>
      <c r="O179" s="49">
        <f>+(1+VLOOKUP(A179,hozamok!$A$11:$E$40,5,FALSE))^(1/12)</f>
        <v>1.0024493237702534</v>
      </c>
      <c r="P179" s="6">
        <f t="shared" si="44"/>
        <v>5000018.0778851341</v>
      </c>
      <c r="Q179" s="6">
        <f t="shared" si="45"/>
        <v>4534402.0321364198</v>
      </c>
      <c r="R179" s="4">
        <f t="shared" si="46"/>
        <v>3504790.4524809718</v>
      </c>
      <c r="S179" s="4">
        <f t="shared" si="47"/>
        <v>3296367.9433560628</v>
      </c>
    </row>
    <row r="180" spans="1:19" x14ac:dyDescent="0.2">
      <c r="A180">
        <f t="shared" si="38"/>
        <v>14</v>
      </c>
      <c r="B180" s="5">
        <v>167</v>
      </c>
      <c r="C180" s="47">
        <f t="shared" si="39"/>
        <v>25000</v>
      </c>
      <c r="D180" s="13">
        <f t="shared" si="37"/>
        <v>23875</v>
      </c>
      <c r="J180" s="49">
        <f>+(1+VLOOKUP(A180,hozamok!$A$11:$E$40,4,FALSE))^(1/12)</f>
        <v>1.0024493237702534</v>
      </c>
      <c r="K180" s="6">
        <f t="shared" si="40"/>
        <v>5037325.9741092511</v>
      </c>
      <c r="L180" s="6">
        <f t="shared" si="41"/>
        <v>4566791.2264707088</v>
      </c>
      <c r="M180" s="4">
        <f t="shared" si="42"/>
        <v>3682633.4573464864</v>
      </c>
      <c r="N180" s="4">
        <f t="shared" si="43"/>
        <v>3421030.490131685</v>
      </c>
      <c r="O180" s="49">
        <f>+(1+VLOOKUP(A180,hozamok!$A$11:$E$40,5,FALSE))^(1/12)</f>
        <v>1.0024493237702534</v>
      </c>
      <c r="P180" s="6">
        <f t="shared" si="44"/>
        <v>5037325.9741092511</v>
      </c>
      <c r="Q180" s="6">
        <f t="shared" si="45"/>
        <v>4566791.2264707088</v>
      </c>
      <c r="R180" s="4">
        <f t="shared" si="46"/>
        <v>3522402.7378389188</v>
      </c>
      <c r="S180" s="4">
        <f t="shared" si="47"/>
        <v>3311793.109481609</v>
      </c>
    </row>
    <row r="181" spans="1:19" x14ac:dyDescent="0.2">
      <c r="A181">
        <f t="shared" si="38"/>
        <v>14</v>
      </c>
      <c r="B181" s="5">
        <v>168</v>
      </c>
      <c r="C181" s="47">
        <f t="shared" si="39"/>
        <v>25000</v>
      </c>
      <c r="D181" s="13">
        <f t="shared" si="37"/>
        <v>23875</v>
      </c>
      <c r="J181" s="49">
        <f>+(1+VLOOKUP(A181,hozamok!$A$11:$E$40,4,FALSE))^(1/12)</f>
        <v>1.0024493237702534</v>
      </c>
      <c r="K181" s="6">
        <f t="shared" si="40"/>
        <v>5074725.2494504079</v>
      </c>
      <c r="L181" s="6">
        <f t="shared" si="41"/>
        <v>4599240.9190794444</v>
      </c>
      <c r="M181" s="4">
        <f t="shared" si="42"/>
        <v>3701947.0966076823</v>
      </c>
      <c r="N181" s="4">
        <f t="shared" si="43"/>
        <v>3437536.121697146</v>
      </c>
      <c r="O181" s="49">
        <f>+(1+VLOOKUP(A181,hozamok!$A$11:$E$40,5,FALSE))^(1/12)</f>
        <v>1.0024493237702534</v>
      </c>
      <c r="P181" s="6">
        <f t="shared" si="44"/>
        <v>5074725.2494504079</v>
      </c>
      <c r="Q181" s="6">
        <f t="shared" si="45"/>
        <v>4599240.9190794444</v>
      </c>
      <c r="R181" s="4">
        <f t="shared" si="46"/>
        <v>3539977.8984271591</v>
      </c>
      <c r="S181" s="4">
        <f t="shared" si="47"/>
        <v>3327173.4707171442</v>
      </c>
    </row>
    <row r="182" spans="1:19" x14ac:dyDescent="0.2">
      <c r="A182">
        <f t="shared" si="38"/>
        <v>15</v>
      </c>
      <c r="B182" s="5">
        <v>169</v>
      </c>
      <c r="C182" s="47">
        <f t="shared" si="39"/>
        <v>25000</v>
      </c>
      <c r="D182" s="13">
        <f t="shared" si="37"/>
        <v>23875</v>
      </c>
      <c r="J182" s="49">
        <f>+(1+VLOOKUP(A182,hozamok!$A$11:$E$40,4,FALSE))^(1/12)</f>
        <v>1.0025576363339699</v>
      </c>
      <c r="K182" s="6">
        <f t="shared" si="40"/>
        <v>5112768.4920416661</v>
      </c>
      <c r="L182" s="6">
        <f t="shared" si="41"/>
        <v>4632251.9645021018</v>
      </c>
      <c r="M182" s="4">
        <f t="shared" si="42"/>
        <v>3721230.9136448395</v>
      </c>
      <c r="N182" s="4">
        <f t="shared" si="43"/>
        <v>3454000.7700219825</v>
      </c>
      <c r="O182" s="49">
        <f>+(1+VLOOKUP(A182,hozamok!$A$11:$E$40,5,FALSE))^(1/12)</f>
        <v>1.0025576363339699</v>
      </c>
      <c r="P182" s="6">
        <f t="shared" si="44"/>
        <v>5112768.4920416661</v>
      </c>
      <c r="Q182" s="6">
        <f t="shared" si="45"/>
        <v>4632251.9645021018</v>
      </c>
      <c r="R182" s="4">
        <f t="shared" si="46"/>
        <v>3557516.0125006433</v>
      </c>
      <c r="S182" s="4">
        <f t="shared" si="47"/>
        <v>3342509.1572057186</v>
      </c>
    </row>
    <row r="183" spans="1:19" x14ac:dyDescent="0.2">
      <c r="A183">
        <f t="shared" si="38"/>
        <v>15</v>
      </c>
      <c r="B183" s="5">
        <v>170</v>
      </c>
      <c r="C183" s="47">
        <f t="shared" si="39"/>
        <v>25000</v>
      </c>
      <c r="D183" s="13">
        <f t="shared" si="37"/>
        <v>23875</v>
      </c>
      <c r="J183" s="49">
        <f>+(1+VLOOKUP(A183,hozamok!$A$11:$E$40,4,FALSE))^(1/12)</f>
        <v>1.0025576363339699</v>
      </c>
      <c r="K183" s="6">
        <f t="shared" si="40"/>
        <v>5150909.0354124373</v>
      </c>
      <c r="L183" s="6">
        <f t="shared" si="41"/>
        <v>4665328.2452369845</v>
      </c>
      <c r="M183" s="4">
        <f t="shared" si="42"/>
        <v>3740484.9545065057</v>
      </c>
      <c r="N183" s="4">
        <f t="shared" si="43"/>
        <v>3470424.5368669783</v>
      </c>
      <c r="O183" s="49">
        <f>+(1+VLOOKUP(A183,hozamok!$A$11:$E$40,5,FALSE))^(1/12)</f>
        <v>1.0025576363339699</v>
      </c>
      <c r="P183" s="6">
        <f t="shared" si="44"/>
        <v>5150909.0354124373</v>
      </c>
      <c r="Q183" s="6">
        <f t="shared" si="45"/>
        <v>4665328.2452369845</v>
      </c>
      <c r="R183" s="4">
        <f t="shared" si="46"/>
        <v>3575017.1581493695</v>
      </c>
      <c r="S183" s="4">
        <f t="shared" si="47"/>
        <v>3357800.2987123607</v>
      </c>
    </row>
    <row r="184" spans="1:19" x14ac:dyDescent="0.2">
      <c r="A184">
        <f t="shared" si="38"/>
        <v>15</v>
      </c>
      <c r="B184" s="5">
        <v>171</v>
      </c>
      <c r="C184" s="47">
        <f t="shared" si="39"/>
        <v>25000</v>
      </c>
      <c r="D184" s="13">
        <f t="shared" si="37"/>
        <v>23875</v>
      </c>
      <c r="J184" s="49">
        <f>+(1+VLOOKUP(A184,hozamok!$A$11:$E$40,4,FALSE))^(1/12)</f>
        <v>1.0025576363339699</v>
      </c>
      <c r="K184" s="6">
        <f t="shared" si="40"/>
        <v>5189147.1284227315</v>
      </c>
      <c r="L184" s="6">
        <f t="shared" si="41"/>
        <v>4698469.8901999099</v>
      </c>
      <c r="M184" s="4">
        <f t="shared" si="42"/>
        <v>3759709.2651701258</v>
      </c>
      <c r="N184" s="4">
        <f t="shared" si="43"/>
        <v>3486807.5237402474</v>
      </c>
      <c r="O184" s="49">
        <f>+(1+VLOOKUP(A184,hozamok!$A$11:$E$40,5,FALSE))^(1/12)</f>
        <v>1.0025576363339699</v>
      </c>
      <c r="P184" s="6">
        <f t="shared" si="44"/>
        <v>5189147.1284227315</v>
      </c>
      <c r="Q184" s="6">
        <f t="shared" si="45"/>
        <v>4698469.8901999099</v>
      </c>
      <c r="R184" s="4">
        <f t="shared" si="46"/>
        <v>3592481.4132987307</v>
      </c>
      <c r="S184" s="4">
        <f t="shared" si="47"/>
        <v>3373047.0246251756</v>
      </c>
    </row>
    <row r="185" spans="1:19" x14ac:dyDescent="0.2">
      <c r="A185">
        <f t="shared" si="38"/>
        <v>15</v>
      </c>
      <c r="B185" s="5">
        <v>172</v>
      </c>
      <c r="C185" s="47">
        <f t="shared" si="39"/>
        <v>25000</v>
      </c>
      <c r="D185" s="13">
        <f t="shared" si="37"/>
        <v>23875</v>
      </c>
      <c r="J185" s="49">
        <f>+(1+VLOOKUP(A185,hozamok!$A$11:$E$40,4,FALSE))^(1/12)</f>
        <v>1.0025576363339699</v>
      </c>
      <c r="K185" s="6">
        <f t="shared" si="40"/>
        <v>5227483.0205690507</v>
      </c>
      <c r="L185" s="6">
        <f t="shared" si="41"/>
        <v>4731677.0285614571</v>
      </c>
      <c r="M185" s="4">
        <f t="shared" si="42"/>
        <v>3778903.8915421497</v>
      </c>
      <c r="N185" s="4">
        <f t="shared" si="43"/>
        <v>3503149.8318978599</v>
      </c>
      <c r="O185" s="49">
        <f>+(1+VLOOKUP(A185,hozamok!$A$11:$E$40,5,FALSE))^(1/12)</f>
        <v>1.0025576363339699</v>
      </c>
      <c r="P185" s="6">
        <f t="shared" si="44"/>
        <v>5227483.0205690507</v>
      </c>
      <c r="Q185" s="6">
        <f t="shared" si="45"/>
        <v>4731677.0285614571</v>
      </c>
      <c r="R185" s="4">
        <f t="shared" si="46"/>
        <v>3609908.8557098615</v>
      </c>
      <c r="S185" s="4">
        <f t="shared" si="47"/>
        <v>3388249.4639564399</v>
      </c>
    </row>
    <row r="186" spans="1:19" x14ac:dyDescent="0.2">
      <c r="A186">
        <f t="shared" si="38"/>
        <v>15</v>
      </c>
      <c r="B186" s="5">
        <v>173</v>
      </c>
      <c r="C186" s="47">
        <f t="shared" si="39"/>
        <v>25000</v>
      </c>
      <c r="D186" s="13">
        <f t="shared" si="37"/>
        <v>23875</v>
      </c>
      <c r="J186" s="49">
        <f>+(1+VLOOKUP(A186,hozamok!$A$11:$E$40,4,FALSE))^(1/12)</f>
        <v>1.0025576363339699</v>
      </c>
      <c r="K186" s="6">
        <f t="shared" si="40"/>
        <v>5265916.9619860183</v>
      </c>
      <c r="L186" s="6">
        <f t="shared" si="41"/>
        <v>4764949.7897474673</v>
      </c>
      <c r="M186" s="4">
        <f t="shared" si="42"/>
        <v>3798068.8794581443</v>
      </c>
      <c r="N186" s="4">
        <f t="shared" si="43"/>
        <v>3519451.5623444691</v>
      </c>
      <c r="O186" s="49">
        <f>+(1+VLOOKUP(A186,hozamok!$A$11:$E$40,5,FALSE))^(1/12)</f>
        <v>1.0025576363339699</v>
      </c>
      <c r="P186" s="6">
        <f t="shared" si="44"/>
        <v>5265916.9619860183</v>
      </c>
      <c r="Q186" s="6">
        <f t="shared" si="45"/>
        <v>4764949.7897474673</v>
      </c>
      <c r="R186" s="4">
        <f t="shared" si="46"/>
        <v>3627299.5629799846</v>
      </c>
      <c r="S186" s="4">
        <f t="shared" si="47"/>
        <v>3403407.7453436926</v>
      </c>
    </row>
    <row r="187" spans="1:19" x14ac:dyDescent="0.2">
      <c r="A187">
        <f t="shared" si="38"/>
        <v>15</v>
      </c>
      <c r="B187" s="5">
        <v>174</v>
      </c>
      <c r="C187" s="47">
        <f t="shared" si="39"/>
        <v>25000</v>
      </c>
      <c r="D187" s="13">
        <f t="shared" si="37"/>
        <v>23875</v>
      </c>
      <c r="J187" s="49">
        <f>+(1+VLOOKUP(A187,hozamok!$A$11:$E$40,4,FALSE))^(1/12)</f>
        <v>1.0025576363339699</v>
      </c>
      <c r="K187" s="6">
        <f t="shared" si="40"/>
        <v>5304449.2034480115</v>
      </c>
      <c r="L187" s="6">
        <f t="shared" si="41"/>
        <v>4798288.3034395473</v>
      </c>
      <c r="M187" s="4">
        <f t="shared" si="42"/>
        <v>3817204.2746829013</v>
      </c>
      <c r="N187" s="4">
        <f t="shared" si="43"/>
        <v>3535712.8158339355</v>
      </c>
      <c r="O187" s="49">
        <f>+(1+VLOOKUP(A187,hozamok!$A$11:$E$40,5,FALSE))^(1/12)</f>
        <v>1.0025576363339699</v>
      </c>
      <c r="P187" s="6">
        <f t="shared" si="44"/>
        <v>5304449.2034480115</v>
      </c>
      <c r="Q187" s="6">
        <f t="shared" si="45"/>
        <v>4798288.3034395473</v>
      </c>
      <c r="R187" s="4">
        <f t="shared" si="46"/>
        <v>3644653.6125427564</v>
      </c>
      <c r="S187" s="4">
        <f t="shared" si="47"/>
        <v>3418521.997050825</v>
      </c>
    </row>
    <row r="188" spans="1:19" x14ac:dyDescent="0.2">
      <c r="A188">
        <f t="shared" si="38"/>
        <v>15</v>
      </c>
      <c r="B188" s="5">
        <v>175</v>
      </c>
      <c r="C188" s="47">
        <f t="shared" si="39"/>
        <v>25000</v>
      </c>
      <c r="D188" s="13">
        <f t="shared" si="37"/>
        <v>23875</v>
      </c>
      <c r="J188" s="49">
        <f>+(1+VLOOKUP(A188,hozamok!$A$11:$E$40,4,FALSE))^(1/12)</f>
        <v>1.0025576363339699</v>
      </c>
      <c r="K188" s="6">
        <f t="shared" si="40"/>
        <v>5343079.996370797</v>
      </c>
      <c r="L188" s="6">
        <f t="shared" si="41"/>
        <v>4831692.6995755779</v>
      </c>
      <c r="M188" s="4">
        <f t="shared" si="42"/>
        <v>3836310.1229105466</v>
      </c>
      <c r="N188" s="4">
        <f t="shared" si="43"/>
        <v>3551933.6928699487</v>
      </c>
      <c r="O188" s="49">
        <f>+(1+VLOOKUP(A188,hozamok!$A$11:$E$40,5,FALSE))^(1/12)</f>
        <v>1.0025576363339699</v>
      </c>
      <c r="P188" s="6">
        <f t="shared" si="44"/>
        <v>5343079.996370797</v>
      </c>
      <c r="Q188" s="6">
        <f t="shared" si="45"/>
        <v>4831692.6995755779</v>
      </c>
      <c r="R188" s="4">
        <f t="shared" si="46"/>
        <v>3661971.0816686112</v>
      </c>
      <c r="S188" s="4">
        <f t="shared" si="47"/>
        <v>3433592.3469691644</v>
      </c>
    </row>
    <row r="189" spans="1:19" x14ac:dyDescent="0.2">
      <c r="A189">
        <f t="shared" si="38"/>
        <v>15</v>
      </c>
      <c r="B189" s="5">
        <v>176</v>
      </c>
      <c r="C189" s="47">
        <f t="shared" si="39"/>
        <v>25000</v>
      </c>
      <c r="D189" s="13">
        <f t="shared" si="37"/>
        <v>23875</v>
      </c>
      <c r="J189" s="49">
        <f>+(1+VLOOKUP(A189,hozamok!$A$11:$E$40,4,FALSE))^(1/12)</f>
        <v>1.0025576363339699</v>
      </c>
      <c r="K189" s="6">
        <f t="shared" si="40"/>
        <v>5381809.5928131714</v>
      </c>
      <c r="L189" s="6">
        <f t="shared" si="41"/>
        <v>4865163.1083502183</v>
      </c>
      <c r="M189" s="4">
        <f t="shared" si="42"/>
        <v>3855386.4697646499</v>
      </c>
      <c r="N189" s="4">
        <f t="shared" si="43"/>
        <v>3568114.293706649</v>
      </c>
      <c r="O189" s="49">
        <f>+(1+VLOOKUP(A189,hozamok!$A$11:$E$40,5,FALSE))^(1/12)</f>
        <v>1.0025576363339699</v>
      </c>
      <c r="P189" s="6">
        <f t="shared" si="44"/>
        <v>5381809.5928131714</v>
      </c>
      <c r="Q189" s="6">
        <f t="shared" si="45"/>
        <v>4865163.1083502183</v>
      </c>
      <c r="R189" s="4">
        <f t="shared" si="46"/>
        <v>3679252.047465106</v>
      </c>
      <c r="S189" s="4">
        <f t="shared" si="47"/>
        <v>3448618.9226185577</v>
      </c>
    </row>
    <row r="190" spans="1:19" x14ac:dyDescent="0.2">
      <c r="A190">
        <f t="shared" si="38"/>
        <v>15</v>
      </c>
      <c r="B190" s="5">
        <v>177</v>
      </c>
      <c r="C190" s="47">
        <f t="shared" si="39"/>
        <v>25000</v>
      </c>
      <c r="D190" s="13">
        <f t="shared" si="37"/>
        <v>23875</v>
      </c>
      <c r="J190" s="49">
        <f>+(1+VLOOKUP(A190,hozamok!$A$11:$E$40,4,FALSE))^(1/12)</f>
        <v>1.0025576363339699</v>
      </c>
      <c r="K190" s="6">
        <f t="shared" si="40"/>
        <v>5420638.2454786077</v>
      </c>
      <c r="L190" s="6">
        <f t="shared" si="41"/>
        <v>4898699.6602154132</v>
      </c>
      <c r="M190" s="4">
        <f t="shared" si="42"/>
        <v>3874433.3607983338</v>
      </c>
      <c r="N190" s="4">
        <f t="shared" si="43"/>
        <v>3584254.7183492477</v>
      </c>
      <c r="O190" s="49">
        <f>+(1+VLOOKUP(A190,hozamok!$A$11:$E$40,5,FALSE))^(1/12)</f>
        <v>1.0025576363339699</v>
      </c>
      <c r="P190" s="6">
        <f t="shared" si="44"/>
        <v>5420638.2454786077</v>
      </c>
      <c r="Q190" s="6">
        <f t="shared" si="45"/>
        <v>4898699.6602154132</v>
      </c>
      <c r="R190" s="4">
        <f t="shared" si="46"/>
        <v>3696496.5868772636</v>
      </c>
      <c r="S190" s="4">
        <f t="shared" si="47"/>
        <v>3463601.8511484494</v>
      </c>
    </row>
    <row r="191" spans="1:19" x14ac:dyDescent="0.2">
      <c r="A191">
        <f t="shared" si="38"/>
        <v>15</v>
      </c>
      <c r="B191" s="5">
        <v>178</v>
      </c>
      <c r="C191" s="47">
        <f t="shared" si="39"/>
        <v>25000</v>
      </c>
      <c r="D191" s="13">
        <f t="shared" si="37"/>
        <v>23875</v>
      </c>
      <c r="J191" s="49">
        <f>+(1+VLOOKUP(A191,hozamok!$A$11:$E$40,4,FALSE))^(1/12)</f>
        <v>1.0025576363339699</v>
      </c>
      <c r="K191" s="6">
        <f t="shared" si="40"/>
        <v>5459566.2077168999</v>
      </c>
      <c r="L191" s="6">
        <f t="shared" si="41"/>
        <v>4932302.485880902</v>
      </c>
      <c r="M191" s="4">
        <f t="shared" si="42"/>
        <v>3893450.8414943814</v>
      </c>
      <c r="N191" s="4">
        <f t="shared" si="43"/>
        <v>3600355.0665546446</v>
      </c>
      <c r="O191" s="49">
        <f>+(1+VLOOKUP(A191,hozamok!$A$11:$E$40,5,FALSE))^(1/12)</f>
        <v>1.0025576363339699</v>
      </c>
      <c r="P191" s="6">
        <f t="shared" si="44"/>
        <v>5459566.2077168999</v>
      </c>
      <c r="Q191" s="6">
        <f t="shared" si="45"/>
        <v>4932302.485880902</v>
      </c>
      <c r="R191" s="4">
        <f t="shared" si="46"/>
        <v>3713704.776687915</v>
      </c>
      <c r="S191" s="4">
        <f t="shared" si="47"/>
        <v>3478541.2593389582</v>
      </c>
    </row>
    <row r="192" spans="1:19" x14ac:dyDescent="0.2">
      <c r="A192">
        <f t="shared" si="38"/>
        <v>15</v>
      </c>
      <c r="B192" s="5">
        <v>179</v>
      </c>
      <c r="C192" s="47">
        <f t="shared" si="39"/>
        <v>25000</v>
      </c>
      <c r="D192" s="13">
        <f t="shared" si="37"/>
        <v>23875</v>
      </c>
      <c r="J192" s="49">
        <f>+(1+VLOOKUP(A192,hozamok!$A$11:$E$40,4,FALSE))^(1/12)</f>
        <v>1.0025576363339699</v>
      </c>
      <c r="K192" s="6">
        <f t="shared" si="40"/>
        <v>5498593.7335258201</v>
      </c>
      <c r="L192" s="6">
        <f t="shared" si="41"/>
        <v>4965971.7163147302</v>
      </c>
      <c r="M192" s="4">
        <f t="shared" si="42"/>
        <v>3912438.9572653468</v>
      </c>
      <c r="N192" s="4">
        <f t="shared" si="43"/>
        <v>3616415.437832044</v>
      </c>
      <c r="O192" s="49">
        <f>+(1+VLOOKUP(A192,hozamok!$A$11:$E$40,5,FALSE))^(1/12)</f>
        <v>1.0025576363339699</v>
      </c>
      <c r="P192" s="6">
        <f t="shared" si="44"/>
        <v>5498593.7335258201</v>
      </c>
      <c r="Q192" s="6">
        <f t="shared" si="45"/>
        <v>4965971.7163147302</v>
      </c>
      <c r="R192" s="4">
        <f t="shared" si="46"/>
        <v>3730876.6935180412</v>
      </c>
      <c r="S192" s="4">
        <f t="shared" si="47"/>
        <v>3493437.2736019487</v>
      </c>
    </row>
    <row r="193" spans="1:19" x14ac:dyDescent="0.2">
      <c r="A193">
        <f t="shared" si="38"/>
        <v>15</v>
      </c>
      <c r="B193" s="5">
        <v>180</v>
      </c>
      <c r="C193" s="47">
        <f t="shared" si="39"/>
        <v>25000</v>
      </c>
      <c r="D193" s="13">
        <f t="shared" si="37"/>
        <v>23875</v>
      </c>
      <c r="J193" s="49">
        <f>+(1+VLOOKUP(A193,hozamok!$A$11:$E$40,4,FALSE))^(1/12)</f>
        <v>1.0025576363339699</v>
      </c>
      <c r="K193" s="6">
        <f t="shared" si="40"/>
        <v>5537721.077552774</v>
      </c>
      <c r="L193" s="6">
        <f t="shared" si="41"/>
        <v>4999707.4827437559</v>
      </c>
      <c r="M193" s="4">
        <f t="shared" si="42"/>
        <v>3931397.7534536617</v>
      </c>
      <c r="N193" s="4">
        <f t="shared" si="43"/>
        <v>3632435.9314435706</v>
      </c>
      <c r="O193" s="49">
        <f>+(1+VLOOKUP(A193,hozamok!$A$11:$E$40,5,FALSE))^(1/12)</f>
        <v>1.0025576363339699</v>
      </c>
      <c r="P193" s="6">
        <f t="shared" si="44"/>
        <v>5537721.077552774</v>
      </c>
      <c r="Q193" s="6">
        <f t="shared" si="45"/>
        <v>4999707.4827437559</v>
      </c>
      <c r="R193" s="4">
        <f t="shared" si="46"/>
        <v>3748012.4138271152</v>
      </c>
      <c r="S193" s="4">
        <f t="shared" si="47"/>
        <v>3508290.0199821028</v>
      </c>
    </row>
    <row r="194" spans="1:19" x14ac:dyDescent="0.2">
      <c r="A194">
        <f t="shared" si="38"/>
        <v>16</v>
      </c>
      <c r="B194" s="5">
        <v>181</v>
      </c>
      <c r="C194" s="47">
        <f t="shared" si="39"/>
        <v>25000</v>
      </c>
      <c r="D194" s="13">
        <f t="shared" si="37"/>
        <v>23875</v>
      </c>
      <c r="J194" s="49">
        <f>+(1+VLOOKUP(A194,hozamok!$A$11:$E$40,4,FALSE))^(1/12)</f>
        <v>1.0026683056589305</v>
      </c>
      <c r="K194" s="6">
        <f t="shared" si="40"/>
        <v>5577564.1176830605</v>
      </c>
      <c r="L194" s="6">
        <f t="shared" si="41"/>
        <v>5034065.8731364133</v>
      </c>
      <c r="M194" s="4">
        <f t="shared" si="42"/>
        <v>3950327.2753317449</v>
      </c>
      <c r="N194" s="4">
        <f t="shared" si="43"/>
        <v>3648416.6464048829</v>
      </c>
      <c r="O194" s="49">
        <f>+(1+VLOOKUP(A194,hozamok!$A$11:$E$40,5,FALSE))^(1/12)</f>
        <v>1.0026683056589305</v>
      </c>
      <c r="P194" s="6">
        <f t="shared" si="44"/>
        <v>5577564.1176830605</v>
      </c>
      <c r="Q194" s="6">
        <f t="shared" si="45"/>
        <v>5034065.8731364133</v>
      </c>
      <c r="R194" s="4">
        <f t="shared" si="46"/>
        <v>3765112.013913441</v>
      </c>
      <c r="S194" s="4">
        <f t="shared" si="47"/>
        <v>3523099.6241579843</v>
      </c>
    </row>
    <row r="195" spans="1:19" x14ac:dyDescent="0.2">
      <c r="A195">
        <f t="shared" si="38"/>
        <v>16</v>
      </c>
      <c r="B195" s="5">
        <v>182</v>
      </c>
      <c r="C195" s="47">
        <f t="shared" si="39"/>
        <v>25000</v>
      </c>
      <c r="D195" s="13">
        <f t="shared" si="37"/>
        <v>23875</v>
      </c>
      <c r="J195" s="49">
        <f>+(1+VLOOKUP(A195,hozamok!$A$11:$E$40,4,FALSE))^(1/12)</f>
        <v>1.0026683056589305</v>
      </c>
      <c r="K195" s="6">
        <f t="shared" si="40"/>
        <v>5617513.4712227955</v>
      </c>
      <c r="L195" s="6">
        <f t="shared" si="41"/>
        <v>5068495.963838757</v>
      </c>
      <c r="M195" s="4">
        <f t="shared" si="42"/>
        <v>3969227.5681021097</v>
      </c>
      <c r="N195" s="4">
        <f t="shared" si="43"/>
        <v>3664357.6814857847</v>
      </c>
      <c r="O195" s="49">
        <f>+(1+VLOOKUP(A195,hozamok!$A$11:$E$40,5,FALSE))^(1/12)</f>
        <v>1.0026683056589305</v>
      </c>
      <c r="P195" s="6">
        <f t="shared" si="44"/>
        <v>5617513.4712227955</v>
      </c>
      <c r="Q195" s="6">
        <f t="shared" si="45"/>
        <v>5068495.963838757</v>
      </c>
      <c r="R195" s="4">
        <f t="shared" si="46"/>
        <v>3782175.5699144942</v>
      </c>
      <c r="S195" s="4">
        <f t="shared" si="47"/>
        <v>3537866.2114431038</v>
      </c>
    </row>
    <row r="196" spans="1:19" x14ac:dyDescent="0.2">
      <c r="A196">
        <f t="shared" si="38"/>
        <v>16</v>
      </c>
      <c r="B196" s="5">
        <v>183</v>
      </c>
      <c r="C196" s="47">
        <f t="shared" si="39"/>
        <v>25000</v>
      </c>
      <c r="D196" s="13">
        <f t="shared" si="37"/>
        <v>23875</v>
      </c>
      <c r="J196" s="49">
        <f>+(1+VLOOKUP(A196,hozamok!$A$11:$E$40,4,FALSE))^(1/12)</f>
        <v>1.0026683056589305</v>
      </c>
      <c r="K196" s="6">
        <f t="shared" si="40"/>
        <v>5657569.421848651</v>
      </c>
      <c r="L196" s="6">
        <f t="shared" si="41"/>
        <v>5102997.9044775413</v>
      </c>
      <c r="M196" s="4">
        <f t="shared" si="42"/>
        <v>3988098.6768974722</v>
      </c>
      <c r="N196" s="4">
        <f t="shared" si="43"/>
        <v>3680259.1352108363</v>
      </c>
      <c r="O196" s="49">
        <f>+(1+VLOOKUP(A196,hozamok!$A$11:$E$40,5,FALSE))^(1/12)</f>
        <v>1.0026683056589305</v>
      </c>
      <c r="P196" s="6">
        <f t="shared" si="44"/>
        <v>5657569.421848651</v>
      </c>
      <c r="Q196" s="6">
        <f t="shared" si="45"/>
        <v>5102997.9044775413</v>
      </c>
      <c r="R196" s="4">
        <f t="shared" si="46"/>
        <v>3799203.1578072617</v>
      </c>
      <c r="S196" s="4">
        <f t="shared" si="47"/>
        <v>3552589.9067869787</v>
      </c>
    </row>
    <row r="197" spans="1:19" x14ac:dyDescent="0.2">
      <c r="A197">
        <f t="shared" si="38"/>
        <v>16</v>
      </c>
      <c r="B197" s="5">
        <v>184</v>
      </c>
      <c r="C197" s="47">
        <f t="shared" si="39"/>
        <v>25000</v>
      </c>
      <c r="D197" s="13">
        <f t="shared" si="37"/>
        <v>23875</v>
      </c>
      <c r="J197" s="49">
        <f>+(1+VLOOKUP(A197,hozamok!$A$11:$E$40,4,FALSE))^(1/12)</f>
        <v>1.0026683056589305</v>
      </c>
      <c r="K197" s="6">
        <f t="shared" si="40"/>
        <v>5697732.2539942348</v>
      </c>
      <c r="L197" s="6">
        <f t="shared" si="41"/>
        <v>5137571.844991765</v>
      </c>
      <c r="M197" s="4">
        <f t="shared" si="42"/>
        <v>4006940.6467808592</v>
      </c>
      <c r="N197" s="4">
        <f t="shared" si="43"/>
        <v>3696121.1058599623</v>
      </c>
      <c r="O197" s="49">
        <f>+(1+VLOOKUP(A197,hozamok!$A$11:$E$40,5,FALSE))^(1/12)</f>
        <v>1.0026683056589305</v>
      </c>
      <c r="P197" s="6">
        <f t="shared" si="44"/>
        <v>5697732.2539942348</v>
      </c>
      <c r="Q197" s="6">
        <f t="shared" si="45"/>
        <v>5137571.844991765</v>
      </c>
      <c r="R197" s="4">
        <f t="shared" si="46"/>
        <v>3816194.8534085783</v>
      </c>
      <c r="S197" s="4">
        <f t="shared" si="47"/>
        <v>3567270.8347761896</v>
      </c>
    </row>
    <row r="198" spans="1:19" x14ac:dyDescent="0.2">
      <c r="A198">
        <f t="shared" si="38"/>
        <v>16</v>
      </c>
      <c r="B198" s="5">
        <v>185</v>
      </c>
      <c r="C198" s="47">
        <f t="shared" si="39"/>
        <v>25000</v>
      </c>
      <c r="D198" s="13">
        <f t="shared" ref="D198:D261" si="48">+C198*(1-$J$3)</f>
        <v>23875</v>
      </c>
      <c r="J198" s="49">
        <f>+(1+VLOOKUP(A198,hozamok!$A$11:$E$40,4,FALSE))^(1/12)</f>
        <v>1.0026683056589305</v>
      </c>
      <c r="K198" s="6">
        <f t="shared" si="40"/>
        <v>5738002.2528521121</v>
      </c>
      <c r="L198" s="6">
        <f t="shared" si="41"/>
        <v>5172217.9356333269</v>
      </c>
      <c r="M198" s="4">
        <f t="shared" si="42"/>
        <v>4025753.5227457155</v>
      </c>
      <c r="N198" s="4">
        <f t="shared" si="43"/>
        <v>3711943.6914690603</v>
      </c>
      <c r="O198" s="49">
        <f>+(1+VLOOKUP(A198,hozamok!$A$11:$E$40,5,FALSE))^(1/12)</f>
        <v>1.0026683056589305</v>
      </c>
      <c r="P198" s="6">
        <f t="shared" si="44"/>
        <v>5738002.2528521121</v>
      </c>
      <c r="Q198" s="6">
        <f t="shared" si="45"/>
        <v>5172217.9356333269</v>
      </c>
      <c r="R198" s="4">
        <f t="shared" si="46"/>
        <v>3833150.7323754658</v>
      </c>
      <c r="S198" s="4">
        <f t="shared" si="47"/>
        <v>3581909.1196354362</v>
      </c>
    </row>
    <row r="199" spans="1:19" x14ac:dyDescent="0.2">
      <c r="A199">
        <f t="shared" si="38"/>
        <v>16</v>
      </c>
      <c r="B199" s="5">
        <v>186</v>
      </c>
      <c r="C199" s="47">
        <f t="shared" si="39"/>
        <v>25000</v>
      </c>
      <c r="D199" s="13">
        <f t="shared" si="48"/>
        <v>23875</v>
      </c>
      <c r="J199" s="49">
        <f>+(1+VLOOKUP(A199,hozamok!$A$11:$E$40,4,FALSE))^(1/12)</f>
        <v>1.0026683056589305</v>
      </c>
      <c r="K199" s="6">
        <f t="shared" si="40"/>
        <v>5778379.7043758268</v>
      </c>
      <c r="L199" s="6">
        <f t="shared" si="41"/>
        <v>5206936.3269676762</v>
      </c>
      <c r="M199" s="4">
        <f t="shared" si="42"/>
        <v>4044537.3497160114</v>
      </c>
      <c r="N199" s="4">
        <f t="shared" si="43"/>
        <v>3727726.9898306057</v>
      </c>
      <c r="O199" s="49">
        <f>+(1+VLOOKUP(A199,hozamok!$A$11:$E$40,5,FALSE))^(1/12)</f>
        <v>1.0026683056589305</v>
      </c>
      <c r="P199" s="6">
        <f t="shared" si="44"/>
        <v>5778379.7043758268</v>
      </c>
      <c r="Q199" s="6">
        <f t="shared" si="45"/>
        <v>5206936.3269676762</v>
      </c>
      <c r="R199" s="4">
        <f t="shared" si="46"/>
        <v>3850070.870205469</v>
      </c>
      <c r="S199" s="4">
        <f t="shared" si="47"/>
        <v>3596504.8852285868</v>
      </c>
    </row>
    <row r="200" spans="1:19" x14ac:dyDescent="0.2">
      <c r="A200">
        <f t="shared" si="38"/>
        <v>16</v>
      </c>
      <c r="B200" s="5">
        <v>187</v>
      </c>
      <c r="C200" s="47">
        <f t="shared" si="39"/>
        <v>25000</v>
      </c>
      <c r="D200" s="13">
        <f t="shared" si="48"/>
        <v>23875</v>
      </c>
      <c r="J200" s="49">
        <f>+(1+VLOOKUP(A200,hozamok!$A$11:$E$40,4,FALSE))^(1/12)</f>
        <v>1.0026683056589305</v>
      </c>
      <c r="K200" s="6">
        <f t="shared" si="40"/>
        <v>5818864.8952819351</v>
      </c>
      <c r="L200" s="6">
        <f t="shared" si="41"/>
        <v>5241727.169874466</v>
      </c>
      <c r="M200" s="4">
        <f t="shared" si="42"/>
        <v>4063292.1725463499</v>
      </c>
      <c r="N200" s="4">
        <f t="shared" si="43"/>
        <v>3743471.0984942568</v>
      </c>
      <c r="O200" s="49">
        <f>+(1+VLOOKUP(A200,hozamok!$A$11:$E$40,5,FALSE))^(1/12)</f>
        <v>1.0026683056589305</v>
      </c>
      <c r="P200" s="6">
        <f t="shared" si="44"/>
        <v>5818864.8952819351</v>
      </c>
      <c r="Q200" s="6">
        <f t="shared" si="45"/>
        <v>5241727.169874466</v>
      </c>
      <c r="R200" s="4">
        <f t="shared" si="46"/>
        <v>3866955.3422369924</v>
      </c>
      <c r="S200" s="4">
        <f t="shared" si="47"/>
        <v>3611058.255059727</v>
      </c>
    </row>
    <row r="201" spans="1:19" x14ac:dyDescent="0.2">
      <c r="A201">
        <f t="shared" si="38"/>
        <v>16</v>
      </c>
      <c r="B201" s="5">
        <v>188</v>
      </c>
      <c r="C201" s="47">
        <f t="shared" si="39"/>
        <v>25000</v>
      </c>
      <c r="D201" s="13">
        <f t="shared" si="48"/>
        <v>23875</v>
      </c>
      <c r="J201" s="49">
        <f>+(1+VLOOKUP(A201,hozamok!$A$11:$E$40,4,FALSE))^(1/12)</f>
        <v>1.0026683056589305</v>
      </c>
      <c r="K201" s="6">
        <f t="shared" si="40"/>
        <v>5859458.1130520413</v>
      </c>
      <c r="L201" s="6">
        <f t="shared" si="41"/>
        <v>5276590.615548213</v>
      </c>
      <c r="M201" s="4">
        <f t="shared" si="42"/>
        <v>4082018.0360220745</v>
      </c>
      <c r="N201" s="4">
        <f t="shared" si="43"/>
        <v>3759176.1147674574</v>
      </c>
      <c r="O201" s="49">
        <f>+(1+VLOOKUP(A201,hozamok!$A$11:$E$40,5,FALSE))^(1/12)</f>
        <v>1.0026683056589305</v>
      </c>
      <c r="P201" s="6">
        <f t="shared" si="44"/>
        <v>5859458.1130520413</v>
      </c>
      <c r="Q201" s="6">
        <f t="shared" si="45"/>
        <v>5276590.615548213</v>
      </c>
      <c r="R201" s="4">
        <f t="shared" si="46"/>
        <v>3883804.223649635</v>
      </c>
      <c r="S201" s="4">
        <f t="shared" si="47"/>
        <v>3625569.3522742051</v>
      </c>
    </row>
    <row r="202" spans="1:19" x14ac:dyDescent="0.2">
      <c r="A202">
        <f t="shared" si="38"/>
        <v>16</v>
      </c>
      <c r="B202" s="5">
        <v>189</v>
      </c>
      <c r="C202" s="47">
        <f t="shared" si="39"/>
        <v>25000</v>
      </c>
      <c r="D202" s="13">
        <f t="shared" si="48"/>
        <v>23875</v>
      </c>
      <c r="J202" s="49">
        <f>+(1+VLOOKUP(A202,hozamok!$A$11:$E$40,4,FALSE))^(1/12)</f>
        <v>1.0026683056589305</v>
      </c>
      <c r="K202" s="6">
        <f t="shared" si="40"/>
        <v>5900159.6459348379</v>
      </c>
      <c r="L202" s="6">
        <f t="shared" si="41"/>
        <v>5311526.81549895</v>
      </c>
      <c r="M202" s="4">
        <f t="shared" si="42"/>
        <v>4100714.9848593744</v>
      </c>
      <c r="N202" s="4">
        <f t="shared" si="43"/>
        <v>3774842.1357160388</v>
      </c>
      <c r="O202" s="49">
        <f>+(1+VLOOKUP(A202,hozamok!$A$11:$E$40,5,FALSE))^(1/12)</f>
        <v>1.0026683056589305</v>
      </c>
      <c r="P202" s="6">
        <f t="shared" si="44"/>
        <v>5900159.6459348379</v>
      </c>
      <c r="Q202" s="6">
        <f t="shared" si="45"/>
        <v>5311526.81549895</v>
      </c>
      <c r="R202" s="4">
        <f t="shared" si="46"/>
        <v>3900617.5894645262</v>
      </c>
      <c r="S202" s="4">
        <f t="shared" si="47"/>
        <v>3640038.2996596736</v>
      </c>
    </row>
    <row r="203" spans="1:19" x14ac:dyDescent="0.2">
      <c r="A203">
        <f t="shared" si="38"/>
        <v>16</v>
      </c>
      <c r="B203" s="5">
        <v>190</v>
      </c>
      <c r="C203" s="47">
        <f t="shared" si="39"/>
        <v>25000</v>
      </c>
      <c r="D203" s="13">
        <f t="shared" si="48"/>
        <v>23875</v>
      </c>
      <c r="J203" s="49">
        <f>+(1+VLOOKUP(A203,hozamok!$A$11:$E$40,4,FALSE))^(1/12)</f>
        <v>1.0026683056589305</v>
      </c>
      <c r="K203" s="6">
        <f t="shared" si="40"/>
        <v>5940969.7829481522</v>
      </c>
      <c r="L203" s="6">
        <f t="shared" si="41"/>
        <v>5346535.9215528863</v>
      </c>
      <c r="M203" s="4">
        <f t="shared" si="42"/>
        <v>4119383.0637053936</v>
      </c>
      <c r="N203" s="4">
        <f t="shared" si="43"/>
        <v>3790469.2581648189</v>
      </c>
      <c r="O203" s="49">
        <f>+(1+VLOOKUP(A203,hozamok!$A$11:$E$40,5,FALSE))^(1/12)</f>
        <v>1.0026683056589305</v>
      </c>
      <c r="P203" s="6">
        <f t="shared" si="44"/>
        <v>5940969.7829481522</v>
      </c>
      <c r="Q203" s="6">
        <f t="shared" si="45"/>
        <v>5346535.9215528863</v>
      </c>
      <c r="R203" s="4">
        <f t="shared" si="46"/>
        <v>3917395.5145446579</v>
      </c>
      <c r="S203" s="4">
        <f t="shared" si="47"/>
        <v>3654465.2196471291</v>
      </c>
    </row>
    <row r="204" spans="1:19" x14ac:dyDescent="0.2">
      <c r="A204">
        <f t="shared" si="38"/>
        <v>16</v>
      </c>
      <c r="B204" s="5">
        <v>191</v>
      </c>
      <c r="C204" s="47">
        <f t="shared" si="39"/>
        <v>25000</v>
      </c>
      <c r="D204" s="13">
        <f t="shared" si="48"/>
        <v>23875</v>
      </c>
      <c r="J204" s="49">
        <f>+(1+VLOOKUP(A204,hozamok!$A$11:$E$40,4,FALSE))^(1/12)</f>
        <v>1.0026683056589305</v>
      </c>
      <c r="K204" s="6">
        <f t="shared" si="40"/>
        <v>5981888.8138810014</v>
      </c>
      <c r="L204" s="6">
        <f t="shared" si="41"/>
        <v>5381618.0858530691</v>
      </c>
      <c r="M204" s="4">
        <f t="shared" si="42"/>
        <v>4138022.3171383361</v>
      </c>
      <c r="N204" s="4">
        <f t="shared" si="43"/>
        <v>3806057.5786982011</v>
      </c>
      <c r="O204" s="49">
        <f>+(1+VLOOKUP(A204,hozamok!$A$11:$E$40,5,FALSE))^(1/12)</f>
        <v>1.0026683056589305</v>
      </c>
      <c r="P204" s="6">
        <f t="shared" si="44"/>
        <v>5981888.8138810014</v>
      </c>
      <c r="Q204" s="6">
        <f t="shared" si="45"/>
        <v>5381618.0858530691</v>
      </c>
      <c r="R204" s="4">
        <f t="shared" si="46"/>
        <v>3934138.0735952202</v>
      </c>
      <c r="S204" s="4">
        <f t="shared" si="47"/>
        <v>3668850.2343119462</v>
      </c>
    </row>
    <row r="205" spans="1:19" x14ac:dyDescent="0.2">
      <c r="A205">
        <f t="shared" si="38"/>
        <v>16</v>
      </c>
      <c r="B205" s="5">
        <v>192</v>
      </c>
      <c r="C205" s="47">
        <f t="shared" si="39"/>
        <v>25000</v>
      </c>
      <c r="D205" s="13">
        <f t="shared" si="48"/>
        <v>23875</v>
      </c>
      <c r="J205" s="49">
        <f>+(1+VLOOKUP(A205,hozamok!$A$11:$E$40,4,FALSE))^(1/12)</f>
        <v>1.0026683056589305</v>
      </c>
      <c r="K205" s="6">
        <f t="shared" si="40"/>
        <v>6022917.0292956466</v>
      </c>
      <c r="L205" s="6">
        <f t="shared" si="41"/>
        <v>5416773.460860041</v>
      </c>
      <c r="M205" s="4">
        <f t="shared" si="42"/>
        <v>4156632.7896675724</v>
      </c>
      <c r="N205" s="4">
        <f t="shared" si="43"/>
        <v>3821607.1936607715</v>
      </c>
      <c r="O205" s="49">
        <f>+(1+VLOOKUP(A205,hozamok!$A$11:$E$40,5,FALSE))^(1/12)</f>
        <v>1.0026683056589305</v>
      </c>
      <c r="P205" s="6">
        <f t="shared" si="44"/>
        <v>6022917.0292956466</v>
      </c>
      <c r="Q205" s="6">
        <f t="shared" si="45"/>
        <v>5416773.460860041</v>
      </c>
      <c r="R205" s="4">
        <f t="shared" si="46"/>
        <v>3950845.3411639319</v>
      </c>
      <c r="S205" s="4">
        <f t="shared" si="47"/>
        <v>3683193.4653749131</v>
      </c>
    </row>
    <row r="206" spans="1:19" x14ac:dyDescent="0.2">
      <c r="A206">
        <f t="shared" si="38"/>
        <v>17</v>
      </c>
      <c r="B206" s="5">
        <v>193</v>
      </c>
      <c r="C206" s="47">
        <f t="shared" si="39"/>
        <v>25000</v>
      </c>
      <c r="D206" s="13">
        <f t="shared" si="48"/>
        <v>23875</v>
      </c>
      <c r="J206" s="49">
        <f>+(1+VLOOKUP(A206,hozamok!$A$11:$E$40,4,FALSE))^(1/12)</f>
        <v>1.0027813265519325</v>
      </c>
      <c r="K206" s="6">
        <f t="shared" si="40"/>
        <v>6064738.2615131112</v>
      </c>
      <c r="L206" s="6">
        <f t="shared" si="41"/>
        <v>5452617.1063000634</v>
      </c>
      <c r="M206" s="4">
        <f t="shared" si="42"/>
        <v>4175214.5257337457</v>
      </c>
      <c r="N206" s="4">
        <f t="shared" si="43"/>
        <v>3837118.1991578932</v>
      </c>
      <c r="O206" s="49">
        <f>+(1+VLOOKUP(A206,hozamok!$A$11:$E$40,5,FALSE))^(1/12)</f>
        <v>1.0027813265519325</v>
      </c>
      <c r="P206" s="6">
        <f t="shared" si="44"/>
        <v>6064738.2615131112</v>
      </c>
      <c r="Q206" s="6">
        <f t="shared" si="45"/>
        <v>5452617.1063000634</v>
      </c>
      <c r="R206" s="4">
        <f t="shared" si="46"/>
        <v>3967517.3916413742</v>
      </c>
      <c r="S206" s="4">
        <f t="shared" si="47"/>
        <v>3697495.0342032597</v>
      </c>
    </row>
    <row r="207" spans="1:19" x14ac:dyDescent="0.2">
      <c r="A207">
        <f t="shared" ref="A207:A270" si="49">+ROUNDUP(B207/12,0)</f>
        <v>17</v>
      </c>
      <c r="B207" s="5">
        <v>194</v>
      </c>
      <c r="C207" s="47">
        <f t="shared" ref="C207:C270" si="50">+$C$2</f>
        <v>25000</v>
      </c>
      <c r="D207" s="13">
        <f t="shared" si="48"/>
        <v>23875</v>
      </c>
      <c r="J207" s="49">
        <f>+(1+VLOOKUP(A207,hozamok!$A$11:$E$40,4,FALSE))^(1/12)</f>
        <v>1.0027813265519325</v>
      </c>
      <c r="K207" s="6">
        <f t="shared" si="40"/>
        <v>6106675.8122341773</v>
      </c>
      <c r="L207" s="6">
        <f t="shared" si="41"/>
        <v>5488539.602613586</v>
      </c>
      <c r="M207" s="4">
        <f t="shared" si="42"/>
        <v>4193767.5697088786</v>
      </c>
      <c r="N207" s="4">
        <f t="shared" si="43"/>
        <v>3852590.6910563018</v>
      </c>
      <c r="O207" s="49">
        <f>+(1+VLOOKUP(A207,hozamok!$A$11:$E$40,5,FALSE))^(1/12)</f>
        <v>1.0027813265519325</v>
      </c>
      <c r="P207" s="6">
        <f t="shared" si="44"/>
        <v>6106675.8122341773</v>
      </c>
      <c r="Q207" s="6">
        <f t="shared" si="45"/>
        <v>5488539.602613586</v>
      </c>
      <c r="R207" s="4">
        <f t="shared" si="46"/>
        <v>3984154.2992613204</v>
      </c>
      <c r="S207" s="4">
        <f t="shared" si="47"/>
        <v>3711755.0618116856</v>
      </c>
    </row>
    <row r="208" spans="1:19" x14ac:dyDescent="0.2">
      <c r="A208">
        <f t="shared" si="49"/>
        <v>17</v>
      </c>
      <c r="B208" s="5">
        <v>195</v>
      </c>
      <c r="C208" s="47">
        <f t="shared" si="50"/>
        <v>25000</v>
      </c>
      <c r="D208" s="13">
        <f t="shared" si="48"/>
        <v>23875</v>
      </c>
      <c r="J208" s="49">
        <f>+(1+VLOOKUP(A208,hozamok!$A$11:$E$40,4,FALSE))^(1/12)</f>
        <v>1.0027813265519325</v>
      </c>
      <c r="K208" s="6">
        <f t="shared" ref="K208:K253" si="51">+(K207+C208)*J208</f>
        <v>6148730.0049785869</v>
      </c>
      <c r="L208" s="6">
        <f t="shared" ref="L208:L253" si="52">+(L207+D208)*(J208-$K$8)</f>
        <v>5524541.1232612096</v>
      </c>
      <c r="M208" s="4">
        <f t="shared" ref="M208:M253" si="53">+M207+C208/((1+$D$8)^(B208-1))</f>
        <v>4212291.9658964798</v>
      </c>
      <c r="N208" s="4">
        <f t="shared" ref="N208:N253" si="54">+N207+C208/((1+$D$9)^(B208-1))</f>
        <v>3868024.7649846966</v>
      </c>
      <c r="O208" s="49">
        <f>+(1+VLOOKUP(A208,hozamok!$A$11:$E$40,5,FALSE))^(1/12)</f>
        <v>1.0027813265519325</v>
      </c>
      <c r="P208" s="6">
        <f t="shared" ref="P208:P271" si="55">+(P207+C208)*O208</f>
        <v>6148730.0049785869</v>
      </c>
      <c r="Q208" s="6">
        <f t="shared" ref="Q208:Q271" si="56">+(Q207+D208)*(O208-$K$8)</f>
        <v>5524541.1232612096</v>
      </c>
      <c r="R208" s="4">
        <f t="shared" ref="R208:R271" si="57">+R207+C208/((1+$E$8)^(B208-1))</f>
        <v>4000756.1381010674</v>
      </c>
      <c r="S208" s="4">
        <f t="shared" ref="S208:S271" si="58">+S207+C208/((1+$E$9)^(B208-1))</f>
        <v>3725973.6688633827</v>
      </c>
    </row>
    <row r="209" spans="1:19" x14ac:dyDescent="0.2">
      <c r="A209">
        <f t="shared" si="49"/>
        <v>17</v>
      </c>
      <c r="B209" s="5">
        <v>196</v>
      </c>
      <c r="C209" s="47">
        <f t="shared" si="50"/>
        <v>25000</v>
      </c>
      <c r="D209" s="13">
        <f t="shared" si="48"/>
        <v>23875</v>
      </c>
      <c r="J209" s="49">
        <f>+(1+VLOOKUP(A209,hozamok!$A$11:$E$40,4,FALSE))^(1/12)</f>
        <v>1.0027813265519325</v>
      </c>
      <c r="K209" s="6">
        <f t="shared" si="51"/>
        <v>6190901.1641658964</v>
      </c>
      <c r="L209" s="6">
        <f t="shared" si="52"/>
        <v>5560621.8420851231</v>
      </c>
      <c r="M209" s="4">
        <f t="shared" si="53"/>
        <v>4230787.7585316468</v>
      </c>
      <c r="N209" s="4">
        <f t="shared" si="54"/>
        <v>3883420.516334333</v>
      </c>
      <c r="O209" s="49">
        <f>+(1+VLOOKUP(A209,hozamok!$A$11:$E$40,5,FALSE))^(1/12)</f>
        <v>1.0027813265519325</v>
      </c>
      <c r="P209" s="6">
        <f t="shared" si="55"/>
        <v>6190901.1641658964</v>
      </c>
      <c r="Q209" s="6">
        <f t="shared" si="56"/>
        <v>5560621.8420851231</v>
      </c>
      <c r="R209" s="4">
        <f t="shared" si="57"/>
        <v>4017322.9820817653</v>
      </c>
      <c r="S209" s="4">
        <f t="shared" si="58"/>
        <v>3740150.9756710581</v>
      </c>
    </row>
    <row r="210" spans="1:19" x14ac:dyDescent="0.2">
      <c r="A210">
        <f t="shared" si="49"/>
        <v>17</v>
      </c>
      <c r="B210" s="5">
        <v>197</v>
      </c>
      <c r="C210" s="47">
        <f t="shared" si="50"/>
        <v>25000</v>
      </c>
      <c r="D210" s="13">
        <f t="shared" si="48"/>
        <v>23875</v>
      </c>
      <c r="J210" s="49">
        <f>+(1+VLOOKUP(A210,hozamok!$A$11:$E$40,4,FALSE))^(1/12)</f>
        <v>1.0027813265519325</v>
      </c>
      <c r="K210" s="6">
        <f t="shared" si="51"/>
        <v>6233189.6151179792</v>
      </c>
      <c r="L210" s="6">
        <f t="shared" si="52"/>
        <v>5596781.9333099425</v>
      </c>
      <c r="M210" s="4">
        <f t="shared" si="53"/>
        <v>4249254.9917811751</v>
      </c>
      <c r="N210" s="4">
        <f t="shared" si="54"/>
        <v>3898778.0402596104</v>
      </c>
      <c r="O210" s="49">
        <f>+(1+VLOOKUP(A210,hozamok!$A$11:$E$40,5,FALSE))^(1/12)</f>
        <v>1.0027813265519325</v>
      </c>
      <c r="P210" s="6">
        <f t="shared" si="55"/>
        <v>6233189.6151179792</v>
      </c>
      <c r="Q210" s="6">
        <f t="shared" si="56"/>
        <v>5596781.9333099425</v>
      </c>
      <c r="R210" s="4">
        <f t="shared" si="57"/>
        <v>4033854.904968746</v>
      </c>
      <c r="S210" s="4">
        <f t="shared" si="58"/>
        <v>3754287.1021979507</v>
      </c>
    </row>
    <row r="211" spans="1:19" x14ac:dyDescent="0.2">
      <c r="A211">
        <f t="shared" si="49"/>
        <v>17</v>
      </c>
      <c r="B211" s="5">
        <v>198</v>
      </c>
      <c r="C211" s="47">
        <f t="shared" si="50"/>
        <v>25000</v>
      </c>
      <c r="D211" s="13">
        <f t="shared" si="48"/>
        <v>23875</v>
      </c>
      <c r="J211" s="49">
        <f>+(1+VLOOKUP(A211,hozamok!$A$11:$E$40,4,FALSE))^(1/12)</f>
        <v>1.0027813265519325</v>
      </c>
      <c r="K211" s="6">
        <f t="shared" si="51"/>
        <v>6275595.6840615356</v>
      </c>
      <c r="L211" s="6">
        <f t="shared" si="52"/>
        <v>5633021.5715435538</v>
      </c>
      <c r="M211" s="4">
        <f t="shared" si="53"/>
        <v>4267693.7097436627</v>
      </c>
      <c r="N211" s="4">
        <f t="shared" si="54"/>
        <v>3914097.4316786621</v>
      </c>
      <c r="O211" s="49">
        <f>+(1+VLOOKUP(A211,hozamok!$A$11:$E$40,5,FALSE))^(1/12)</f>
        <v>1.0027813265519325</v>
      </c>
      <c r="P211" s="6">
        <f t="shared" si="55"/>
        <v>6275595.6840615356</v>
      </c>
      <c r="Q211" s="6">
        <f t="shared" si="56"/>
        <v>5633021.5715435538</v>
      </c>
      <c r="R211" s="4">
        <f t="shared" si="57"/>
        <v>4050351.9803718533</v>
      </c>
      <c r="S211" s="4">
        <f t="shared" si="58"/>
        <v>3768382.1680588471</v>
      </c>
    </row>
    <row r="212" spans="1:19" x14ac:dyDescent="0.2">
      <c r="A212">
        <f t="shared" si="49"/>
        <v>17</v>
      </c>
      <c r="B212" s="5">
        <v>199</v>
      </c>
      <c r="C212" s="47">
        <f t="shared" si="50"/>
        <v>25000</v>
      </c>
      <c r="D212" s="13">
        <f t="shared" si="48"/>
        <v>23875</v>
      </c>
      <c r="J212" s="49">
        <f>+(1+VLOOKUP(A212,hozamok!$A$11:$E$40,4,FALSE))^(1/12)</f>
        <v>1.0027813265519325</v>
      </c>
      <c r="K212" s="6">
        <f t="shared" si="51"/>
        <v>6318119.6981306076</v>
      </c>
      <c r="L212" s="6">
        <f t="shared" si="52"/>
        <v>5669340.931777955</v>
      </c>
      <c r="M212" s="4">
        <f t="shared" si="53"/>
        <v>4286103.956449613</v>
      </c>
      <c r="N212" s="4">
        <f t="shared" si="54"/>
        <v>3929378.7852739408</v>
      </c>
      <c r="O212" s="49">
        <f>+(1+VLOOKUP(A212,hozamok!$A$11:$E$40,5,FALSE))^(1/12)</f>
        <v>1.0027813265519325</v>
      </c>
      <c r="P212" s="6">
        <f t="shared" si="55"/>
        <v>6318119.6981306076</v>
      </c>
      <c r="Q212" s="6">
        <f t="shared" si="56"/>
        <v>5669340.931777955</v>
      </c>
      <c r="R212" s="4">
        <f t="shared" si="57"/>
        <v>4066814.2817457686</v>
      </c>
      <c r="S212" s="4">
        <f t="shared" si="58"/>
        <v>3782436.292521093</v>
      </c>
    </row>
    <row r="213" spans="1:19" x14ac:dyDescent="0.2">
      <c r="A213">
        <f t="shared" si="49"/>
        <v>17</v>
      </c>
      <c r="B213" s="5">
        <v>200</v>
      </c>
      <c r="C213" s="47">
        <f t="shared" si="50"/>
        <v>25000</v>
      </c>
      <c r="D213" s="13">
        <f t="shared" si="48"/>
        <v>23875</v>
      </c>
      <c r="J213" s="49">
        <f>+(1+VLOOKUP(A213,hozamok!$A$11:$E$40,4,FALSE))^(1/12)</f>
        <v>1.0027813265519325</v>
      </c>
      <c r="K213" s="6">
        <f t="shared" si="51"/>
        <v>6360761.9853691049</v>
      </c>
      <c r="L213" s="6">
        <f t="shared" si="52"/>
        <v>5705740.1893901005</v>
      </c>
      <c r="M213" s="4">
        <f t="shared" si="53"/>
        <v>4304485.7758615427</v>
      </c>
      <c r="N213" s="4">
        <f t="shared" si="54"/>
        <v>3944622.1954928036</v>
      </c>
      <c r="O213" s="49">
        <f>+(1+VLOOKUP(A213,hozamok!$A$11:$E$40,5,FALSE))^(1/12)</f>
        <v>1.0027813265519325</v>
      </c>
      <c r="P213" s="6">
        <f t="shared" si="55"/>
        <v>6360761.9853691049</v>
      </c>
      <c r="Q213" s="6">
        <f t="shared" si="56"/>
        <v>5705740.1893901005</v>
      </c>
      <c r="R213" s="4">
        <f t="shared" si="57"/>
        <v>4083241.8823903389</v>
      </c>
      <c r="S213" s="4">
        <f t="shared" si="58"/>
        <v>3796449.594505603</v>
      </c>
    </row>
    <row r="214" spans="1:19" x14ac:dyDescent="0.2">
      <c r="A214">
        <f t="shared" si="49"/>
        <v>17</v>
      </c>
      <c r="B214" s="5">
        <v>201</v>
      </c>
      <c r="C214" s="47">
        <f t="shared" si="50"/>
        <v>25000</v>
      </c>
      <c r="D214" s="13">
        <f t="shared" si="48"/>
        <v>23875</v>
      </c>
      <c r="J214" s="49">
        <f>+(1+VLOOKUP(A214,hozamok!$A$11:$E$40,4,FALSE))^(1/12)</f>
        <v>1.0027813265519325</v>
      </c>
      <c r="K214" s="6">
        <f t="shared" si="51"/>
        <v>6403522.8747333335</v>
      </c>
      <c r="L214" s="6">
        <f t="shared" si="52"/>
        <v>5742219.5201427508</v>
      </c>
      <c r="M214" s="4">
        <f t="shared" si="53"/>
        <v>4322839.2118740864</v>
      </c>
      <c r="N214" s="4">
        <f t="shared" si="54"/>
        <v>3959827.7565480969</v>
      </c>
      <c r="O214" s="49">
        <f>+(1+VLOOKUP(A214,hozamok!$A$11:$E$40,5,FALSE))^(1/12)</f>
        <v>1.0027813265519325</v>
      </c>
      <c r="P214" s="6">
        <f t="shared" si="55"/>
        <v>6403522.8747333335</v>
      </c>
      <c r="Q214" s="6">
        <f t="shared" si="56"/>
        <v>5742219.5201427508</v>
      </c>
      <c r="R214" s="4">
        <f t="shared" si="57"/>
        <v>4099634.8554509035</v>
      </c>
      <c r="S214" s="4">
        <f t="shared" si="58"/>
        <v>3810422.1925878664</v>
      </c>
    </row>
    <row r="215" spans="1:19" x14ac:dyDescent="0.2">
      <c r="A215">
        <f t="shared" si="49"/>
        <v>17</v>
      </c>
      <c r="B215" s="5">
        <v>202</v>
      </c>
      <c r="C215" s="47">
        <f t="shared" si="50"/>
        <v>25000</v>
      </c>
      <c r="D215" s="13">
        <f t="shared" si="48"/>
        <v>23875</v>
      </c>
      <c r="J215" s="49">
        <f>+(1+VLOOKUP(A215,hozamok!$A$11:$E$40,4,FALSE))^(1/12)</f>
        <v>1.0027813265519325</v>
      </c>
      <c r="K215" s="6">
        <f t="shared" si="51"/>
        <v>6446402.6960945353</v>
      </c>
      <c r="L215" s="6">
        <f t="shared" si="52"/>
        <v>5778779.100185317</v>
      </c>
      <c r="M215" s="4">
        <f t="shared" si="53"/>
        <v>4341164.3083141008</v>
      </c>
      <c r="N215" s="4">
        <f t="shared" si="54"/>
        <v>3974995.5624187374</v>
      </c>
      <c r="O215" s="49">
        <f>+(1+VLOOKUP(A215,hozamok!$A$11:$E$40,5,FALSE))^(1/12)</f>
        <v>1.0027813265519325</v>
      </c>
      <c r="P215" s="6">
        <f t="shared" si="55"/>
        <v>6446402.6960945353</v>
      </c>
      <c r="Q215" s="6">
        <f t="shared" si="56"/>
        <v>5778779.100185317</v>
      </c>
      <c r="R215" s="4">
        <f t="shared" si="57"/>
        <v>4115993.2739186194</v>
      </c>
      <c r="S215" s="4">
        <f t="shared" si="58"/>
        <v>3824354.2049989519</v>
      </c>
    </row>
    <row r="216" spans="1:19" x14ac:dyDescent="0.2">
      <c r="A216">
        <f t="shared" si="49"/>
        <v>17</v>
      </c>
      <c r="B216" s="5">
        <v>203</v>
      </c>
      <c r="C216" s="47">
        <f t="shared" si="50"/>
        <v>25000</v>
      </c>
      <c r="D216" s="13">
        <f t="shared" si="48"/>
        <v>23875</v>
      </c>
      <c r="J216" s="49">
        <f>+(1+VLOOKUP(A216,hozamok!$A$11:$E$40,4,FALSE))^(1/12)</f>
        <v>1.0027813265519325</v>
      </c>
      <c r="K216" s="6">
        <f t="shared" si="51"/>
        <v>6489401.7802414307</v>
      </c>
      <c r="L216" s="6">
        <f t="shared" si="52"/>
        <v>5815419.1060547149</v>
      </c>
      <c r="M216" s="4">
        <f t="shared" si="53"/>
        <v>4359461.108940769</v>
      </c>
      <c r="N216" s="4">
        <f t="shared" si="54"/>
        <v>3990125.7068502936</v>
      </c>
      <c r="O216" s="49">
        <f>+(1+VLOOKUP(A216,hozamok!$A$11:$E$40,5,FALSE))^(1/12)</f>
        <v>1.0027813265519325</v>
      </c>
      <c r="P216" s="6">
        <f t="shared" si="55"/>
        <v>6489401.7802414307</v>
      </c>
      <c r="Q216" s="6">
        <f t="shared" si="56"/>
        <v>5815419.1060547149</v>
      </c>
      <c r="R216" s="4">
        <f t="shared" si="57"/>
        <v>4132317.2106307857</v>
      </c>
      <c r="S216" s="4">
        <f t="shared" si="58"/>
        <v>3838245.7496265052</v>
      </c>
    </row>
    <row r="217" spans="1:19" x14ac:dyDescent="0.2">
      <c r="A217">
        <f t="shared" si="49"/>
        <v>17</v>
      </c>
      <c r="B217" s="5">
        <v>204</v>
      </c>
      <c r="C217" s="47">
        <f t="shared" si="50"/>
        <v>25000</v>
      </c>
      <c r="D217" s="13">
        <f t="shared" si="48"/>
        <v>23875</v>
      </c>
      <c r="J217" s="49">
        <f>+(1+VLOOKUP(A217,hozamok!$A$11:$E$40,4,FALSE))^(1/12)</f>
        <v>1.0027813265519325</v>
      </c>
      <c r="K217" s="6">
        <f t="shared" si="51"/>
        <v>6532520.4588827724</v>
      </c>
      <c r="L217" s="6">
        <f t="shared" si="52"/>
        <v>5852139.7146762162</v>
      </c>
      <c r="M217" s="4">
        <f t="shared" si="53"/>
        <v>4377729.6574457064</v>
      </c>
      <c r="N217" s="4">
        <f t="shared" si="54"/>
        <v>4005218.2833555657</v>
      </c>
      <c r="O217" s="49">
        <f>+(1+VLOOKUP(A217,hozamok!$A$11:$E$40,5,FALSE))^(1/12)</f>
        <v>1.0027813265519325</v>
      </c>
      <c r="P217" s="6">
        <f t="shared" si="55"/>
        <v>6532520.4588827724</v>
      </c>
      <c r="Q217" s="6">
        <f t="shared" si="56"/>
        <v>5852139.7146762162</v>
      </c>
      <c r="R217" s="4">
        <f t="shared" si="57"/>
        <v>4148606.7382711684</v>
      </c>
      <c r="S217" s="4">
        <f t="shared" si="58"/>
        <v>3852096.9440157497</v>
      </c>
    </row>
    <row r="218" spans="1:19" x14ac:dyDescent="0.2">
      <c r="A218">
        <f t="shared" si="49"/>
        <v>18</v>
      </c>
      <c r="B218" s="5">
        <v>205</v>
      </c>
      <c r="C218" s="47">
        <f t="shared" si="50"/>
        <v>25000</v>
      </c>
      <c r="D218" s="13">
        <f t="shared" si="48"/>
        <v>23875</v>
      </c>
      <c r="J218" s="49">
        <f>+(1+VLOOKUP(A218,hozamok!$A$11:$E$40,4,FALSE))^(1/12)</f>
        <v>1.0028673279100078</v>
      </c>
      <c r="K218" s="6">
        <f t="shared" si="51"/>
        <v>6576323.0203149738</v>
      </c>
      <c r="L218" s="6">
        <f t="shared" si="52"/>
        <v>5889446.4486098345</v>
      </c>
      <c r="M218" s="4">
        <f t="shared" si="53"/>
        <v>4395969.9974530628</v>
      </c>
      <c r="N218" s="4">
        <f t="shared" si="54"/>
        <v>4020273.3852151623</v>
      </c>
      <c r="O218" s="49">
        <f>+(1+VLOOKUP(A218,hozamok!$A$11:$E$40,5,FALSE))^(1/12)</f>
        <v>1.0028673279100078</v>
      </c>
      <c r="P218" s="6">
        <f t="shared" si="55"/>
        <v>6576323.0203149738</v>
      </c>
      <c r="Q218" s="6">
        <f t="shared" si="56"/>
        <v>5889446.4486098345</v>
      </c>
      <c r="R218" s="4">
        <f t="shared" si="57"/>
        <v>4164861.9293703251</v>
      </c>
      <c r="S218" s="4">
        <f t="shared" si="58"/>
        <v>3865907.905370479</v>
      </c>
    </row>
    <row r="219" spans="1:19" x14ac:dyDescent="0.2">
      <c r="A219">
        <f t="shared" si="49"/>
        <v>18</v>
      </c>
      <c r="B219" s="5">
        <v>206</v>
      </c>
      <c r="C219" s="47">
        <f t="shared" si="50"/>
        <v>25000</v>
      </c>
      <c r="D219" s="13">
        <f t="shared" si="48"/>
        <v>23875</v>
      </c>
      <c r="J219" s="49">
        <f>+(1+VLOOKUP(A219,hozamok!$A$11:$E$40,4,FALSE))^(1/12)</f>
        <v>1.0028673279100078</v>
      </c>
      <c r="K219" s="6">
        <f t="shared" si="51"/>
        <v>6620251.1780540999</v>
      </c>
      <c r="L219" s="6">
        <f t="shared" si="52"/>
        <v>5926838.4604313513</v>
      </c>
      <c r="M219" s="4">
        <f t="shared" si="53"/>
        <v>4414182.172519628</v>
      </c>
      <c r="N219" s="4">
        <f t="shared" si="54"/>
        <v>4035291.1054780781</v>
      </c>
      <c r="O219" s="49">
        <f>+(1+VLOOKUP(A219,hozamok!$A$11:$E$40,5,FALSE))^(1/12)</f>
        <v>1.0028673279100078</v>
      </c>
      <c r="P219" s="6">
        <f t="shared" si="55"/>
        <v>6620251.1780540999</v>
      </c>
      <c r="Q219" s="6">
        <f t="shared" si="56"/>
        <v>5926838.4604313513</v>
      </c>
      <c r="R219" s="4">
        <f t="shared" si="57"/>
        <v>4181082.8563059261</v>
      </c>
      <c r="S219" s="4">
        <f t="shared" si="58"/>
        <v>3879678.7505540494</v>
      </c>
    </row>
    <row r="220" spans="1:19" x14ac:dyDescent="0.2">
      <c r="A220">
        <f t="shared" si="49"/>
        <v>18</v>
      </c>
      <c r="B220" s="5">
        <v>207</v>
      </c>
      <c r="C220" s="47">
        <f t="shared" si="50"/>
        <v>25000</v>
      </c>
      <c r="D220" s="13">
        <f t="shared" si="48"/>
        <v>23875</v>
      </c>
      <c r="J220" s="49">
        <f>+(1+VLOOKUP(A220,hozamok!$A$11:$E$40,4,FALSE))^(1/12)</f>
        <v>1.0028673279100078</v>
      </c>
      <c r="K220" s="6">
        <f t="shared" si="51"/>
        <v>6664305.2922259467</v>
      </c>
      <c r="L220" s="6">
        <f t="shared" si="52"/>
        <v>5964315.9450738896</v>
      </c>
      <c r="M220" s="4">
        <f t="shared" si="53"/>
        <v>4432366.2261349363</v>
      </c>
      <c r="N220" s="4">
        <f t="shared" si="54"/>
        <v>4050271.5369622684</v>
      </c>
      <c r="O220" s="49">
        <f>+(1+VLOOKUP(A220,hozamok!$A$11:$E$40,5,FALSE))^(1/12)</f>
        <v>1.0028673279100078</v>
      </c>
      <c r="P220" s="6">
        <f t="shared" si="55"/>
        <v>6664305.2922259467</v>
      </c>
      <c r="Q220" s="6">
        <f t="shared" si="56"/>
        <v>5964315.9450738896</v>
      </c>
      <c r="R220" s="4">
        <f t="shared" si="57"/>
        <v>4197269.5913030775</v>
      </c>
      <c r="S220" s="4">
        <f t="shared" si="58"/>
        <v>3893409.5960903689</v>
      </c>
    </row>
    <row r="221" spans="1:19" x14ac:dyDescent="0.2">
      <c r="A221">
        <f t="shared" si="49"/>
        <v>18</v>
      </c>
      <c r="B221" s="5">
        <v>208</v>
      </c>
      <c r="C221" s="47">
        <f t="shared" si="50"/>
        <v>25000</v>
      </c>
      <c r="D221" s="13">
        <f t="shared" si="48"/>
        <v>23875</v>
      </c>
      <c r="J221" s="49">
        <f>+(1+VLOOKUP(A221,hozamok!$A$11:$E$40,4,FALSE))^(1/12)</f>
        <v>1.0028673279100078</v>
      </c>
      <c r="K221" s="6">
        <f t="shared" si="51"/>
        <v>6708485.7239889083</v>
      </c>
      <c r="L221" s="6">
        <f t="shared" si="52"/>
        <v>6001879.0979161626</v>
      </c>
      <c r="M221" s="4">
        <f t="shared" si="53"/>
        <v>4450522.2017213702</v>
      </c>
      <c r="N221" s="4">
        <f t="shared" si="54"/>
        <v>4065214.7722552228</v>
      </c>
      <c r="O221" s="49">
        <f>+(1+VLOOKUP(A221,hozamok!$A$11:$E$40,5,FALSE))^(1/12)</f>
        <v>1.0028673279100078</v>
      </c>
      <c r="P221" s="6">
        <f t="shared" si="55"/>
        <v>6708485.7239889083</v>
      </c>
      <c r="Q221" s="6">
        <f t="shared" si="56"/>
        <v>6001879.0979161626</v>
      </c>
      <c r="R221" s="4">
        <f t="shared" si="57"/>
        <v>4213422.2064346429</v>
      </c>
      <c r="S221" s="4">
        <f t="shared" si="58"/>
        <v>3907100.5581648829</v>
      </c>
    </row>
    <row r="222" spans="1:19" x14ac:dyDescent="0.2">
      <c r="A222">
        <f t="shared" si="49"/>
        <v>18</v>
      </c>
      <c r="B222" s="5">
        <v>209</v>
      </c>
      <c r="C222" s="47">
        <f t="shared" si="50"/>
        <v>25000</v>
      </c>
      <c r="D222" s="13">
        <f t="shared" si="48"/>
        <v>23875</v>
      </c>
      <c r="J222" s="49">
        <f>+(1+VLOOKUP(A222,hozamok!$A$11:$E$40,4,FALSE))^(1/12)</f>
        <v>1.0028673279100078</v>
      </c>
      <c r="K222" s="6">
        <f t="shared" si="51"/>
        <v>6752792.835536941</v>
      </c>
      <c r="L222" s="6">
        <f t="shared" si="52"/>
        <v>6039528.114783491</v>
      </c>
      <c r="M222" s="4">
        <f t="shared" si="53"/>
        <v>4468650.1426342633</v>
      </c>
      <c r="N222" s="4">
        <f t="shared" si="54"/>
        <v>4080120.9037145372</v>
      </c>
      <c r="O222" s="49">
        <f>+(1+VLOOKUP(A222,hozamok!$A$11:$E$40,5,FALSE))^(1/12)</f>
        <v>1.0028673279100078</v>
      </c>
      <c r="P222" s="6">
        <f t="shared" si="55"/>
        <v>6752792.835536941</v>
      </c>
      <c r="Q222" s="6">
        <f t="shared" si="56"/>
        <v>6039528.114783491</v>
      </c>
      <c r="R222" s="4">
        <f t="shared" si="57"/>
        <v>4229540.7736215647</v>
      </c>
      <c r="S222" s="4">
        <f t="shared" si="58"/>
        <v>3920751.7526255571</v>
      </c>
    </row>
    <row r="223" spans="1:19" x14ac:dyDescent="0.2">
      <c r="A223">
        <f t="shared" si="49"/>
        <v>18</v>
      </c>
      <c r="B223" s="5">
        <v>210</v>
      </c>
      <c r="C223" s="47">
        <f t="shared" si="50"/>
        <v>25000</v>
      </c>
      <c r="D223" s="13">
        <f t="shared" si="48"/>
        <v>23875</v>
      </c>
      <c r="J223" s="49">
        <f>+(1+VLOOKUP(A223,hozamok!$A$11:$E$40,4,FALSE))^(1/12)</f>
        <v>1.0028673279100078</v>
      </c>
      <c r="K223" s="6">
        <f t="shared" si="51"/>
        <v>6797226.9901025267</v>
      </c>
      <c r="L223" s="6">
        <f t="shared" si="52"/>
        <v>6077263.1919488236</v>
      </c>
      <c r="M223" s="4">
        <f t="shared" si="53"/>
        <v>4486750.0921620028</v>
      </c>
      <c r="N223" s="4">
        <f t="shared" si="54"/>
        <v>4094990.0234684856</v>
      </c>
      <c r="O223" s="49">
        <f>+(1+VLOOKUP(A223,hozamok!$A$11:$E$40,5,FALSE))^(1/12)</f>
        <v>1.0028673279100078</v>
      </c>
      <c r="P223" s="6">
        <f t="shared" si="55"/>
        <v>6797226.9901025267</v>
      </c>
      <c r="Q223" s="6">
        <f t="shared" si="56"/>
        <v>6077263.1919488236</v>
      </c>
      <c r="R223" s="4">
        <f t="shared" si="57"/>
        <v>4245625.364633183</v>
      </c>
      <c r="S223" s="4">
        <f t="shared" si="58"/>
        <v>3934363.2949838582</v>
      </c>
    </row>
    <row r="224" spans="1:19" x14ac:dyDescent="0.2">
      <c r="A224">
        <f t="shared" si="49"/>
        <v>18</v>
      </c>
      <c r="B224" s="5">
        <v>211</v>
      </c>
      <c r="C224" s="47">
        <f t="shared" si="50"/>
        <v>25000</v>
      </c>
      <c r="D224" s="13">
        <f t="shared" si="48"/>
        <v>23875</v>
      </c>
      <c r="J224" s="49">
        <f>+(1+VLOOKUP(A224,hozamok!$A$11:$E$40,4,FALSE))^(1/12)</f>
        <v>1.0028673279100078</v>
      </c>
      <c r="K224" s="6">
        <f t="shared" si="51"/>
        <v>6841788.5519596562</v>
      </c>
      <c r="L224" s="6">
        <f t="shared" si="52"/>
        <v>6115084.5261337627</v>
      </c>
      <c r="M224" s="4">
        <f t="shared" si="53"/>
        <v>4504822.0935261361</v>
      </c>
      <c r="N224" s="4">
        <f t="shared" si="54"/>
        <v>4109822.2234165887</v>
      </c>
      <c r="O224" s="49">
        <f>+(1+VLOOKUP(A224,hozamok!$A$11:$E$40,5,FALSE))^(1/12)</f>
        <v>1.0028673279100078</v>
      </c>
      <c r="P224" s="6">
        <f t="shared" si="55"/>
        <v>6841788.5519596562</v>
      </c>
      <c r="Q224" s="6">
        <f t="shared" si="56"/>
        <v>6115084.5261337627</v>
      </c>
      <c r="R224" s="4">
        <f t="shared" si="57"/>
        <v>4261676.0510875555</v>
      </c>
      <c r="S224" s="4">
        <f t="shared" si="58"/>
        <v>3947935.3004157315</v>
      </c>
    </row>
    <row r="225" spans="1:19" x14ac:dyDescent="0.2">
      <c r="A225">
        <f t="shared" si="49"/>
        <v>18</v>
      </c>
      <c r="B225" s="5">
        <v>212</v>
      </c>
      <c r="C225" s="47">
        <f t="shared" si="50"/>
        <v>25000</v>
      </c>
      <c r="D225" s="13">
        <f t="shared" si="48"/>
        <v>23875</v>
      </c>
      <c r="J225" s="49">
        <f>+(1+VLOOKUP(A225,hozamok!$A$11:$E$40,4,FALSE))^(1/12)</f>
        <v>1.0028673279100078</v>
      </c>
      <c r="K225" s="6">
        <f t="shared" si="51"/>
        <v>6886477.886426812</v>
      </c>
      <c r="L225" s="6">
        <f t="shared" si="52"/>
        <v>6152992.3145095864</v>
      </c>
      <c r="M225" s="4">
        <f t="shared" si="53"/>
        <v>4522866.189881471</v>
      </c>
      <c r="N225" s="4">
        <f t="shared" si="54"/>
        <v>4124617.5952301817</v>
      </c>
      <c r="O225" s="49">
        <f>+(1+VLOOKUP(A225,hozamok!$A$11:$E$40,5,FALSE))^(1/12)</f>
        <v>1.0028673279100078</v>
      </c>
      <c r="P225" s="6">
        <f t="shared" si="55"/>
        <v>6886477.886426812</v>
      </c>
      <c r="Q225" s="6">
        <f t="shared" si="56"/>
        <v>6152992.3145095864</v>
      </c>
      <c r="R225" s="4">
        <f t="shared" si="57"/>
        <v>4277692.9044517791</v>
      </c>
      <c r="S225" s="4">
        <f t="shared" si="58"/>
        <v>3961467.8837625748</v>
      </c>
    </row>
    <row r="226" spans="1:19" x14ac:dyDescent="0.2">
      <c r="A226">
        <f t="shared" si="49"/>
        <v>18</v>
      </c>
      <c r="B226" s="5">
        <v>213</v>
      </c>
      <c r="C226" s="47">
        <f t="shared" si="50"/>
        <v>25000</v>
      </c>
      <c r="D226" s="13">
        <f t="shared" si="48"/>
        <v>23875</v>
      </c>
      <c r="J226" s="49">
        <f>+(1+VLOOKUP(A226,hozamok!$A$11:$E$40,4,FALSE))^(1/12)</f>
        <v>1.0028673279100078</v>
      </c>
      <c r="K226" s="6">
        <f t="shared" si="51"/>
        <v>6931295.3598699654</v>
      </c>
      <c r="L226" s="6">
        <f t="shared" si="52"/>
        <v>6190986.7546982802</v>
      </c>
      <c r="M226" s="4">
        <f t="shared" si="53"/>
        <v>4540882.4243161799</v>
      </c>
      <c r="N226" s="4">
        <f t="shared" si="54"/>
        <v>4139376.230352981</v>
      </c>
      <c r="O226" s="49">
        <f>+(1+VLOOKUP(A226,hozamok!$A$11:$E$40,5,FALSE))^(1/12)</f>
        <v>1.0028673279100078</v>
      </c>
      <c r="P226" s="6">
        <f t="shared" si="55"/>
        <v>6931295.3598699654</v>
      </c>
      <c r="Q226" s="6">
        <f t="shared" si="56"/>
        <v>6190986.7546982802</v>
      </c>
      <c r="R226" s="4">
        <f t="shared" si="57"/>
        <v>4293675.9960423037</v>
      </c>
      <c r="S226" s="4">
        <f t="shared" si="58"/>
        <v>3974961.1595322103</v>
      </c>
    </row>
    <row r="227" spans="1:19" x14ac:dyDescent="0.2">
      <c r="A227">
        <f t="shared" si="49"/>
        <v>18</v>
      </c>
      <c r="B227" s="5">
        <v>214</v>
      </c>
      <c r="C227" s="47">
        <f t="shared" si="50"/>
        <v>25000</v>
      </c>
      <c r="D227" s="13">
        <f t="shared" si="48"/>
        <v>23875</v>
      </c>
      <c r="J227" s="49">
        <f>+(1+VLOOKUP(A227,hozamok!$A$11:$E$40,4,FALSE))^(1/12)</f>
        <v>1.0028673279100078</v>
      </c>
      <c r="K227" s="6">
        <f t="shared" si="51"/>
        <v>6976241.3397055781</v>
      </c>
      <c r="L227" s="6">
        <f t="shared" si="52"/>
        <v>6229068.0447735637</v>
      </c>
      <c r="M227" s="4">
        <f t="shared" si="53"/>
        <v>4558870.8398519028</v>
      </c>
      <c r="N227" s="4">
        <f t="shared" si="54"/>
        <v>4154098.2200016505</v>
      </c>
      <c r="O227" s="49">
        <f>+(1+VLOOKUP(A227,hozamok!$A$11:$E$40,5,FALSE))^(1/12)</f>
        <v>1.0028673279100078</v>
      </c>
      <c r="P227" s="6">
        <f t="shared" si="55"/>
        <v>6976241.3397055781</v>
      </c>
      <c r="Q227" s="6">
        <f t="shared" si="56"/>
        <v>6229068.0447735637</v>
      </c>
      <c r="R227" s="4">
        <f t="shared" si="57"/>
        <v>4309625.3970252527</v>
      </c>
      <c r="S227" s="4">
        <f t="shared" si="58"/>
        <v>3988415.2418998545</v>
      </c>
    </row>
    <row r="228" spans="1:19" x14ac:dyDescent="0.2">
      <c r="A228">
        <f t="shared" si="49"/>
        <v>18</v>
      </c>
      <c r="B228" s="5">
        <v>215</v>
      </c>
      <c r="C228" s="47">
        <f t="shared" si="50"/>
        <v>25000</v>
      </c>
      <c r="D228" s="13">
        <f t="shared" si="48"/>
        <v>23875</v>
      </c>
      <c r="J228" s="49">
        <f>+(1+VLOOKUP(A228,hozamok!$A$11:$E$40,4,FALSE))^(1/12)</f>
        <v>1.0028673279100078</v>
      </c>
      <c r="K228" s="6">
        <f t="shared" si="51"/>
        <v>7021316.1944036158</v>
      </c>
      <c r="L228" s="6">
        <f t="shared" si="52"/>
        <v>6267236.3832619265</v>
      </c>
      <c r="M228" s="4">
        <f t="shared" si="53"/>
        <v>4576831.4794438509</v>
      </c>
      <c r="N228" s="4">
        <f t="shared" si="54"/>
        <v>4168783.6551663638</v>
      </c>
      <c r="O228" s="49">
        <f>+(1+VLOOKUP(A228,hozamok!$A$11:$E$40,5,FALSE))^(1/12)</f>
        <v>1.0028673279100078</v>
      </c>
      <c r="P228" s="6">
        <f t="shared" si="55"/>
        <v>7021316.1944036158</v>
      </c>
      <c r="Q228" s="6">
        <f t="shared" si="56"/>
        <v>6267236.3832619265</v>
      </c>
      <c r="R228" s="4">
        <f t="shared" si="57"/>
        <v>4325541.1784167392</v>
      </c>
      <c r="S228" s="4">
        <f t="shared" si="58"/>
        <v>4001830.2447090824</v>
      </c>
    </row>
    <row r="229" spans="1:19" x14ac:dyDescent="0.2">
      <c r="A229">
        <f t="shared" si="49"/>
        <v>18</v>
      </c>
      <c r="B229" s="5">
        <v>216</v>
      </c>
      <c r="C229" s="47">
        <f t="shared" si="50"/>
        <v>25000</v>
      </c>
      <c r="D229" s="13">
        <f t="shared" si="48"/>
        <v>23875</v>
      </c>
      <c r="J229" s="49">
        <f>+(1+VLOOKUP(A229,hozamok!$A$11:$E$40,4,FALSE))^(1/12)</f>
        <v>1.0028673279100078</v>
      </c>
      <c r="K229" s="6">
        <f t="shared" si="51"/>
        <v>7066520.2934905691</v>
      </c>
      <c r="L229" s="6">
        <f t="shared" si="52"/>
        <v>6305491.9691436598</v>
      </c>
      <c r="M229" s="4">
        <f t="shared" si="53"/>
        <v>4594764.3859809069</v>
      </c>
      <c r="N229" s="4">
        <f t="shared" si="54"/>
        <v>4183432.6266113673</v>
      </c>
      <c r="O229" s="49">
        <f>+(1+VLOOKUP(A229,hozamok!$A$11:$E$40,5,FALSE))^(1/12)</f>
        <v>1.0028673279100078</v>
      </c>
      <c r="P229" s="6">
        <f t="shared" si="55"/>
        <v>7066520.2934905691</v>
      </c>
      <c r="Q229" s="6">
        <f t="shared" si="56"/>
        <v>6305491.9691436598</v>
      </c>
      <c r="R229" s="4">
        <f t="shared" si="57"/>
        <v>4341423.4110831823</v>
      </c>
      <c r="S229" s="4">
        <f t="shared" si="58"/>
        <v>4015206.2814727928</v>
      </c>
    </row>
    <row r="230" spans="1:19" x14ac:dyDescent="0.2">
      <c r="A230">
        <f t="shared" si="49"/>
        <v>19</v>
      </c>
      <c r="B230" s="5">
        <v>217</v>
      </c>
      <c r="C230" s="47">
        <f t="shared" si="50"/>
        <v>25000</v>
      </c>
      <c r="D230" s="13">
        <f t="shared" si="48"/>
        <v>23875</v>
      </c>
      <c r="J230" s="49">
        <f>+(1+VLOOKUP(A230,hozamok!$A$11:$E$40,4,FALSE))^(1/12)</f>
        <v>1.002966316564996</v>
      </c>
      <c r="K230" s="6">
        <f t="shared" si="51"/>
        <v>7112555.9876081552</v>
      </c>
      <c r="L230" s="6">
        <f t="shared" si="52"/>
        <v>6344461.5373770995</v>
      </c>
      <c r="M230" s="4">
        <f t="shared" si="53"/>
        <v>4612669.6022857297</v>
      </c>
      <c r="N230" s="4">
        <f t="shared" si="54"/>
        <v>4198045.2248755414</v>
      </c>
      <c r="O230" s="49">
        <f>+(1+VLOOKUP(A230,hozamok!$A$11:$E$40,5,FALSE))^(1/12)</f>
        <v>1.002966316564996</v>
      </c>
      <c r="P230" s="6">
        <f t="shared" si="55"/>
        <v>7112555.9876081552</v>
      </c>
      <c r="Q230" s="6">
        <f t="shared" si="56"/>
        <v>6344461.5373770995</v>
      </c>
      <c r="R230" s="4">
        <f t="shared" si="57"/>
        <v>4357272.1657416224</v>
      </c>
      <c r="S230" s="4">
        <f t="shared" si="58"/>
        <v>4028543.4653741675</v>
      </c>
    </row>
    <row r="231" spans="1:19" x14ac:dyDescent="0.2">
      <c r="A231">
        <f t="shared" si="49"/>
        <v>19</v>
      </c>
      <c r="B231" s="5">
        <v>218</v>
      </c>
      <c r="C231" s="47">
        <f t="shared" si="50"/>
        <v>25000</v>
      </c>
      <c r="D231" s="13">
        <f t="shared" si="48"/>
        <v>23875</v>
      </c>
      <c r="J231" s="49">
        <f>+(1+VLOOKUP(A231,hozamok!$A$11:$E$40,4,FALSE))^(1/12)</f>
        <v>1.002966316564996</v>
      </c>
      <c r="K231" s="6">
        <f t="shared" si="51"/>
        <v>7158728.2381677842</v>
      </c>
      <c r="L231" s="6">
        <f t="shared" si="52"/>
        <v>6383524.0420462983</v>
      </c>
      <c r="M231" s="4">
        <f t="shared" si="53"/>
        <v>4630547.1711148545</v>
      </c>
      <c r="N231" s="4">
        <f t="shared" si="54"/>
        <v>4212621.5402729595</v>
      </c>
      <c r="O231" s="49">
        <f>+(1+VLOOKUP(A231,hozamok!$A$11:$E$40,5,FALSE))^(1/12)</f>
        <v>1.002966316564996</v>
      </c>
      <c r="P231" s="6">
        <f t="shared" si="55"/>
        <v>7158728.2381677842</v>
      </c>
      <c r="Q231" s="6">
        <f t="shared" si="56"/>
        <v>6383524.0420462983</v>
      </c>
      <c r="R231" s="4">
        <f t="shared" si="57"/>
        <v>4373087.5129600354</v>
      </c>
      <c r="S231" s="4">
        <f t="shared" si="58"/>
        <v>4041841.9092676295</v>
      </c>
    </row>
    <row r="232" spans="1:19" x14ac:dyDescent="0.2">
      <c r="A232">
        <f t="shared" si="49"/>
        <v>19</v>
      </c>
      <c r="B232" s="5">
        <v>219</v>
      </c>
      <c r="C232" s="47">
        <f t="shared" si="50"/>
        <v>25000</v>
      </c>
      <c r="D232" s="13">
        <f t="shared" si="48"/>
        <v>23875</v>
      </c>
      <c r="J232" s="49">
        <f>+(1+VLOOKUP(A232,hozamok!$A$11:$E$40,4,FALSE))^(1/12)</f>
        <v>1.002966316564996</v>
      </c>
      <c r="K232" s="6">
        <f t="shared" si="51"/>
        <v>7205037.4502390912</v>
      </c>
      <c r="L232" s="6">
        <f t="shared" si="52"/>
        <v>6422679.7047903845</v>
      </c>
      <c r="M232" s="4">
        <f t="shared" si="53"/>
        <v>4648397.1351587968</v>
      </c>
      <c r="N232" s="4">
        <f t="shared" si="54"/>
        <v>4227161.6628934462</v>
      </c>
      <c r="O232" s="49">
        <f>+(1+VLOOKUP(A232,hozamok!$A$11:$E$40,5,FALSE))^(1/12)</f>
        <v>1.002966316564996</v>
      </c>
      <c r="P232" s="6">
        <f t="shared" si="55"/>
        <v>7205037.4502390912</v>
      </c>
      <c r="Q232" s="6">
        <f t="shared" si="56"/>
        <v>6422679.7047903845</v>
      </c>
      <c r="R232" s="4">
        <f t="shared" si="57"/>
        <v>4388869.5231576478</v>
      </c>
      <c r="S232" s="4">
        <f t="shared" si="58"/>
        <v>4055101.7256797976</v>
      </c>
    </row>
    <row r="233" spans="1:19" x14ac:dyDescent="0.2">
      <c r="A233">
        <f t="shared" si="49"/>
        <v>19</v>
      </c>
      <c r="B233" s="5">
        <v>220</v>
      </c>
      <c r="C233" s="47">
        <f t="shared" si="50"/>
        <v>25000</v>
      </c>
      <c r="D233" s="13">
        <f t="shared" si="48"/>
        <v>23875</v>
      </c>
      <c r="J233" s="49">
        <f>+(1+VLOOKUP(A233,hozamok!$A$11:$E$40,4,FALSE))^(1/12)</f>
        <v>1.002966316564996</v>
      </c>
      <c r="K233" s="6">
        <f t="shared" si="51"/>
        <v>7251484.0300932769</v>
      </c>
      <c r="L233" s="6">
        <f t="shared" si="52"/>
        <v>6461928.7477770597</v>
      </c>
      <c r="M233" s="4">
        <f t="shared" si="53"/>
        <v>4666219.537042154</v>
      </c>
      <c r="N233" s="4">
        <f t="shared" si="54"/>
        <v>4241665.6826031348</v>
      </c>
      <c r="O233" s="49">
        <f>+(1+VLOOKUP(A233,hozamok!$A$11:$E$40,5,FALSE))^(1/12)</f>
        <v>1.002966316564996</v>
      </c>
      <c r="P233" s="6">
        <f t="shared" si="55"/>
        <v>7251484.0300932769</v>
      </c>
      <c r="Q233" s="6">
        <f t="shared" si="56"/>
        <v>6461928.7477770597</v>
      </c>
      <c r="R233" s="4">
        <f t="shared" si="57"/>
        <v>4404618.2666052505</v>
      </c>
      <c r="S233" s="4">
        <f t="shared" si="58"/>
        <v>4068323.0268104398</v>
      </c>
    </row>
    <row r="234" spans="1:19" x14ac:dyDescent="0.2">
      <c r="A234">
        <f t="shared" si="49"/>
        <v>19</v>
      </c>
      <c r="B234" s="5">
        <v>221</v>
      </c>
      <c r="C234" s="47">
        <f t="shared" si="50"/>
        <v>25000</v>
      </c>
      <c r="D234" s="13">
        <f t="shared" si="48"/>
        <v>23875</v>
      </c>
      <c r="J234" s="49">
        <f>+(1+VLOOKUP(A234,hozamok!$A$11:$E$40,4,FALSE))^(1/12)</f>
        <v>1.002966316564996</v>
      </c>
      <c r="K234" s="6">
        <f t="shared" si="51"/>
        <v>7298068.3852066714</v>
      </c>
      <c r="L234" s="6">
        <f t="shared" si="52"/>
        <v>6501271.393703863</v>
      </c>
      <c r="M234" s="4">
        <f t="shared" si="53"/>
        <v>4684014.4193237061</v>
      </c>
      <c r="N234" s="4">
        <f t="shared" si="54"/>
        <v>4256133.6890450232</v>
      </c>
      <c r="O234" s="49">
        <f>+(1+VLOOKUP(A234,hozamok!$A$11:$E$40,5,FALSE))^(1/12)</f>
        <v>1.002966316564996</v>
      </c>
      <c r="P234" s="6">
        <f t="shared" si="55"/>
        <v>7298068.3852066714</v>
      </c>
      <c r="Q234" s="6">
        <f t="shared" si="56"/>
        <v>6501271.393703863</v>
      </c>
      <c r="R234" s="4">
        <f t="shared" si="57"/>
        <v>4420333.8134255121</v>
      </c>
      <c r="S234" s="4">
        <f t="shared" si="58"/>
        <v>4081505.9245334207</v>
      </c>
    </row>
    <row r="235" spans="1:19" x14ac:dyDescent="0.2">
      <c r="A235">
        <f t="shared" si="49"/>
        <v>19</v>
      </c>
      <c r="B235" s="5">
        <v>222</v>
      </c>
      <c r="C235" s="47">
        <f t="shared" si="50"/>
        <v>25000</v>
      </c>
      <c r="D235" s="13">
        <f t="shared" si="48"/>
        <v>23875</v>
      </c>
      <c r="J235" s="49">
        <f>+(1+VLOOKUP(A235,hozamok!$A$11:$E$40,4,FALSE))^(1/12)</f>
        <v>1.002966316564996</v>
      </c>
      <c r="K235" s="6">
        <f t="shared" si="51"/>
        <v>7344790.924264309</v>
      </c>
      <c r="L235" s="6">
        <f t="shared" si="52"/>
        <v>6540707.8657994317</v>
      </c>
      <c r="M235" s="4">
        <f t="shared" si="53"/>
        <v>4701781.8244965179</v>
      </c>
      <c r="N235" s="4">
        <f t="shared" si="54"/>
        <v>4270565.771639525</v>
      </c>
      <c r="O235" s="49">
        <f>+(1+VLOOKUP(A235,hozamok!$A$11:$E$40,5,FALSE))^(1/12)</f>
        <v>1.002966316564996</v>
      </c>
      <c r="P235" s="6">
        <f t="shared" si="55"/>
        <v>7344790.924264309</v>
      </c>
      <c r="Q235" s="6">
        <f t="shared" si="56"/>
        <v>6540707.8657994317</v>
      </c>
      <c r="R235" s="4">
        <f t="shared" si="57"/>
        <v>4436016.2335932888</v>
      </c>
      <c r="S235" s="4">
        <f t="shared" si="58"/>
        <v>4094650.5303976499</v>
      </c>
    </row>
    <row r="236" spans="1:19" x14ac:dyDescent="0.2">
      <c r="A236">
        <f t="shared" si="49"/>
        <v>19</v>
      </c>
      <c r="B236" s="5">
        <v>223</v>
      </c>
      <c r="C236" s="47">
        <f t="shared" si="50"/>
        <v>25000</v>
      </c>
      <c r="D236" s="13">
        <f t="shared" si="48"/>
        <v>23875</v>
      </c>
      <c r="J236" s="49">
        <f>+(1+VLOOKUP(A236,hozamok!$A$11:$E$40,4,FALSE))^(1/12)</f>
        <v>1.002966316564996</v>
      </c>
      <c r="K236" s="6">
        <f t="shared" si="51"/>
        <v>7391652.0571635114</v>
      </c>
      <c r="L236" s="6">
        <f t="shared" si="52"/>
        <v>6580238.3878247701</v>
      </c>
      <c r="M236" s="4">
        <f t="shared" si="53"/>
        <v>4719521.7949880408</v>
      </c>
      <c r="N236" s="4">
        <f t="shared" si="54"/>
        <v>4284962.0195850264</v>
      </c>
      <c r="O236" s="49">
        <f>+(1+VLOOKUP(A236,hozamok!$A$11:$E$40,5,FALSE))^(1/12)</f>
        <v>1.002966316564996</v>
      </c>
      <c r="P236" s="6">
        <f t="shared" si="55"/>
        <v>7391652.0571635114</v>
      </c>
      <c r="Q236" s="6">
        <f t="shared" si="56"/>
        <v>6580238.3878247701</v>
      </c>
      <c r="R236" s="4">
        <f t="shared" si="57"/>
        <v>4451665.5969359381</v>
      </c>
      <c r="S236" s="4">
        <f t="shared" si="58"/>
        <v>4107756.9556280244</v>
      </c>
    </row>
    <row r="237" spans="1:19" x14ac:dyDescent="0.2">
      <c r="A237">
        <f t="shared" si="49"/>
        <v>19</v>
      </c>
      <c r="B237" s="5">
        <v>224</v>
      </c>
      <c r="C237" s="47">
        <f t="shared" si="50"/>
        <v>25000</v>
      </c>
      <c r="D237" s="13">
        <f t="shared" si="48"/>
        <v>23875</v>
      </c>
      <c r="J237" s="49">
        <f>+(1+VLOOKUP(A237,hozamok!$A$11:$E$40,4,FALSE))^(1/12)</f>
        <v>1.002966316564996</v>
      </c>
      <c r="K237" s="6">
        <f t="shared" si="51"/>
        <v>7438652.1950174877</v>
      </c>
      <c r="L237" s="6">
        <f t="shared" si="52"/>
        <v>6619863.1840745173</v>
      </c>
      <c r="M237" s="4">
        <f t="shared" si="53"/>
        <v>4737234.3731602151</v>
      </c>
      <c r="N237" s="4">
        <f t="shared" si="54"/>
        <v>4299322.5218584333</v>
      </c>
      <c r="O237" s="49">
        <f>+(1+VLOOKUP(A237,hozamok!$A$11:$E$40,5,FALSE))^(1/12)</f>
        <v>1.002966316564996</v>
      </c>
      <c r="P237" s="6">
        <f t="shared" si="55"/>
        <v>7438652.1950174877</v>
      </c>
      <c r="Q237" s="6">
        <f t="shared" si="56"/>
        <v>6619863.1840745173</v>
      </c>
      <c r="R237" s="4">
        <f t="shared" si="57"/>
        <v>4467281.9731336283</v>
      </c>
      <c r="S237" s="4">
        <f t="shared" si="58"/>
        <v>4120825.3111263709</v>
      </c>
    </row>
    <row r="238" spans="1:19" x14ac:dyDescent="0.2">
      <c r="A238">
        <f t="shared" si="49"/>
        <v>19</v>
      </c>
      <c r="B238" s="5">
        <v>225</v>
      </c>
      <c r="C238" s="47">
        <f t="shared" si="50"/>
        <v>25000</v>
      </c>
      <c r="D238" s="13">
        <f t="shared" si="48"/>
        <v>23875</v>
      </c>
      <c r="J238" s="49">
        <f>+(1+VLOOKUP(A238,hozamok!$A$11:$E$40,4,FALSE))^(1/12)</f>
        <v>1.002966316564996</v>
      </c>
      <c r="K238" s="6">
        <f t="shared" si="51"/>
        <v>7485791.7501589367</v>
      </c>
      <c r="L238" s="6">
        <f t="shared" si="52"/>
        <v>6659582.4793782206</v>
      </c>
      <c r="M238" s="4">
        <f t="shared" si="53"/>
        <v>4754919.6013095677</v>
      </c>
      <c r="N238" s="4">
        <f t="shared" si="54"/>
        <v>4313647.3672157247</v>
      </c>
      <c r="O238" s="49">
        <f>+(1+VLOOKUP(A238,hozamok!$A$11:$E$40,5,FALSE))^(1/12)</f>
        <v>1.002966316564996</v>
      </c>
      <c r="P238" s="6">
        <f t="shared" si="55"/>
        <v>7485791.7501589367</v>
      </c>
      <c r="Q238" s="6">
        <f t="shared" si="56"/>
        <v>6659582.4793782206</v>
      </c>
      <c r="R238" s="4">
        <f t="shared" si="57"/>
        <v>4482865.4317196505</v>
      </c>
      <c r="S238" s="4">
        <f t="shared" si="58"/>
        <v>4133855.707472384</v>
      </c>
    </row>
    <row r="239" spans="1:19" x14ac:dyDescent="0.2">
      <c r="A239">
        <f t="shared" si="49"/>
        <v>19</v>
      </c>
      <c r="B239" s="5">
        <v>226</v>
      </c>
      <c r="C239" s="47">
        <f t="shared" si="50"/>
        <v>25000</v>
      </c>
      <c r="D239" s="13">
        <f t="shared" si="48"/>
        <v>23875</v>
      </c>
      <c r="J239" s="49">
        <f>+(1+VLOOKUP(A239,hozamok!$A$11:$E$40,4,FALSE))^(1/12)</f>
        <v>1.002966316564996</v>
      </c>
      <c r="K239" s="6">
        <f t="shared" si="51"/>
        <v>7533071.1361436686</v>
      </c>
      <c r="L239" s="6">
        <f t="shared" si="52"/>
        <v>6699396.4991016127</v>
      </c>
      <c r="M239" s="4">
        <f t="shared" si="53"/>
        <v>4772577.5216673166</v>
      </c>
      <c r="N239" s="4">
        <f t="shared" si="54"/>
        <v>4327936.6441924991</v>
      </c>
      <c r="O239" s="49">
        <f>+(1+VLOOKUP(A239,hozamok!$A$11:$E$40,5,FALSE))^(1/12)</f>
        <v>1.002966316564996</v>
      </c>
      <c r="P239" s="6">
        <f t="shared" si="55"/>
        <v>7533071.1361436686</v>
      </c>
      <c r="Q239" s="6">
        <f t="shared" si="56"/>
        <v>6699396.4991016127</v>
      </c>
      <c r="R239" s="4">
        <f t="shared" si="57"/>
        <v>4498416.0420807274</v>
      </c>
      <c r="S239" s="4">
        <f t="shared" si="58"/>
        <v>4146848.2549245614</v>
      </c>
    </row>
    <row r="240" spans="1:19" x14ac:dyDescent="0.2">
      <c r="A240">
        <f t="shared" si="49"/>
        <v>19</v>
      </c>
      <c r="B240" s="5">
        <v>227</v>
      </c>
      <c r="C240" s="47">
        <f t="shared" si="50"/>
        <v>25000</v>
      </c>
      <c r="D240" s="13">
        <f t="shared" si="48"/>
        <v>23875</v>
      </c>
      <c r="J240" s="49">
        <f>+(1+VLOOKUP(A240,hozamok!$A$11:$E$40,4,FALSE))^(1/12)</f>
        <v>1.002966316564996</v>
      </c>
      <c r="K240" s="6">
        <f t="shared" si="51"/>
        <v>7580490.7677542297</v>
      </c>
      <c r="L240" s="6">
        <f t="shared" si="52"/>
        <v>6739305.4691478871</v>
      </c>
      <c r="M240" s="4">
        <f t="shared" si="53"/>
        <v>4790208.1763994703</v>
      </c>
      <c r="N240" s="4">
        <f t="shared" si="54"/>
        <v>4342190.4411045229</v>
      </c>
      <c r="O240" s="49">
        <f>+(1+VLOOKUP(A240,hozamok!$A$11:$E$40,5,FALSE))^(1/12)</f>
        <v>1.002966316564996</v>
      </c>
      <c r="P240" s="6">
        <f t="shared" si="55"/>
        <v>7580490.7677542297</v>
      </c>
      <c r="Q240" s="6">
        <f t="shared" si="56"/>
        <v>6739305.4691478871</v>
      </c>
      <c r="R240" s="4">
        <f t="shared" si="57"/>
        <v>4513933.8734573219</v>
      </c>
      <c r="S240" s="4">
        <f t="shared" si="58"/>
        <v>4159803.0634211372</v>
      </c>
    </row>
    <row r="241" spans="1:19" x14ac:dyDescent="0.2">
      <c r="A241">
        <f t="shared" si="49"/>
        <v>19</v>
      </c>
      <c r="B241" s="5">
        <v>228</v>
      </c>
      <c r="C241" s="47">
        <f t="shared" si="50"/>
        <v>25000</v>
      </c>
      <c r="D241" s="13">
        <f t="shared" si="48"/>
        <v>23875</v>
      </c>
      <c r="J241" s="49">
        <f>+(1+VLOOKUP(A241,hozamok!$A$11:$E$40,4,FALSE))^(1/12)</f>
        <v>1.002966316564996</v>
      </c>
      <c r="K241" s="6">
        <f t="shared" si="51"/>
        <v>7628051.0610035434</v>
      </c>
      <c r="L241" s="6">
        <f t="shared" si="52"/>
        <v>6779309.6159589831</v>
      </c>
      <c r="M241" s="4">
        <f t="shared" si="53"/>
        <v>4807811.6076069297</v>
      </c>
      <c r="N241" s="4">
        <f t="shared" si="54"/>
        <v>4356408.8460482759</v>
      </c>
      <c r="O241" s="49">
        <f>+(1+VLOOKUP(A241,hozamok!$A$11:$E$40,5,FALSE))^(1/12)</f>
        <v>1.002966316564996</v>
      </c>
      <c r="P241" s="6">
        <f t="shared" si="55"/>
        <v>7628051.0610035434</v>
      </c>
      <c r="Q241" s="6">
        <f t="shared" si="56"/>
        <v>6779309.6159589831</v>
      </c>
      <c r="R241" s="4">
        <f t="shared" si="57"/>
        <v>4529418.9949439447</v>
      </c>
      <c r="S241" s="4">
        <f t="shared" si="58"/>
        <v>4172720.2425810122</v>
      </c>
    </row>
    <row r="242" spans="1:19" x14ac:dyDescent="0.2">
      <c r="A242">
        <f t="shared" si="49"/>
        <v>20</v>
      </c>
      <c r="B242" s="5">
        <v>229</v>
      </c>
      <c r="C242" s="47">
        <f t="shared" si="50"/>
        <v>25000</v>
      </c>
      <c r="D242" s="13">
        <f t="shared" si="48"/>
        <v>23875</v>
      </c>
      <c r="J242" s="49">
        <f>+(1+VLOOKUP(A242,hozamok!$A$11:$E$40,4,FALSE))^(1/12)</f>
        <v>1.0030326308556601</v>
      </c>
      <c r="K242" s="6">
        <f t="shared" si="51"/>
        <v>7676259.9397910852</v>
      </c>
      <c r="L242" s="6">
        <f t="shared" si="52"/>
        <v>6819860.3148789322</v>
      </c>
      <c r="M242" s="4">
        <f t="shared" si="53"/>
        <v>4825387.8573255856</v>
      </c>
      <c r="N242" s="4">
        <f t="shared" si="54"/>
        <v>4370591.9469014946</v>
      </c>
      <c r="O242" s="49">
        <f>+(1+VLOOKUP(A242,hozamok!$A$11:$E$40,5,FALSE))^(1/12)</f>
        <v>1.0030326308556601</v>
      </c>
      <c r="P242" s="6">
        <f t="shared" si="55"/>
        <v>7676259.9397910852</v>
      </c>
      <c r="Q242" s="6">
        <f t="shared" si="56"/>
        <v>6819860.3148789322</v>
      </c>
      <c r="R242" s="4">
        <f t="shared" si="57"/>
        <v>4544871.4754894637</v>
      </c>
      <c r="S242" s="4">
        <f t="shared" si="58"/>
        <v>4185599.9017046816</v>
      </c>
    </row>
    <row r="243" spans="1:19" x14ac:dyDescent="0.2">
      <c r="A243">
        <f t="shared" si="49"/>
        <v>20</v>
      </c>
      <c r="B243" s="5">
        <v>230</v>
      </c>
      <c r="C243" s="47">
        <f t="shared" si="50"/>
        <v>25000</v>
      </c>
      <c r="D243" s="13">
        <f t="shared" si="48"/>
        <v>23875</v>
      </c>
      <c r="J243" s="49">
        <f>+(1+VLOOKUP(A243,hozamok!$A$11:$E$40,4,FALSE))^(1/12)</f>
        <v>1.0030326308556601</v>
      </c>
      <c r="K243" s="6">
        <f t="shared" si="51"/>
        <v>7724615.0183119541</v>
      </c>
      <c r="L243" s="6">
        <f t="shared" si="52"/>
        <v>6860510.4100793516</v>
      </c>
      <c r="M243" s="4">
        <f t="shared" si="53"/>
        <v>4842936.9675264228</v>
      </c>
      <c r="N243" s="4">
        <f t="shared" si="54"/>
        <v>4384739.8313237168</v>
      </c>
      <c r="O243" s="49">
        <f>+(1+VLOOKUP(A243,hozamok!$A$11:$E$40,5,FALSE))^(1/12)</f>
        <v>1.0030326308556601</v>
      </c>
      <c r="P243" s="6">
        <f t="shared" si="55"/>
        <v>7724615.0183119541</v>
      </c>
      <c r="Q243" s="6">
        <f t="shared" si="56"/>
        <v>6860510.4100793516</v>
      </c>
      <c r="R243" s="4">
        <f t="shared" si="57"/>
        <v>4560291.3838974098</v>
      </c>
      <c r="S243" s="4">
        <f t="shared" si="58"/>
        <v>4198442.1497751595</v>
      </c>
    </row>
    <row r="244" spans="1:19" x14ac:dyDescent="0.2">
      <c r="A244">
        <f t="shared" si="49"/>
        <v>20</v>
      </c>
      <c r="B244" s="5">
        <v>231</v>
      </c>
      <c r="C244" s="47">
        <f t="shared" si="50"/>
        <v>25000</v>
      </c>
      <c r="D244" s="13">
        <f t="shared" si="48"/>
        <v>23875</v>
      </c>
      <c r="J244" s="49">
        <f>+(1+VLOOKUP(A244,hozamok!$A$11:$E$40,4,FALSE))^(1/12)</f>
        <v>1.0030326308556601</v>
      </c>
      <c r="K244" s="6">
        <f t="shared" si="51"/>
        <v>7773116.7399359737</v>
      </c>
      <c r="L244" s="6">
        <f t="shared" si="52"/>
        <v>6901260.1451965012</v>
      </c>
      <c r="M244" s="4">
        <f t="shared" si="53"/>
        <v>4860458.9801156186</v>
      </c>
      <c r="N244" s="4">
        <f t="shared" si="54"/>
        <v>4398852.5867568236</v>
      </c>
      <c r="O244" s="49">
        <f>+(1+VLOOKUP(A244,hozamok!$A$11:$E$40,5,FALSE))^(1/12)</f>
        <v>1.0030326308556601</v>
      </c>
      <c r="P244" s="6">
        <f t="shared" si="55"/>
        <v>7773116.7399359737</v>
      </c>
      <c r="Q244" s="6">
        <f t="shared" si="56"/>
        <v>6901260.1451965012</v>
      </c>
      <c r="R244" s="4">
        <f t="shared" si="57"/>
        <v>4575678.788826284</v>
      </c>
      <c r="S244" s="4">
        <f t="shared" si="58"/>
        <v>4211247.0954589006</v>
      </c>
    </row>
    <row r="245" spans="1:19" x14ac:dyDescent="0.2">
      <c r="A245">
        <f t="shared" si="49"/>
        <v>20</v>
      </c>
      <c r="B245" s="5">
        <v>232</v>
      </c>
      <c r="C245" s="47">
        <f t="shared" si="50"/>
        <v>25000</v>
      </c>
      <c r="D245" s="13">
        <f t="shared" si="48"/>
        <v>23875</v>
      </c>
      <c r="J245" s="49">
        <f>+(1+VLOOKUP(A245,hozamok!$A$11:$E$40,4,FALSE))^(1/12)</f>
        <v>1.0030326308556601</v>
      </c>
      <c r="K245" s="6">
        <f t="shared" si="51"/>
        <v>7821765.5493775429</v>
      </c>
      <c r="L245" s="6">
        <f t="shared" si="52"/>
        <v>6942109.7644638298</v>
      </c>
      <c r="M245" s="4">
        <f t="shared" si="53"/>
        <v>4877953.9369346416</v>
      </c>
      <c r="N245" s="4">
        <f t="shared" si="54"/>
        <v>4412930.3004255788</v>
      </c>
      <c r="O245" s="49">
        <f>+(1+VLOOKUP(A245,hozamok!$A$11:$E$40,5,FALSE))^(1/12)</f>
        <v>1.0030326308556601</v>
      </c>
      <c r="P245" s="6">
        <f t="shared" si="55"/>
        <v>7821765.5493775429</v>
      </c>
      <c r="Q245" s="6">
        <f t="shared" si="56"/>
        <v>6942109.7644638298</v>
      </c>
      <c r="R245" s="4">
        <f t="shared" si="57"/>
        <v>4591033.7587898625</v>
      </c>
      <c r="S245" s="4">
        <f t="shared" si="58"/>
        <v>4224014.8471067203</v>
      </c>
    </row>
    <row r="246" spans="1:19" x14ac:dyDescent="0.2">
      <c r="A246">
        <f t="shared" si="49"/>
        <v>20</v>
      </c>
      <c r="B246" s="5">
        <v>233</v>
      </c>
      <c r="C246" s="47">
        <f t="shared" si="50"/>
        <v>25000</v>
      </c>
      <c r="D246" s="13">
        <f t="shared" si="48"/>
        <v>23875</v>
      </c>
      <c r="J246" s="49">
        <f>+(1+VLOOKUP(A246,hozamok!$A$11:$E$40,4,FALSE))^(1/12)</f>
        <v>1.0030326308556601</v>
      </c>
      <c r="K246" s="6">
        <f t="shared" si="51"/>
        <v>7870561.8926997157</v>
      </c>
      <c r="L246" s="6">
        <f t="shared" si="52"/>
        <v>6983059.5127134444</v>
      </c>
      <c r="M246" s="4">
        <f t="shared" si="53"/>
        <v>4895421.8797603538</v>
      </c>
      <c r="N246" s="4">
        <f t="shared" si="54"/>
        <v>4426973.0593381682</v>
      </c>
      <c r="O246" s="49">
        <f>+(1+VLOOKUP(A246,hozamok!$A$11:$E$40,5,FALSE))^(1/12)</f>
        <v>1.0030326308556601</v>
      </c>
      <c r="P246" s="6">
        <f t="shared" si="55"/>
        <v>7870561.8926997157</v>
      </c>
      <c r="Q246" s="6">
        <f t="shared" si="56"/>
        <v>6983059.5127134444</v>
      </c>
      <c r="R246" s="4">
        <f t="shared" si="57"/>
        <v>4606356.3621575013</v>
      </c>
      <c r="S246" s="4">
        <f t="shared" si="58"/>
        <v>4236745.5127547132</v>
      </c>
    </row>
    <row r="247" spans="1:19" x14ac:dyDescent="0.2">
      <c r="A247">
        <f t="shared" si="49"/>
        <v>20</v>
      </c>
      <c r="B247" s="5">
        <v>234</v>
      </c>
      <c r="C247" s="47">
        <f t="shared" si="50"/>
        <v>25000</v>
      </c>
      <c r="D247" s="13">
        <f t="shared" si="48"/>
        <v>23875</v>
      </c>
      <c r="J247" s="49">
        <f>+(1+VLOOKUP(A247,hozamok!$A$11:$E$40,4,FALSE))^(1/12)</f>
        <v>1.0030326308556601</v>
      </c>
      <c r="K247" s="6">
        <f t="shared" si="51"/>
        <v>7919506.2173182908</v>
      </c>
      <c r="L247" s="6">
        <f t="shared" si="52"/>
        <v>7024109.6353775728</v>
      </c>
      <c r="M247" s="4">
        <f t="shared" si="53"/>
        <v>4912862.8503051093</v>
      </c>
      <c r="N247" s="4">
        <f t="shared" si="54"/>
        <v>4440980.9502867376</v>
      </c>
      <c r="O247" s="49">
        <f>+(1+VLOOKUP(A247,hozamok!$A$11:$E$40,5,FALSE))^(1/12)</f>
        <v>1.0030326308556601</v>
      </c>
      <c r="P247" s="6">
        <f t="shared" si="55"/>
        <v>7919506.2173182908</v>
      </c>
      <c r="Q247" s="6">
        <f t="shared" si="56"/>
        <v>7024109.6353775728</v>
      </c>
      <c r="R247" s="4">
        <f t="shared" si="57"/>
        <v>4621646.6671544416</v>
      </c>
      <c r="S247" s="4">
        <f t="shared" si="58"/>
        <v>4249439.2001251634</v>
      </c>
    </row>
    <row r="248" spans="1:19" x14ac:dyDescent="0.2">
      <c r="A248">
        <f t="shared" si="49"/>
        <v>20</v>
      </c>
      <c r="B248" s="5">
        <v>235</v>
      </c>
      <c r="C248" s="47">
        <f t="shared" si="50"/>
        <v>25000</v>
      </c>
      <c r="D248" s="13">
        <f t="shared" si="48"/>
        <v>23875</v>
      </c>
      <c r="J248" s="49">
        <f>+(1+VLOOKUP(A248,hozamok!$A$11:$E$40,4,FALSE))^(1/12)</f>
        <v>1.0030326308556601</v>
      </c>
      <c r="K248" s="6">
        <f t="shared" si="51"/>
        <v>7968598.972005914</v>
      </c>
      <c r="L248" s="6">
        <f t="shared" si="52"/>
        <v>7065260.3784900382</v>
      </c>
      <c r="M248" s="4">
        <f t="shared" si="53"/>
        <v>4930276.8902168544</v>
      </c>
      <c r="N248" s="4">
        <f t="shared" si="54"/>
        <v>4454954.0598479295</v>
      </c>
      <c r="O248" s="49">
        <f>+(1+VLOOKUP(A248,hozamok!$A$11:$E$40,5,FALSE))^(1/12)</f>
        <v>1.0030326308556601</v>
      </c>
      <c r="P248" s="6">
        <f t="shared" si="55"/>
        <v>7968598.972005914</v>
      </c>
      <c r="Q248" s="6">
        <f t="shared" si="56"/>
        <v>7065260.3784900382</v>
      </c>
      <c r="R248" s="4">
        <f t="shared" si="57"/>
        <v>4636904.7418621136</v>
      </c>
      <c r="S248" s="4">
        <f t="shared" si="58"/>
        <v>4262096.0166274598</v>
      </c>
    </row>
    <row r="249" spans="1:19" x14ac:dyDescent="0.2">
      <c r="A249">
        <f t="shared" si="49"/>
        <v>20</v>
      </c>
      <c r="B249" s="5">
        <v>236</v>
      </c>
      <c r="C249" s="47">
        <f t="shared" si="50"/>
        <v>25000</v>
      </c>
      <c r="D249" s="13">
        <f t="shared" si="48"/>
        <v>23875</v>
      </c>
      <c r="J249" s="49">
        <f>+(1+VLOOKUP(A249,hozamok!$A$11:$E$40,4,FALSE))^(1/12)</f>
        <v>1.0030326308556601</v>
      </c>
      <c r="K249" s="6">
        <f t="shared" si="51"/>
        <v>8017840.6068961918</v>
      </c>
      <c r="L249" s="6">
        <f t="shared" si="52"/>
        <v>7106511.9886877304</v>
      </c>
      <c r="M249" s="4">
        <f t="shared" si="53"/>
        <v>4947664.0410792259</v>
      </c>
      <c r="N249" s="4">
        <f t="shared" si="54"/>
        <v>4468892.4743834175</v>
      </c>
      <c r="O249" s="49">
        <f>+(1+VLOOKUP(A249,hozamok!$A$11:$E$40,5,FALSE))^(1/12)</f>
        <v>1.0030326308556601</v>
      </c>
      <c r="P249" s="6">
        <f t="shared" si="55"/>
        <v>8017840.6068961918</v>
      </c>
      <c r="Q249" s="6">
        <f t="shared" si="56"/>
        <v>7106511.9886877304</v>
      </c>
      <c r="R249" s="4">
        <f t="shared" si="57"/>
        <v>4652130.6542184399</v>
      </c>
      <c r="S249" s="4">
        <f t="shared" si="58"/>
        <v>4274716.0693590026</v>
      </c>
    </row>
    <row r="250" spans="1:19" x14ac:dyDescent="0.2">
      <c r="A250">
        <f t="shared" si="49"/>
        <v>20</v>
      </c>
      <c r="B250" s="5">
        <v>237</v>
      </c>
      <c r="C250" s="47">
        <f t="shared" si="50"/>
        <v>25000</v>
      </c>
      <c r="D250" s="13">
        <f t="shared" si="48"/>
        <v>23875</v>
      </c>
      <c r="J250" s="49">
        <f>+(1+VLOOKUP(A250,hozamok!$A$11:$E$40,4,FALSE))^(1/12)</f>
        <v>1.0030326308556601</v>
      </c>
      <c r="K250" s="6">
        <f t="shared" si="51"/>
        <v>8067231.573487821</v>
      </c>
      <c r="L250" s="6">
        <f t="shared" si="52"/>
        <v>7147864.7132120878</v>
      </c>
      <c r="M250" s="4">
        <f t="shared" si="53"/>
        <v>4965024.3444116525</v>
      </c>
      <c r="N250" s="4">
        <f t="shared" si="54"/>
        <v>4482796.2800404401</v>
      </c>
      <c r="O250" s="49">
        <f>+(1+VLOOKUP(A250,hozamok!$A$11:$E$40,5,FALSE))^(1/12)</f>
        <v>1.0030326308556601</v>
      </c>
      <c r="P250" s="6">
        <f t="shared" si="55"/>
        <v>8067231.573487821</v>
      </c>
      <c r="Q250" s="6">
        <f t="shared" si="56"/>
        <v>7147864.7132120878</v>
      </c>
      <c r="R250" s="4">
        <f t="shared" si="57"/>
        <v>4667324.4720181357</v>
      </c>
      <c r="S250" s="4">
        <f t="shared" si="58"/>
        <v>4287299.465106111</v>
      </c>
    </row>
    <row r="251" spans="1:19" x14ac:dyDescent="0.2">
      <c r="A251">
        <f t="shared" si="49"/>
        <v>20</v>
      </c>
      <c r="B251" s="5">
        <v>238</v>
      </c>
      <c r="C251" s="47">
        <f t="shared" si="50"/>
        <v>25000</v>
      </c>
      <c r="D251" s="13">
        <f t="shared" si="48"/>
        <v>23875</v>
      </c>
      <c r="J251" s="49">
        <f>+(1+VLOOKUP(A251,hozamok!$A$11:$E$40,4,FALSE))^(1/12)</f>
        <v>1.0030326308556601</v>
      </c>
      <c r="K251" s="6">
        <f t="shared" si="51"/>
        <v>8116772.3246487267</v>
      </c>
      <c r="L251" s="6">
        <f t="shared" si="52"/>
        <v>7189318.7999105761</v>
      </c>
      <c r="M251" s="4">
        <f t="shared" si="53"/>
        <v>4982357.8416694514</v>
      </c>
      <c r="N251" s="4">
        <f t="shared" si="54"/>
        <v>4496665.5627523353</v>
      </c>
      <c r="O251" s="49">
        <f>+(1+VLOOKUP(A251,hozamok!$A$11:$E$40,5,FALSE))^(1/12)</f>
        <v>1.0030326308556601</v>
      </c>
      <c r="P251" s="6">
        <f t="shared" si="55"/>
        <v>8116772.3246487267</v>
      </c>
      <c r="Q251" s="6">
        <f t="shared" si="56"/>
        <v>7189318.7999105761</v>
      </c>
      <c r="R251" s="4">
        <f t="shared" si="57"/>
        <v>4682486.2629130138</v>
      </c>
      <c r="S251" s="4">
        <f t="shared" si="58"/>
        <v>4299846.3103449252</v>
      </c>
    </row>
    <row r="252" spans="1:19" x14ac:dyDescent="0.2">
      <c r="A252">
        <f t="shared" si="49"/>
        <v>20</v>
      </c>
      <c r="B252" s="5">
        <v>239</v>
      </c>
      <c r="C252" s="47">
        <f t="shared" si="50"/>
        <v>25000</v>
      </c>
      <c r="D252" s="13">
        <f t="shared" si="48"/>
        <v>23875</v>
      </c>
      <c r="J252" s="49">
        <f>+(1+VLOOKUP(A252,hozamok!$A$11:$E$40,4,FALSE))^(1/12)</f>
        <v>1.0030326308556601</v>
      </c>
      <c r="K252" s="6">
        <f t="shared" si="51"/>
        <v>8166463.3146202154</v>
      </c>
      <c r="L252" s="6">
        <f t="shared" si="52"/>
        <v>7230874.497238175</v>
      </c>
      <c r="M252" s="4">
        <f t="shared" si="53"/>
        <v>4999664.5742439292</v>
      </c>
      <c r="N252" s="4">
        <f t="shared" si="54"/>
        <v>4510500.4082390675</v>
      </c>
      <c r="O252" s="49">
        <f>+(1+VLOOKUP(A252,hozamok!$A$11:$E$40,5,FALSE))^(1/12)</f>
        <v>1.0030326308556601</v>
      </c>
      <c r="P252" s="6">
        <f t="shared" si="55"/>
        <v>8166463.3146202154</v>
      </c>
      <c r="Q252" s="6">
        <f t="shared" si="56"/>
        <v>7230874.497238175</v>
      </c>
      <c r="R252" s="4">
        <f t="shared" si="57"/>
        <v>4697616.094412284</v>
      </c>
      <c r="S252" s="4">
        <f t="shared" si="58"/>
        <v>4312356.7112423079</v>
      </c>
    </row>
    <row r="253" spans="1:19" x14ac:dyDescent="0.2">
      <c r="A253">
        <f t="shared" si="49"/>
        <v>20</v>
      </c>
      <c r="B253" s="5">
        <v>240</v>
      </c>
      <c r="C253" s="47">
        <f t="shared" si="50"/>
        <v>25000</v>
      </c>
      <c r="D253" s="13">
        <f t="shared" si="48"/>
        <v>23875</v>
      </c>
      <c r="J253" s="49">
        <f>+(1+VLOOKUP(A253,hozamok!$A$11:$E$40,4,FALSE))^(1/12)</f>
        <v>1.0030326308556601</v>
      </c>
      <c r="K253" s="6">
        <f t="shared" si="51"/>
        <v>8216304.9990211399</v>
      </c>
      <c r="L253" s="6">
        <f t="shared" si="52"/>
        <v>7272532.0542588681</v>
      </c>
      <c r="M253" s="4">
        <f t="shared" si="53"/>
        <v>5016944.5834624805</v>
      </c>
      <c r="N253" s="4">
        <f t="shared" si="54"/>
        <v>4524300.9020077605</v>
      </c>
      <c r="O253" s="49">
        <f>+(1+VLOOKUP(A253,hozamok!$A$11:$E$40,5,FALSE))^(1/12)</f>
        <v>1.0030326308556601</v>
      </c>
      <c r="P253" s="6">
        <f t="shared" si="55"/>
        <v>8216304.9990211399</v>
      </c>
      <c r="Q253" s="6">
        <f t="shared" si="56"/>
        <v>7272532.0542588681</v>
      </c>
      <c r="R253" s="4">
        <f t="shared" si="57"/>
        <v>4712714.0338828545</v>
      </c>
      <c r="S253" s="4">
        <f t="shared" si="58"/>
        <v>4324830.7736567436</v>
      </c>
    </row>
    <row r="254" spans="1:19" x14ac:dyDescent="0.2">
      <c r="A254">
        <f t="shared" si="49"/>
        <v>21</v>
      </c>
      <c r="B254" s="5">
        <v>241</v>
      </c>
      <c r="C254" s="47">
        <f t="shared" si="50"/>
        <v>25000</v>
      </c>
      <c r="D254" s="13">
        <f t="shared" si="48"/>
        <v>23875</v>
      </c>
      <c r="O254" s="49">
        <f>+(1+VLOOKUP(A254,hozamok!$A$11:$E$40,5,FALSE))^(1/12)</f>
        <v>1.0031111352470119</v>
      </c>
      <c r="P254" s="6">
        <f t="shared" si="55"/>
        <v>8266944.8134849695</v>
      </c>
      <c r="Q254" s="6">
        <f t="shared" si="56"/>
        <v>7314864.5206419844</v>
      </c>
      <c r="R254" s="4">
        <f t="shared" si="57"/>
        <v>4727780.1485496303</v>
      </c>
      <c r="S254" s="4">
        <f t="shared" si="58"/>
        <v>4337268.6031392347</v>
      </c>
    </row>
    <row r="255" spans="1:19" x14ac:dyDescent="0.2">
      <c r="A255">
        <f t="shared" si="49"/>
        <v>21</v>
      </c>
      <c r="B255" s="5">
        <v>242</v>
      </c>
      <c r="C255" s="47">
        <f t="shared" si="50"/>
        <v>25000</v>
      </c>
      <c r="D255" s="13">
        <f t="shared" si="48"/>
        <v>23875</v>
      </c>
      <c r="L255" s="21" t="s">
        <v>48</v>
      </c>
      <c r="M255" s="4" t="s">
        <v>33</v>
      </c>
      <c r="N255" s="21" t="s">
        <v>34</v>
      </c>
      <c r="O255" s="49">
        <f>+(1+VLOOKUP(A255,hozamok!$A$11:$E$40,5,FALSE))^(1/12)</f>
        <v>1.0031111352470119</v>
      </c>
      <c r="P255" s="6">
        <f t="shared" si="55"/>
        <v>8317742.1752604805</v>
      </c>
      <c r="Q255" s="6">
        <f t="shared" si="56"/>
        <v>7357304.0739885019</v>
      </c>
      <c r="R255" s="4">
        <f t="shared" si="57"/>
        <v>4742814.5054958137</v>
      </c>
      <c r="S255" s="4">
        <f t="shared" si="58"/>
        <v>4349670.3049341915</v>
      </c>
    </row>
    <row r="256" spans="1:19" x14ac:dyDescent="0.2">
      <c r="A256">
        <f t="shared" si="49"/>
        <v>21</v>
      </c>
      <c r="B256" s="5">
        <v>243</v>
      </c>
      <c r="C256" s="47">
        <f t="shared" si="50"/>
        <v>25000</v>
      </c>
      <c r="D256" s="13">
        <f t="shared" si="48"/>
        <v>23875</v>
      </c>
      <c r="L256" s="53">
        <f>+L253*(1-J6)-J5</f>
        <v>7269532.0542588681</v>
      </c>
      <c r="M256" s="4">
        <f>+L256/((1+$D$8)^(B253))</f>
        <v>5016944.5834624395</v>
      </c>
      <c r="N256" s="4">
        <f>+K253/((1+$D$9)^(B253))</f>
        <v>4524300.9022483472</v>
      </c>
      <c r="O256" s="49">
        <f>+(1+VLOOKUP(A256,hozamok!$A$11:$E$40,5,FALSE))^(1/12)</f>
        <v>1.0031111352470119</v>
      </c>
      <c r="P256" s="6">
        <f t="shared" si="55"/>
        <v>8368697.5744986665</v>
      </c>
      <c r="Q256" s="6">
        <f t="shared" si="56"/>
        <v>7399850.9851925764</v>
      </c>
      <c r="R256" s="4">
        <f t="shared" si="57"/>
        <v>4757817.1716632042</v>
      </c>
      <c r="S256" s="4">
        <f t="shared" si="58"/>
        <v>4362035.9839803269</v>
      </c>
    </row>
    <row r="257" spans="1:19" x14ac:dyDescent="0.2">
      <c r="A257">
        <f t="shared" si="49"/>
        <v>21</v>
      </c>
      <c r="B257" s="5">
        <v>244</v>
      </c>
      <c r="C257" s="47">
        <f t="shared" si="50"/>
        <v>25000</v>
      </c>
      <c r="D257" s="13">
        <f t="shared" si="48"/>
        <v>23875</v>
      </c>
      <c r="O257" s="49">
        <f>+(1+VLOOKUP(A257,hozamok!$A$11:$E$40,5,FALSE))^(1/12)</f>
        <v>1.0031111352470119</v>
      </c>
      <c r="P257" s="6">
        <f t="shared" si="55"/>
        <v>8419811.5028754473</v>
      </c>
      <c r="Q257" s="6">
        <f t="shared" si="56"/>
        <v>7442505.5258336347</v>
      </c>
      <c r="R257" s="4">
        <f t="shared" si="57"/>
        <v>4772788.213852495</v>
      </c>
      <c r="S257" s="4">
        <f t="shared" si="58"/>
        <v>4374365.7449115412</v>
      </c>
    </row>
    <row r="258" spans="1:19" x14ac:dyDescent="0.2">
      <c r="A258">
        <f t="shared" si="49"/>
        <v>21</v>
      </c>
      <c r="B258" s="5">
        <v>245</v>
      </c>
      <c r="C258" s="47">
        <f t="shared" si="50"/>
        <v>25000</v>
      </c>
      <c r="D258" s="13">
        <f t="shared" si="48"/>
        <v>23875</v>
      </c>
      <c r="M258" s="21" t="s">
        <v>35</v>
      </c>
      <c r="N258" s="21" t="s">
        <v>36</v>
      </c>
      <c r="O258" s="49">
        <f>+(1+VLOOKUP(A258,hozamok!$A$11:$E$40,5,FALSE))^(1/12)</f>
        <v>1.0031111352470119</v>
      </c>
      <c r="P258" s="6">
        <f t="shared" si="55"/>
        <v>8471084.453596415</v>
      </c>
      <c r="Q258" s="6">
        <f t="shared" si="56"/>
        <v>7485267.9681781083</v>
      </c>
      <c r="R258" s="4">
        <f t="shared" si="57"/>
        <v>4787727.6987235695</v>
      </c>
      <c r="S258" s="4">
        <f t="shared" si="58"/>
        <v>4386659.6920578089</v>
      </c>
    </row>
    <row r="259" spans="1:19" x14ac:dyDescent="0.2">
      <c r="A259">
        <f t="shared" si="49"/>
        <v>21</v>
      </c>
      <c r="B259" s="5">
        <v>246</v>
      </c>
      <c r="C259" s="47">
        <f t="shared" si="50"/>
        <v>25000</v>
      </c>
      <c r="D259" s="13">
        <f t="shared" si="48"/>
        <v>23875</v>
      </c>
      <c r="M259" s="46">
        <f>+M256-M253</f>
        <v>-4.0978193283081055E-8</v>
      </c>
      <c r="N259" s="46">
        <f>+N256-N253</f>
        <v>2.4058669805526733E-4</v>
      </c>
      <c r="O259" s="49">
        <f>+(1+VLOOKUP(A259,hozamok!$A$11:$E$40,5,FALSE))^(1/12)</f>
        <v>1.0031111352470119</v>
      </c>
      <c r="P259" s="6">
        <f t="shared" si="55"/>
        <v>8522516.9214015882</v>
      </c>
      <c r="Q259" s="6">
        <f t="shared" si="56"/>
        <v>7528138.5851811729</v>
      </c>
      <c r="R259" s="4">
        <f t="shared" si="57"/>
        <v>4802635.692795801</v>
      </c>
      <c r="S259" s="4">
        <f t="shared" si="58"/>
        <v>4398917.9294460611</v>
      </c>
    </row>
    <row r="260" spans="1:19" x14ac:dyDescent="0.2">
      <c r="A260">
        <f t="shared" si="49"/>
        <v>21</v>
      </c>
      <c r="B260" s="5">
        <v>247</v>
      </c>
      <c r="C260" s="47">
        <f t="shared" si="50"/>
        <v>25000</v>
      </c>
      <c r="D260" s="13">
        <f t="shared" si="48"/>
        <v>23875</v>
      </c>
      <c r="O260" s="49">
        <f>+(1+VLOOKUP(A260,hozamok!$A$11:$E$40,5,FALSE))^(1/12)</f>
        <v>1.0031111352470119</v>
      </c>
      <c r="P260" s="6">
        <f t="shared" si="55"/>
        <v>8574109.4025701918</v>
      </c>
      <c r="Q260" s="6">
        <f t="shared" si="56"/>
        <v>7571117.6504884884</v>
      </c>
      <c r="R260" s="4">
        <f t="shared" si="57"/>
        <v>4817512.2624483462</v>
      </c>
      <c r="S260" s="4">
        <f t="shared" si="58"/>
        <v>4411140.5608010665</v>
      </c>
    </row>
    <row r="261" spans="1:19" x14ac:dyDescent="0.2">
      <c r="A261">
        <f t="shared" si="49"/>
        <v>21</v>
      </c>
      <c r="B261" s="5">
        <v>248</v>
      </c>
      <c r="C261" s="47">
        <f t="shared" si="50"/>
        <v>25000</v>
      </c>
      <c r="D261" s="13">
        <f t="shared" si="48"/>
        <v>23875</v>
      </c>
      <c r="O261" s="49">
        <f>+(1+VLOOKUP(A261,hozamok!$A$11:$E$40,5,FALSE))^(1/12)</f>
        <v>1.0031111352470119</v>
      </c>
      <c r="P261" s="6">
        <f t="shared" si="55"/>
        <v>8625862.3949254397</v>
      </c>
      <c r="Q261" s="6">
        <f t="shared" si="56"/>
        <v>7614205.4384379461</v>
      </c>
      <c r="R261" s="4">
        <f t="shared" si="57"/>
        <v>4832357.4739204422</v>
      </c>
      <c r="S261" s="4">
        <f t="shared" si="58"/>
        <v>4423327.6895463075</v>
      </c>
    </row>
    <row r="262" spans="1:19" x14ac:dyDescent="0.2">
      <c r="A262">
        <f t="shared" si="49"/>
        <v>21</v>
      </c>
      <c r="B262" s="5">
        <v>249</v>
      </c>
      <c r="C262" s="47">
        <f t="shared" si="50"/>
        <v>25000</v>
      </c>
      <c r="D262" s="13">
        <f t="shared" ref="D262:D325" si="59">+C262*(1-$J$3)</f>
        <v>23875</v>
      </c>
      <c r="O262" s="49">
        <f>+(1+VLOOKUP(A262,hozamok!$A$11:$E$40,5,FALSE))^(1/12)</f>
        <v>1.0031111352470119</v>
      </c>
      <c r="P262" s="6">
        <f t="shared" si="55"/>
        <v>8677776.3978393413</v>
      </c>
      <c r="Q262" s="6">
        <f t="shared" si="56"/>
        <v>7657402.224061422</v>
      </c>
      <c r="R262" s="4">
        <f t="shared" si="57"/>
        <v>4847171.3933117008</v>
      </c>
      <c r="S262" s="4">
        <f t="shared" si="58"/>
        <v>4435479.4188048569</v>
      </c>
    </row>
    <row r="263" spans="1:19" x14ac:dyDescent="0.2">
      <c r="A263">
        <f t="shared" si="49"/>
        <v>21</v>
      </c>
      <c r="B263" s="5">
        <v>250</v>
      </c>
      <c r="C263" s="47">
        <f t="shared" si="50"/>
        <v>25000</v>
      </c>
      <c r="D263" s="13">
        <f t="shared" si="59"/>
        <v>23875</v>
      </c>
      <c r="O263" s="49">
        <f>+(1+VLOOKUP(A263,hozamok!$A$11:$E$40,5,FALSE))^(1/12)</f>
        <v>1.0031111352470119</v>
      </c>
      <c r="P263" s="6">
        <f t="shared" si="55"/>
        <v>8729851.9122375231</v>
      </c>
      <c r="Q263" s="6">
        <f t="shared" si="56"/>
        <v>7700708.283086529</v>
      </c>
      <c r="R263" s="4">
        <f t="shared" si="57"/>
        <v>4861954.0865824036</v>
      </c>
      <c r="S263" s="4">
        <f t="shared" si="58"/>
        <v>4447595.8514002496</v>
      </c>
    </row>
    <row r="264" spans="1:19" x14ac:dyDescent="0.2">
      <c r="A264">
        <f t="shared" si="49"/>
        <v>21</v>
      </c>
      <c r="B264" s="5">
        <v>251</v>
      </c>
      <c r="C264" s="47">
        <f t="shared" si="50"/>
        <v>25000</v>
      </c>
      <c r="D264" s="13">
        <f t="shared" si="59"/>
        <v>23875</v>
      </c>
      <c r="O264" s="49">
        <f>+(1+VLOOKUP(A264,hozamok!$A$11:$E$40,5,FALSE))^(1/12)</f>
        <v>1.0031111352470119</v>
      </c>
      <c r="P264" s="6">
        <f t="shared" si="55"/>
        <v>8782089.4406040553</v>
      </c>
      <c r="Q264" s="6">
        <f t="shared" si="56"/>
        <v>7744123.891938379</v>
      </c>
      <c r="R264" s="4">
        <f t="shared" si="57"/>
        <v>4876705.6195537951</v>
      </c>
      <c r="S264" s="4">
        <f t="shared" si="58"/>
        <v>4459677.089857352</v>
      </c>
    </row>
    <row r="265" spans="1:19" x14ac:dyDescent="0.2">
      <c r="A265">
        <f t="shared" si="49"/>
        <v>21</v>
      </c>
      <c r="B265" s="5">
        <v>252</v>
      </c>
      <c r="C265" s="47">
        <f t="shared" si="50"/>
        <v>25000</v>
      </c>
      <c r="D265" s="13">
        <f t="shared" si="59"/>
        <v>23875</v>
      </c>
      <c r="O265" s="49">
        <f>+(1+VLOOKUP(A265,hozamok!$A$11:$E$40,5,FALSE))^(1/12)</f>
        <v>1.0031111352470119</v>
      </c>
      <c r="P265" s="6">
        <f t="shared" si="55"/>
        <v>8834489.4869863056</v>
      </c>
      <c r="Q265" s="6">
        <f t="shared" si="56"/>
        <v>7787649.3277413473</v>
      </c>
      <c r="R265" s="4">
        <f t="shared" si="57"/>
        <v>4891426.0579083739</v>
      </c>
      <c r="S265" s="4">
        <f t="shared" si="58"/>
        <v>4471723.2364032324</v>
      </c>
    </row>
    <row r="266" spans="1:19" x14ac:dyDescent="0.2">
      <c r="A266">
        <f t="shared" si="49"/>
        <v>22</v>
      </c>
      <c r="B266" s="5">
        <v>253</v>
      </c>
      <c r="C266" s="47">
        <f t="shared" si="50"/>
        <v>25000</v>
      </c>
      <c r="D266" s="13">
        <f t="shared" si="59"/>
        <v>23875</v>
      </c>
      <c r="O266" s="49">
        <f>+(1+VLOOKUP(A266,hozamok!$A$11:$E$40,5,FALSE))^(1/12)</f>
        <v>1.0031692399412004</v>
      </c>
      <c r="P266" s="6">
        <f t="shared" si="55"/>
        <v>8887567.3349271081</v>
      </c>
      <c r="Q266" s="6">
        <f t="shared" si="56"/>
        <v>7831738.7545530498</v>
      </c>
      <c r="R266" s="4">
        <f t="shared" si="57"/>
        <v>4906115.4671901902</v>
      </c>
      <c r="S266" s="4">
        <f t="shared" si="58"/>
        <v>4483734.3929680223</v>
      </c>
    </row>
    <row r="267" spans="1:19" x14ac:dyDescent="0.2">
      <c r="A267">
        <f t="shared" si="49"/>
        <v>22</v>
      </c>
      <c r="B267" s="5">
        <v>254</v>
      </c>
      <c r="C267" s="47">
        <f t="shared" si="50"/>
        <v>25000</v>
      </c>
      <c r="D267" s="13">
        <f t="shared" si="59"/>
        <v>23875</v>
      </c>
      <c r="O267" s="49">
        <f>+(1+VLOOKUP(A267,hozamok!$A$11:$E$40,5,FALSE))^(1/12)</f>
        <v>1.0031692399412004</v>
      </c>
      <c r="P267" s="6">
        <f t="shared" si="55"/>
        <v>8940813.3993035983</v>
      </c>
      <c r="Q267" s="6">
        <f t="shared" si="56"/>
        <v>7875942.2746523181</v>
      </c>
      <c r="R267" s="4">
        <f t="shared" si="57"/>
        <v>4920773.9128051326</v>
      </c>
      <c r="S267" s="4">
        <f t="shared" si="58"/>
        <v>4495710.6611857824</v>
      </c>
    </row>
    <row r="268" spans="1:19" x14ac:dyDescent="0.2">
      <c r="A268">
        <f t="shared" si="49"/>
        <v>22</v>
      </c>
      <c r="B268" s="5">
        <v>255</v>
      </c>
      <c r="C268" s="47">
        <f t="shared" si="50"/>
        <v>25000</v>
      </c>
      <c r="D268" s="13">
        <f t="shared" si="59"/>
        <v>23875</v>
      </c>
      <c r="O268" s="49">
        <f>+(1+VLOOKUP(A268,hozamok!$A$11:$E$40,5,FALSE))^(1/12)</f>
        <v>1.0031692399412004</v>
      </c>
      <c r="P268" s="6">
        <f t="shared" si="55"/>
        <v>8994228.2132340223</v>
      </c>
      <c r="Q268" s="6">
        <f t="shared" si="56"/>
        <v>7920260.1832863176</v>
      </c>
      <c r="R268" s="4">
        <f t="shared" si="57"/>
        <v>4935401.4600212211</v>
      </c>
      <c r="S268" s="4">
        <f t="shared" si="58"/>
        <v>4507652.1423953585</v>
      </c>
    </row>
    <row r="269" spans="1:19" x14ac:dyDescent="0.2">
      <c r="A269">
        <f t="shared" si="49"/>
        <v>22</v>
      </c>
      <c r="B269" s="5">
        <v>256</v>
      </c>
      <c r="C269" s="47">
        <f t="shared" si="50"/>
        <v>25000</v>
      </c>
      <c r="D269" s="13">
        <f t="shared" si="59"/>
        <v>23875</v>
      </c>
      <c r="O269" s="49">
        <f>+(1+VLOOKUP(A269,hozamok!$A$11:$E$40,5,FALSE))^(1/12)</f>
        <v>1.0031692399412004</v>
      </c>
      <c r="P269" s="6">
        <f t="shared" si="55"/>
        <v>9047812.3115262054</v>
      </c>
      <c r="Q269" s="6">
        <f t="shared" si="56"/>
        <v>7964692.7764662448</v>
      </c>
      <c r="R269" s="4">
        <f t="shared" si="57"/>
        <v>4949998.1739688981</v>
      </c>
      <c r="S269" s="4">
        <f t="shared" si="58"/>
        <v>4519558.9376412435</v>
      </c>
    </row>
    <row r="270" spans="1:19" x14ac:dyDescent="0.2">
      <c r="A270">
        <f t="shared" si="49"/>
        <v>22</v>
      </c>
      <c r="B270" s="5">
        <v>257</v>
      </c>
      <c r="C270" s="47">
        <f t="shared" si="50"/>
        <v>25000</v>
      </c>
      <c r="D270" s="13">
        <f t="shared" si="59"/>
        <v>23875</v>
      </c>
      <c r="O270" s="49">
        <f>+(1+VLOOKUP(A270,hozamok!$A$11:$E$40,5,FALSE))^(1/12)</f>
        <v>1.0031692399412004</v>
      </c>
      <c r="P270" s="6">
        <f t="shared" si="55"/>
        <v>9101566.2306829095</v>
      </c>
      <c r="Q270" s="6">
        <f t="shared" si="56"/>
        <v>8009240.3509693053</v>
      </c>
      <c r="R270" s="4">
        <f t="shared" si="57"/>
        <v>4964564.1196413189</v>
      </c>
      <c r="S270" s="4">
        <f t="shared" si="58"/>
        <v>4531431.1476744292</v>
      </c>
    </row>
    <row r="271" spans="1:19" x14ac:dyDescent="0.2">
      <c r="A271">
        <f t="shared" ref="A271:A334" si="60">+ROUNDUP(B271/12,0)</f>
        <v>22</v>
      </c>
      <c r="B271" s="5">
        <v>258</v>
      </c>
      <c r="C271" s="47">
        <f t="shared" ref="C271:C334" si="61">+$C$2</f>
        <v>25000</v>
      </c>
      <c r="D271" s="13">
        <f t="shared" si="59"/>
        <v>23875</v>
      </c>
      <c r="O271" s="49">
        <f>+(1+VLOOKUP(A271,hozamok!$A$11:$E$40,5,FALSE))^(1/12)</f>
        <v>1.0031692399412004</v>
      </c>
      <c r="P271" s="6">
        <f t="shared" si="55"/>
        <v>9155490.5089072008</v>
      </c>
      <c r="Q271" s="6">
        <f t="shared" si="56"/>
        <v>8053903.2043406954</v>
      </c>
      <c r="R271" s="4">
        <f t="shared" si="57"/>
        <v>4979099.3618946401</v>
      </c>
      <c r="S271" s="4">
        <f t="shared" si="58"/>
        <v>4543268.8729532594</v>
      </c>
    </row>
    <row r="272" spans="1:19" x14ac:dyDescent="0.2">
      <c r="A272">
        <f t="shared" si="60"/>
        <v>22</v>
      </c>
      <c r="B272" s="5">
        <v>259</v>
      </c>
      <c r="C272" s="47">
        <f t="shared" si="61"/>
        <v>25000</v>
      </c>
      <c r="D272" s="13">
        <f t="shared" si="59"/>
        <v>23875</v>
      </c>
      <c r="O272" s="49">
        <f>+(1+VLOOKUP(A272,hozamok!$A$11:$E$40,5,FALSE))^(1/12)</f>
        <v>1.0031692399412004</v>
      </c>
      <c r="P272" s="6">
        <f t="shared" ref="P272:P335" si="62">+(P271+C272)*O272</f>
        <v>9209585.6861078404</v>
      </c>
      <c r="Q272" s="6">
        <f t="shared" ref="Q272:Q335" si="63">+(Q271+D272)*(O272-$K$8)</f>
        <v>8098681.6348955901</v>
      </c>
      <c r="R272" s="4">
        <f t="shared" ref="R272:R335" si="64">+R271+C272/((1+$E$8)^(B272-1))</f>
        <v>4993603.9654483087</v>
      </c>
      <c r="S272" s="4">
        <f t="shared" ref="S272:S335" si="65">+S271+C272/((1+$E$9)^(B272-1))</f>
        <v>4555072.213644282</v>
      </c>
    </row>
    <row r="273" spans="1:19" x14ac:dyDescent="0.2">
      <c r="A273">
        <f t="shared" si="60"/>
        <v>22</v>
      </c>
      <c r="B273" s="5">
        <v>260</v>
      </c>
      <c r="C273" s="47">
        <f t="shared" si="61"/>
        <v>25000</v>
      </c>
      <c r="D273" s="13">
        <f t="shared" si="59"/>
        <v>23875</v>
      </c>
      <c r="O273" s="49">
        <f>+(1+VLOOKUP(A273,hozamok!$A$11:$E$40,5,FALSE))^(1/12)</f>
        <v>1.0031692399412004</v>
      </c>
      <c r="P273" s="6">
        <f t="shared" si="62"/>
        <v>9263852.3039046917</v>
      </c>
      <c r="Q273" s="6">
        <f t="shared" si="63"/>
        <v>8143575.9417211348</v>
      </c>
      <c r="R273" s="4">
        <f t="shared" si="64"/>
        <v>5008077.9948853487</v>
      </c>
      <c r="S273" s="4">
        <f t="shared" si="65"/>
        <v>4566841.2696230933</v>
      </c>
    </row>
    <row r="274" spans="1:19" x14ac:dyDescent="0.2">
      <c r="A274">
        <f t="shared" si="60"/>
        <v>22</v>
      </c>
      <c r="B274" s="5">
        <v>261</v>
      </c>
      <c r="C274" s="47">
        <f t="shared" si="61"/>
        <v>25000</v>
      </c>
      <c r="D274" s="13">
        <f t="shared" si="59"/>
        <v>23875</v>
      </c>
      <c r="O274" s="49">
        <f>+(1+VLOOKUP(A274,hozamok!$A$11:$E$40,5,FALSE))^(1/12)</f>
        <v>1.0031692399412004</v>
      </c>
      <c r="P274" s="6">
        <f t="shared" si="62"/>
        <v>9318290.9056341387</v>
      </c>
      <c r="Q274" s="6">
        <f t="shared" si="63"/>
        <v>8188586.4246784449</v>
      </c>
      <c r="R274" s="4">
        <f t="shared" si="64"/>
        <v>5022521.5146526527</v>
      </c>
      <c r="S274" s="4">
        <f t="shared" si="65"/>
        <v>4578576.1404751856</v>
      </c>
    </row>
    <row r="275" spans="1:19" x14ac:dyDescent="0.2">
      <c r="A275">
        <f t="shared" si="60"/>
        <v>22</v>
      </c>
      <c r="B275" s="5">
        <v>262</v>
      </c>
      <c r="C275" s="47">
        <f t="shared" si="61"/>
        <v>25000</v>
      </c>
      <c r="D275" s="13">
        <f t="shared" si="59"/>
        <v>23875</v>
      </c>
      <c r="O275" s="49">
        <f>+(1+VLOOKUP(A275,hozamok!$A$11:$E$40,5,FALSE))^(1/12)</f>
        <v>1.0031692399412004</v>
      </c>
      <c r="P275" s="6">
        <f t="shared" si="62"/>
        <v>9372902.0363545287</v>
      </c>
      <c r="Q275" s="6">
        <f t="shared" si="63"/>
        <v>8233713.3844046062</v>
      </c>
      <c r="R275" s="4">
        <f t="shared" si="64"/>
        <v>5036934.5890612639</v>
      </c>
      <c r="S275" s="4">
        <f t="shared" si="65"/>
        <v>4590276.9254967887</v>
      </c>
    </row>
    <row r="276" spans="1:19" x14ac:dyDescent="0.2">
      <c r="A276">
        <f t="shared" si="60"/>
        <v>22</v>
      </c>
      <c r="B276" s="5">
        <v>263</v>
      </c>
      <c r="C276" s="47">
        <f t="shared" si="61"/>
        <v>25000</v>
      </c>
      <c r="D276" s="13">
        <f t="shared" si="59"/>
        <v>23875</v>
      </c>
      <c r="O276" s="49">
        <f>+(1+VLOOKUP(A276,hozamok!$A$11:$E$40,5,FALSE))^(1/12)</f>
        <v>1.0031692399412004</v>
      </c>
      <c r="P276" s="6">
        <f t="shared" si="62"/>
        <v>9427686.2428516317</v>
      </c>
      <c r="Q276" s="6">
        <f t="shared" si="63"/>
        <v>8278957.122314685</v>
      </c>
      <c r="R276" s="4">
        <f t="shared" si="64"/>
        <v>5051317.2822866663</v>
      </c>
      <c r="S276" s="4">
        <f t="shared" si="65"/>
        <v>4601943.7236957103</v>
      </c>
    </row>
    <row r="277" spans="1:19" x14ac:dyDescent="0.2">
      <c r="A277">
        <f t="shared" si="60"/>
        <v>22</v>
      </c>
      <c r="B277" s="5">
        <v>264</v>
      </c>
      <c r="C277" s="47">
        <f t="shared" si="61"/>
        <v>25000</v>
      </c>
      <c r="D277" s="13">
        <f t="shared" si="59"/>
        <v>23875</v>
      </c>
      <c r="O277" s="49">
        <f>+(1+VLOOKUP(A277,hozamok!$A$11:$E$40,5,FALSE))^(1/12)</f>
        <v>1.0031692399412004</v>
      </c>
      <c r="P277" s="6">
        <f t="shared" si="62"/>
        <v>9482644.0736441128</v>
      </c>
      <c r="Q277" s="6">
        <f t="shared" si="63"/>
        <v>8324317.9406037396</v>
      </c>
      <c r="R277" s="4">
        <f t="shared" si="64"/>
        <v>5065669.6583690681</v>
      </c>
      <c r="S277" s="4">
        <f t="shared" si="65"/>
        <v>4613576.633792175</v>
      </c>
    </row>
    <row r="278" spans="1:19" x14ac:dyDescent="0.2">
      <c r="A278">
        <f t="shared" si="60"/>
        <v>23</v>
      </c>
      <c r="B278" s="5">
        <v>265</v>
      </c>
      <c r="C278" s="47">
        <f t="shared" si="61"/>
        <v>25000</v>
      </c>
      <c r="D278" s="13">
        <f t="shared" si="59"/>
        <v>23875</v>
      </c>
      <c r="O278" s="49">
        <f>+(1+VLOOKUP(A278,hozamok!$A$11:$E$40,5,FALSE))^(1/12)</f>
        <v>1.0032224450093477</v>
      </c>
      <c r="P278" s="6">
        <f t="shared" si="62"/>
        <v>9538281.9338398818</v>
      </c>
      <c r="Q278" s="6">
        <f t="shared" si="63"/>
        <v>8370240.3084231513</v>
      </c>
      <c r="R278" s="4">
        <f t="shared" si="64"/>
        <v>5079991.7812136887</v>
      </c>
      <c r="S278" s="4">
        <f t="shared" si="65"/>
        <v>4625175.7542196568</v>
      </c>
    </row>
    <row r="279" spans="1:19" x14ac:dyDescent="0.2">
      <c r="A279">
        <f t="shared" si="60"/>
        <v>23</v>
      </c>
      <c r="B279" s="5">
        <v>266</v>
      </c>
      <c r="C279" s="47">
        <f t="shared" si="61"/>
        <v>25000</v>
      </c>
      <c r="D279" s="13">
        <f t="shared" si="59"/>
        <v>23875</v>
      </c>
      <c r="O279" s="49">
        <f>+(1+VLOOKUP(A279,hozamok!$A$11:$E$40,5,FALSE))^(1/12)</f>
        <v>1.0032224450093477</v>
      </c>
      <c r="P279" s="6">
        <f t="shared" si="62"/>
        <v>9594099.0839805678</v>
      </c>
      <c r="Q279" s="6">
        <f t="shared" si="63"/>
        <v>8416283.9560622368</v>
      </c>
      <c r="R279" s="4">
        <f t="shared" si="64"/>
        <v>5094283.7145910421</v>
      </c>
      <c r="S279" s="4">
        <f t="shared" si="65"/>
        <v>4636741.1831257157</v>
      </c>
    </row>
    <row r="280" spans="1:19" x14ac:dyDescent="0.2">
      <c r="A280">
        <f t="shared" si="60"/>
        <v>23</v>
      </c>
      <c r="B280" s="5">
        <v>267</v>
      </c>
      <c r="C280" s="47">
        <f t="shared" si="61"/>
        <v>25000</v>
      </c>
      <c r="D280" s="13">
        <f t="shared" si="59"/>
        <v>23875</v>
      </c>
      <c r="O280" s="49">
        <f>+(1+VLOOKUP(A280,hozamok!$A$11:$E$40,5,FALSE))^(1/12)</f>
        <v>1.0032224450093477</v>
      </c>
      <c r="P280" s="6">
        <f t="shared" si="62"/>
        <v>9650096.1018181611</v>
      </c>
      <c r="Q280" s="6">
        <f t="shared" si="63"/>
        <v>8462449.2038179561</v>
      </c>
      <c r="R280" s="4">
        <f t="shared" si="64"/>
        <v>5108545.5221372209</v>
      </c>
      <c r="S280" s="4">
        <f t="shared" si="65"/>
        <v>4648273.0183728244</v>
      </c>
    </row>
    <row r="281" spans="1:19" x14ac:dyDescent="0.2">
      <c r="A281">
        <f t="shared" si="60"/>
        <v>23</v>
      </c>
      <c r="B281" s="5">
        <v>268</v>
      </c>
      <c r="C281" s="47">
        <f t="shared" si="61"/>
        <v>25000</v>
      </c>
      <c r="D281" s="13">
        <f t="shared" si="59"/>
        <v>23875</v>
      </c>
      <c r="O281" s="49">
        <f>+(1+VLOOKUP(A281,hozamok!$A$11:$E$40,5,FALSE))^(1/12)</f>
        <v>1.0032224450093477</v>
      </c>
      <c r="P281" s="6">
        <f t="shared" si="62"/>
        <v>9706273.5669664238</v>
      </c>
      <c r="Q281" s="6">
        <f t="shared" si="63"/>
        <v>8508736.3728331607</v>
      </c>
      <c r="R281" s="4">
        <f t="shared" si="64"/>
        <v>5122777.2673541792</v>
      </c>
      <c r="S281" s="4">
        <f t="shared" si="65"/>
        <v>4659771.3575391993</v>
      </c>
    </row>
    <row r="282" spans="1:19" x14ac:dyDescent="0.2">
      <c r="A282">
        <f t="shared" si="60"/>
        <v>23</v>
      </c>
      <c r="B282" s="5">
        <v>269</v>
      </c>
      <c r="C282" s="47">
        <f t="shared" si="61"/>
        <v>25000</v>
      </c>
      <c r="D282" s="13">
        <f t="shared" si="59"/>
        <v>23875</v>
      </c>
      <c r="O282" s="49">
        <f>+(1+VLOOKUP(A282,hozamok!$A$11:$E$40,5,FALSE))^(1/12)</f>
        <v>1.0032224450093477</v>
      </c>
      <c r="P282" s="6">
        <f t="shared" si="62"/>
        <v>9762632.0609068908</v>
      </c>
      <c r="Q282" s="6">
        <f t="shared" si="63"/>
        <v>8555145.785098834</v>
      </c>
      <c r="R282" s="4">
        <f t="shared" si="64"/>
        <v>5136979.0136100166</v>
      </c>
      <c r="S282" s="4">
        <f t="shared" si="65"/>
        <v>4671236.2979196254</v>
      </c>
    </row>
    <row r="283" spans="1:19" x14ac:dyDescent="0.2">
      <c r="A283">
        <f t="shared" si="60"/>
        <v>23</v>
      </c>
      <c r="B283" s="5">
        <v>270</v>
      </c>
      <c r="C283" s="47">
        <f t="shared" si="61"/>
        <v>25000</v>
      </c>
      <c r="D283" s="13">
        <f t="shared" si="59"/>
        <v>23875</v>
      </c>
      <c r="O283" s="49">
        <f>+(1+VLOOKUP(A283,hozamok!$A$11:$E$40,5,FALSE))^(1/12)</f>
        <v>1.0032224450093477</v>
      </c>
      <c r="P283" s="6">
        <f t="shared" si="62"/>
        <v>9819172.1669948921</v>
      </c>
      <c r="Q283" s="6">
        <f t="shared" si="63"/>
        <v>8601677.7634563297</v>
      </c>
      <c r="R283" s="4">
        <f t="shared" si="64"/>
        <v>5151150.8241392588</v>
      </c>
      <c r="S283" s="4">
        <f t="shared" si="65"/>
        <v>4682667.936526278</v>
      </c>
    </row>
    <row r="284" spans="1:19" x14ac:dyDescent="0.2">
      <c r="A284">
        <f t="shared" si="60"/>
        <v>23</v>
      </c>
      <c r="B284" s="5">
        <v>271</v>
      </c>
      <c r="C284" s="47">
        <f t="shared" si="61"/>
        <v>25000</v>
      </c>
      <c r="D284" s="13">
        <f t="shared" si="59"/>
        <v>23875</v>
      </c>
      <c r="O284" s="49">
        <f>+(1+VLOOKUP(A284,hozamok!$A$11:$E$40,5,FALSE))^(1/12)</f>
        <v>1.0032224450093477</v>
      </c>
      <c r="P284" s="6">
        <f t="shared" si="62"/>
        <v>9875894.4704655837</v>
      </c>
      <c r="Q284" s="6">
        <f t="shared" si="63"/>
        <v>8648332.6315996163</v>
      </c>
      <c r="R284" s="4">
        <f t="shared" si="64"/>
        <v>5165292.7620431418</v>
      </c>
      <c r="S284" s="4">
        <f t="shared" si="65"/>
        <v>4694066.3700895458</v>
      </c>
    </row>
    <row r="285" spans="1:19" x14ac:dyDescent="0.2">
      <c r="A285">
        <f t="shared" si="60"/>
        <v>23</v>
      </c>
      <c r="B285" s="5">
        <v>272</v>
      </c>
      <c r="C285" s="47">
        <f t="shared" si="61"/>
        <v>25000</v>
      </c>
      <c r="D285" s="13">
        <f t="shared" si="59"/>
        <v>23875</v>
      </c>
      <c r="O285" s="49">
        <f>+(1+VLOOKUP(A285,hozamok!$A$11:$E$40,5,FALSE))^(1/12)</f>
        <v>1.0032224450093477</v>
      </c>
      <c r="P285" s="6">
        <f t="shared" si="62"/>
        <v>9932799.5584400129</v>
      </c>
      <c r="Q285" s="6">
        <f t="shared" si="63"/>
        <v>8695110.7140775304</v>
      </c>
      <c r="R285" s="4">
        <f t="shared" si="64"/>
        <v>5179404.8902898887</v>
      </c>
      <c r="S285" s="4">
        <f t="shared" si="65"/>
        <v>4705431.6950588487</v>
      </c>
    </row>
    <row r="286" spans="1:19" x14ac:dyDescent="0.2">
      <c r="A286">
        <f t="shared" si="60"/>
        <v>23</v>
      </c>
      <c r="B286" s="5">
        <v>273</v>
      </c>
      <c r="C286" s="47">
        <f t="shared" si="61"/>
        <v>25000</v>
      </c>
      <c r="D286" s="13">
        <f t="shared" si="59"/>
        <v>23875</v>
      </c>
      <c r="O286" s="49">
        <f>+(1+VLOOKUP(A286,hozamok!$A$11:$E$40,5,FALSE))^(1/12)</f>
        <v>1.0032224450093477</v>
      </c>
      <c r="P286" s="6">
        <f t="shared" si="62"/>
        <v>9989888.0199311916</v>
      </c>
      <c r="Q286" s="6">
        <f t="shared" si="63"/>
        <v>8742012.336296035</v>
      </c>
      <c r="R286" s="4">
        <f t="shared" si="64"/>
        <v>5193487.2717149947</v>
      </c>
      <c r="S286" s="4">
        <f t="shared" si="65"/>
        <v>4716764.0076034525</v>
      </c>
    </row>
    <row r="287" spans="1:19" x14ac:dyDescent="0.2">
      <c r="A287">
        <f t="shared" si="60"/>
        <v>23</v>
      </c>
      <c r="B287" s="5">
        <v>274</v>
      </c>
      <c r="C287" s="47">
        <f t="shared" si="61"/>
        <v>25000</v>
      </c>
      <c r="D287" s="13">
        <f t="shared" si="59"/>
        <v>23875</v>
      </c>
      <c r="O287" s="49">
        <f>+(1+VLOOKUP(A287,hozamok!$A$11:$E$40,5,FALSE))^(1/12)</f>
        <v>1.0032224450093477</v>
      </c>
      <c r="P287" s="6">
        <f t="shared" si="62"/>
        <v>10047160.445850195</v>
      </c>
      <c r="Q287" s="6">
        <f t="shared" si="63"/>
        <v>8789037.8245204799</v>
      </c>
      <c r="R287" s="4">
        <f t="shared" si="64"/>
        <v>5207539.9690215038</v>
      </c>
      <c r="S287" s="4">
        <f t="shared" si="65"/>
        <v>4728063.4036132842</v>
      </c>
    </row>
    <row r="288" spans="1:19" x14ac:dyDescent="0.2">
      <c r="A288">
        <f t="shared" si="60"/>
        <v>23</v>
      </c>
      <c r="B288" s="5">
        <v>275</v>
      </c>
      <c r="C288" s="47">
        <f t="shared" si="61"/>
        <v>25000</v>
      </c>
      <c r="D288" s="13">
        <f t="shared" si="59"/>
        <v>23875</v>
      </c>
      <c r="O288" s="49">
        <f>+(1+VLOOKUP(A288,hozamok!$A$11:$E$40,5,FALSE))^(1/12)</f>
        <v>1.0032224450093477</v>
      </c>
      <c r="P288" s="6">
        <f t="shared" si="62"/>
        <v>10104617.429012274</v>
      </c>
      <c r="Q288" s="6">
        <f t="shared" si="63"/>
        <v>8836187.5058778748</v>
      </c>
      <c r="R288" s="4">
        <f t="shared" si="64"/>
        <v>5221563.0447802888</v>
      </c>
      <c r="S288" s="4">
        <f t="shared" si="65"/>
        <v>4739329.9786997437</v>
      </c>
    </row>
    <row r="289" spans="1:19" x14ac:dyDescent="0.2">
      <c r="A289">
        <f t="shared" si="60"/>
        <v>23</v>
      </c>
      <c r="B289" s="5">
        <v>276</v>
      </c>
      <c r="C289" s="47">
        <f t="shared" si="61"/>
        <v>25000</v>
      </c>
      <c r="D289" s="13">
        <f t="shared" si="59"/>
        <v>23875</v>
      </c>
      <c r="O289" s="49">
        <f>+(1+VLOOKUP(A289,hozamok!$A$11:$E$40,5,FALSE))^(1/12)</f>
        <v>1.0032224450093477</v>
      </c>
      <c r="P289" s="6">
        <f t="shared" si="62"/>
        <v>10162259.564142996</v>
      </c>
      <c r="Q289" s="6">
        <f t="shared" si="63"/>
        <v>8883461.7083591651</v>
      </c>
      <c r="R289" s="4">
        <f t="shared" si="64"/>
        <v>5235556.5614303295</v>
      </c>
      <c r="S289" s="4">
        <f t="shared" si="65"/>
        <v>4750563.8281965116</v>
      </c>
    </row>
    <row r="290" spans="1:19" x14ac:dyDescent="0.2">
      <c r="A290">
        <f t="shared" si="60"/>
        <v>24</v>
      </c>
      <c r="B290" s="5">
        <v>277</v>
      </c>
      <c r="C290" s="47">
        <f t="shared" si="61"/>
        <v>25000</v>
      </c>
      <c r="D290" s="13">
        <f t="shared" si="59"/>
        <v>23875</v>
      </c>
      <c r="O290" s="49">
        <f>+(1+VLOOKUP(A290,hozamok!$A$11:$E$40,5,FALSE))^(1/12)</f>
        <v>1.0032512379027061</v>
      </c>
      <c r="P290" s="6">
        <f t="shared" si="62"/>
        <v>10220380.768562643</v>
      </c>
      <c r="Q290" s="6">
        <f t="shared" si="63"/>
        <v>8931117.2288174611</v>
      </c>
      <c r="R290" s="4">
        <f t="shared" si="64"/>
        <v>5249520.5812789919</v>
      </c>
      <c r="S290" s="4">
        <f t="shared" si="65"/>
        <v>4761765.0471603563</v>
      </c>
    </row>
    <row r="291" spans="1:19" x14ac:dyDescent="0.2">
      <c r="A291">
        <f t="shared" si="60"/>
        <v>24</v>
      </c>
      <c r="B291" s="5">
        <v>278</v>
      </c>
      <c r="C291" s="47">
        <f t="shared" si="61"/>
        <v>25000</v>
      </c>
      <c r="D291" s="13">
        <f t="shared" si="59"/>
        <v>23875</v>
      </c>
      <c r="O291" s="49">
        <f>+(1+VLOOKUP(A291,hozamok!$A$11:$E$40,5,FALSE))^(1/12)</f>
        <v>1.0032512379027061</v>
      </c>
      <c r="P291" s="6">
        <f t="shared" si="62"/>
        <v>10278690.93884505</v>
      </c>
      <c r="Q291" s="6">
        <f t="shared" si="63"/>
        <v>8978899.9784483276</v>
      </c>
      <c r="R291" s="4">
        <f t="shared" si="64"/>
        <v>5263455.1665023053</v>
      </c>
      <c r="S291" s="4">
        <f t="shared" si="65"/>
        <v>4772933.730371939</v>
      </c>
    </row>
    <row r="292" spans="1:19" x14ac:dyDescent="0.2">
      <c r="A292">
        <f t="shared" si="60"/>
        <v>24</v>
      </c>
      <c r="B292" s="5">
        <v>279</v>
      </c>
      <c r="C292" s="47">
        <f t="shared" si="61"/>
        <v>25000</v>
      </c>
      <c r="D292" s="13">
        <f t="shared" si="59"/>
        <v>23875</v>
      </c>
      <c r="O292" s="49">
        <f>+(1+VLOOKUP(A292,hozamok!$A$11:$E$40,5,FALSE))^(1/12)</f>
        <v>1.0032512379027061</v>
      </c>
      <c r="P292" s="6">
        <f t="shared" si="62"/>
        <v>10337190.689363193</v>
      </c>
      <c r="Q292" s="6">
        <f t="shared" si="63"/>
        <v>9026810.2969241086</v>
      </c>
      <c r="R292" s="4">
        <f t="shared" si="64"/>
        <v>5277360.3791452367</v>
      </c>
      <c r="S292" s="4">
        <f t="shared" si="65"/>
        <v>4784069.9723366145</v>
      </c>
    </row>
    <row r="293" spans="1:19" x14ac:dyDescent="0.2">
      <c r="A293">
        <f t="shared" si="60"/>
        <v>24</v>
      </c>
      <c r="B293" s="5">
        <v>280</v>
      </c>
      <c r="C293" s="47">
        <f t="shared" si="61"/>
        <v>25000</v>
      </c>
      <c r="D293" s="13">
        <f t="shared" si="59"/>
        <v>23875</v>
      </c>
      <c r="O293" s="49">
        <f>+(1+VLOOKUP(A293,hozamok!$A$11:$E$40,5,FALSE))^(1/12)</f>
        <v>1.0032512379027061</v>
      </c>
      <c r="P293" s="6">
        <f t="shared" si="62"/>
        <v>10395880.636487519</v>
      </c>
      <c r="Q293" s="6">
        <f t="shared" si="63"/>
        <v>9074848.5248239953</v>
      </c>
      <c r="R293" s="4">
        <f t="shared" si="64"/>
        <v>5291236.2811219711</v>
      </c>
      <c r="S293" s="4">
        <f t="shared" si="65"/>
        <v>4795173.8672852321</v>
      </c>
    </row>
    <row r="294" spans="1:19" x14ac:dyDescent="0.2">
      <c r="A294">
        <f t="shared" si="60"/>
        <v>24</v>
      </c>
      <c r="B294" s="5">
        <v>281</v>
      </c>
      <c r="C294" s="47">
        <f t="shared" si="61"/>
        <v>25000</v>
      </c>
      <c r="D294" s="13">
        <f t="shared" si="59"/>
        <v>23875</v>
      </c>
      <c r="O294" s="49">
        <f>+(1+VLOOKUP(A294,hozamok!$A$11:$E$40,5,FALSE))^(1/12)</f>
        <v>1.0032512379027061</v>
      </c>
      <c r="P294" s="6">
        <f t="shared" si="62"/>
        <v>10454761.398592444</v>
      </c>
      <c r="Q294" s="6">
        <f t="shared" si="63"/>
        <v>9123015.003636444</v>
      </c>
      <c r="R294" s="4">
        <f t="shared" si="64"/>
        <v>5305082.9342161845</v>
      </c>
      <c r="S294" s="4">
        <f t="shared" si="65"/>
        <v>4806245.5091749309</v>
      </c>
    </row>
    <row r="295" spans="1:19" x14ac:dyDescent="0.2">
      <c r="A295">
        <f t="shared" si="60"/>
        <v>24</v>
      </c>
      <c r="B295" s="5">
        <v>282</v>
      </c>
      <c r="C295" s="47">
        <f t="shared" si="61"/>
        <v>25000</v>
      </c>
      <c r="D295" s="13">
        <f t="shared" si="59"/>
        <v>23875</v>
      </c>
      <c r="O295" s="49">
        <f>+(1+VLOOKUP(A295,hozamok!$A$11:$E$40,5,FALSE))^(1/12)</f>
        <v>1.0032512379027061</v>
      </c>
      <c r="P295" s="6">
        <f t="shared" si="62"/>
        <v>10513833.596062863</v>
      </c>
      <c r="Q295" s="6">
        <f t="shared" si="63"/>
        <v>9171310.0757616088</v>
      </c>
      <c r="R295" s="4">
        <f t="shared" si="64"/>
        <v>5318900.4000813197</v>
      </c>
      <c r="S295" s="4">
        <f t="shared" si="65"/>
        <v>4817284.9916899391</v>
      </c>
    </row>
    <row r="296" spans="1:19" x14ac:dyDescent="0.2">
      <c r="A296">
        <f t="shared" si="60"/>
        <v>24</v>
      </c>
      <c r="B296" s="5">
        <v>283</v>
      </c>
      <c r="C296" s="47">
        <f t="shared" si="61"/>
        <v>25000</v>
      </c>
      <c r="D296" s="13">
        <f t="shared" si="59"/>
        <v>23875</v>
      </c>
      <c r="O296" s="49">
        <f>+(1+VLOOKUP(A296,hozamok!$A$11:$E$40,5,FALSE))^(1/12)</f>
        <v>1.0032512379027061</v>
      </c>
      <c r="P296" s="6">
        <f t="shared" si="62"/>
        <v>10573097.851300696</v>
      </c>
      <c r="Q296" s="6">
        <f t="shared" si="63"/>
        <v>9219734.0845137723</v>
      </c>
      <c r="R296" s="4">
        <f t="shared" si="64"/>
        <v>5332688.7402408617</v>
      </c>
      <c r="S296" s="4">
        <f t="shared" si="65"/>
        <v>4828292.4082423607</v>
      </c>
    </row>
    <row r="297" spans="1:19" x14ac:dyDescent="0.2">
      <c r="A297">
        <f t="shared" si="60"/>
        <v>24</v>
      </c>
      <c r="B297" s="5">
        <v>284</v>
      </c>
      <c r="C297" s="47">
        <f t="shared" si="61"/>
        <v>25000</v>
      </c>
      <c r="D297" s="13">
        <f t="shared" si="59"/>
        <v>23875</v>
      </c>
      <c r="O297" s="49">
        <f>+(1+VLOOKUP(A297,hozamok!$A$11:$E$40,5,FALSE))^(1/12)</f>
        <v>1.0032512379027061</v>
      </c>
      <c r="P297" s="6">
        <f t="shared" si="62"/>
        <v>10632554.788731433</v>
      </c>
      <c r="Q297" s="6">
        <f t="shared" si="63"/>
        <v>9268287.3741237838</v>
      </c>
      <c r="R297" s="4">
        <f t="shared" si="64"/>
        <v>5346448.0160886087</v>
      </c>
      <c r="S297" s="4">
        <f t="shared" si="65"/>
        <v>4839267.8519729711</v>
      </c>
    </row>
    <row r="298" spans="1:19" x14ac:dyDescent="0.2">
      <c r="A298">
        <f t="shared" si="60"/>
        <v>24</v>
      </c>
      <c r="B298" s="5">
        <v>285</v>
      </c>
      <c r="C298" s="47">
        <f t="shared" si="61"/>
        <v>25000</v>
      </c>
      <c r="D298" s="13">
        <f t="shared" si="59"/>
        <v>23875</v>
      </c>
      <c r="O298" s="49">
        <f>+(1+VLOOKUP(A298,hozamok!$A$11:$E$40,5,FALSE))^(1/12)</f>
        <v>1.0032512379027061</v>
      </c>
      <c r="P298" s="6">
        <f t="shared" si="62"/>
        <v>10692205.034810724</v>
      </c>
      <c r="Q298" s="6">
        <f t="shared" si="63"/>
        <v>9316970.2897415124</v>
      </c>
      <c r="R298" s="4">
        <f t="shared" si="64"/>
        <v>5360178.288888949</v>
      </c>
      <c r="S298" s="4">
        <f t="shared" si="65"/>
        <v>4850211.4157520039</v>
      </c>
    </row>
    <row r="299" spans="1:19" x14ac:dyDescent="0.2">
      <c r="A299">
        <f t="shared" si="60"/>
        <v>24</v>
      </c>
      <c r="B299" s="5">
        <v>286</v>
      </c>
      <c r="C299" s="47">
        <f t="shared" si="61"/>
        <v>25000</v>
      </c>
      <c r="D299" s="13">
        <f t="shared" si="59"/>
        <v>23875</v>
      </c>
      <c r="O299" s="49">
        <f>+(1+VLOOKUP(A299,hozamok!$A$11:$E$40,5,FALSE))^(1/12)</f>
        <v>1.0032512379027061</v>
      </c>
      <c r="P299" s="6">
        <f t="shared" si="62"/>
        <v>10752049.218030972</v>
      </c>
      <c r="Q299" s="6">
        <f t="shared" si="63"/>
        <v>9365783.1774382945</v>
      </c>
      <c r="R299" s="4">
        <f t="shared" si="64"/>
        <v>5373879.6197771309</v>
      </c>
      <c r="S299" s="4">
        <f t="shared" si="65"/>
        <v>4861123.1921799341</v>
      </c>
    </row>
    <row r="300" spans="1:19" x14ac:dyDescent="0.2">
      <c r="A300">
        <f t="shared" si="60"/>
        <v>24</v>
      </c>
      <c r="B300" s="5">
        <v>287</v>
      </c>
      <c r="C300" s="47">
        <f t="shared" si="61"/>
        <v>25000</v>
      </c>
      <c r="D300" s="13">
        <f t="shared" si="59"/>
        <v>23875</v>
      </c>
      <c r="O300" s="49">
        <f>+(1+VLOOKUP(A300,hozamok!$A$11:$E$40,5,FALSE))^(1/12)</f>
        <v>1.0032512379027061</v>
      </c>
      <c r="P300" s="6">
        <f t="shared" si="62"/>
        <v>10812087.968927965</v>
      </c>
      <c r="Q300" s="6">
        <f t="shared" si="63"/>
        <v>9414726.3842093982</v>
      </c>
      <c r="R300" s="4">
        <f t="shared" si="64"/>
        <v>5387552.0697595384</v>
      </c>
      <c r="S300" s="4">
        <f t="shared" si="65"/>
        <v>4872003.2735882644</v>
      </c>
    </row>
    <row r="301" spans="1:19" x14ac:dyDescent="0.2">
      <c r="A301">
        <f t="shared" si="60"/>
        <v>24</v>
      </c>
      <c r="B301" s="5">
        <v>288</v>
      </c>
      <c r="C301" s="47">
        <f t="shared" si="61"/>
        <v>25000</v>
      </c>
      <c r="D301" s="13">
        <f t="shared" si="59"/>
        <v>23875</v>
      </c>
      <c r="O301" s="49">
        <f>+(1+VLOOKUP(A301,hozamok!$A$11:$E$40,5,FALSE))^(1/12)</f>
        <v>1.0032512379027061</v>
      </c>
      <c r="P301" s="6">
        <f t="shared" si="62"/>
        <v>10872321.920087503</v>
      </c>
      <c r="Q301" s="6">
        <f t="shared" si="63"/>
        <v>9463800.2579764873</v>
      </c>
      <c r="R301" s="4">
        <f t="shared" si="64"/>
        <v>5401195.6997139594</v>
      </c>
      <c r="S301" s="4">
        <f t="shared" si="65"/>
        <v>4882851.7520403061</v>
      </c>
    </row>
    <row r="302" spans="1:19" x14ac:dyDescent="0.2">
      <c r="A302">
        <f t="shared" si="60"/>
        <v>25</v>
      </c>
      <c r="B302" s="5">
        <v>289</v>
      </c>
      <c r="C302" s="47">
        <f t="shared" si="61"/>
        <v>25000</v>
      </c>
      <c r="D302" s="13">
        <f t="shared" si="59"/>
        <v>23875</v>
      </c>
      <c r="O302" s="49">
        <f>+(1+VLOOKUP(A302,hozamok!$A$11:$E$40,5,FALSE))^(1/12)</f>
        <v>1.0033133826421037</v>
      </c>
      <c r="P302" s="6">
        <f t="shared" si="62"/>
        <v>10933428.917382937</v>
      </c>
      <c r="Q302" s="6">
        <f t="shared" si="63"/>
        <v>9513594.7566964924</v>
      </c>
      <c r="R302" s="4">
        <f t="shared" si="64"/>
        <v>5414810.5703898584</v>
      </c>
      <c r="S302" s="4">
        <f t="shared" si="65"/>
        <v>4893668.7193319574</v>
      </c>
    </row>
    <row r="303" spans="1:19" x14ac:dyDescent="0.2">
      <c r="A303">
        <f t="shared" si="60"/>
        <v>25</v>
      </c>
      <c r="B303" s="5">
        <v>290</v>
      </c>
      <c r="C303" s="47">
        <f t="shared" si="61"/>
        <v>25000</v>
      </c>
      <c r="D303" s="13">
        <f t="shared" si="59"/>
        <v>23875</v>
      </c>
      <c r="O303" s="49">
        <f>+(1+VLOOKUP(A303,hozamok!$A$11:$E$40,5,FALSE))^(1/12)</f>
        <v>1.0033133826421037</v>
      </c>
      <c r="P303" s="6">
        <f t="shared" si="62"/>
        <v>10994738.385542521</v>
      </c>
      <c r="Q303" s="6">
        <f t="shared" si="63"/>
        <v>9563525.2896304373</v>
      </c>
      <c r="R303" s="4">
        <f t="shared" si="64"/>
        <v>5428396.7424086463</v>
      </c>
      <c r="S303" s="4">
        <f t="shared" si="65"/>
        <v>4904454.2669924805</v>
      </c>
    </row>
    <row r="304" spans="1:19" x14ac:dyDescent="0.2">
      <c r="A304">
        <f t="shared" si="60"/>
        <v>25</v>
      </c>
      <c r="B304" s="5">
        <v>291</v>
      </c>
      <c r="C304" s="47">
        <f t="shared" si="61"/>
        <v>25000</v>
      </c>
      <c r="D304" s="13">
        <f t="shared" si="59"/>
        <v>23875</v>
      </c>
      <c r="O304" s="49">
        <f>+(1+VLOOKUP(A304,hozamok!$A$11:$E$40,5,FALSE))^(1/12)</f>
        <v>1.0033133826421037</v>
      </c>
      <c r="P304" s="6">
        <f t="shared" si="62"/>
        <v>11056250.995429702</v>
      </c>
      <c r="Q304" s="6">
        <f t="shared" si="63"/>
        <v>9613592.2284118924</v>
      </c>
      <c r="R304" s="4">
        <f t="shared" si="64"/>
        <v>5441954.2762639504</v>
      </c>
      <c r="S304" s="4">
        <f t="shared" si="65"/>
        <v>4915208.4862852758</v>
      </c>
    </row>
    <row r="305" spans="1:19" x14ac:dyDescent="0.2">
      <c r="A305">
        <f t="shared" si="60"/>
        <v>25</v>
      </c>
      <c r="B305" s="5">
        <v>292</v>
      </c>
      <c r="C305" s="47">
        <f t="shared" si="61"/>
        <v>25000</v>
      </c>
      <c r="D305" s="13">
        <f t="shared" si="59"/>
        <v>23875</v>
      </c>
      <c r="O305" s="49">
        <f>+(1+VLOOKUP(A305,hozamok!$A$11:$E$40,5,FALSE))^(1/12)</f>
        <v>1.0033133826421037</v>
      </c>
      <c r="P305" s="6">
        <f t="shared" si="62"/>
        <v>11117967.420130754</v>
      </c>
      <c r="Q305" s="6">
        <f t="shared" si="63"/>
        <v>9663795.9456897005</v>
      </c>
      <c r="R305" s="4">
        <f t="shared" si="64"/>
        <v>5455483.2323218854</v>
      </c>
      <c r="S305" s="4">
        <f t="shared" si="65"/>
        <v>4925931.4682086548</v>
      </c>
    </row>
    <row r="306" spans="1:19" x14ac:dyDescent="0.2">
      <c r="A306">
        <f t="shared" si="60"/>
        <v>25</v>
      </c>
      <c r="B306" s="5">
        <v>293</v>
      </c>
      <c r="C306" s="47">
        <f t="shared" si="61"/>
        <v>25000</v>
      </c>
      <c r="D306" s="13">
        <f t="shared" si="59"/>
        <v>23875</v>
      </c>
      <c r="O306" s="49">
        <f>+(1+VLOOKUP(A306,hozamok!$A$11:$E$40,5,FALSE))^(1/12)</f>
        <v>1.0033133826421037</v>
      </c>
      <c r="P306" s="6">
        <f t="shared" si="62"/>
        <v>11179888.334962143</v>
      </c>
      <c r="Q306" s="6">
        <f t="shared" si="63"/>
        <v>9714136.8151307441</v>
      </c>
      <c r="R306" s="4">
        <f t="shared" si="64"/>
        <v>5468983.6708213203</v>
      </c>
      <c r="S306" s="4">
        <f t="shared" si="65"/>
        <v>4936623.3034966104</v>
      </c>
    </row>
    <row r="307" spans="1:19" x14ac:dyDescent="0.2">
      <c r="A307">
        <f t="shared" si="60"/>
        <v>25</v>
      </c>
      <c r="B307" s="5">
        <v>294</v>
      </c>
      <c r="C307" s="47">
        <f t="shared" si="61"/>
        <v>25000</v>
      </c>
      <c r="D307" s="13">
        <f t="shared" si="59"/>
        <v>23875</v>
      </c>
      <c r="O307" s="49">
        <f>+(1+VLOOKUP(A307,hozamok!$A$11:$E$40,5,FALSE))^(1/12)</f>
        <v>1.0033133826421037</v>
      </c>
      <c r="P307" s="6">
        <f t="shared" si="62"/>
        <v>11242014.417477917</v>
      </c>
      <c r="Q307" s="6">
        <f t="shared" si="63"/>
        <v>9764615.2114227358</v>
      </c>
      <c r="R307" s="4">
        <f t="shared" si="64"/>
        <v>5482455.6518741464</v>
      </c>
      <c r="S307" s="4">
        <f t="shared" si="65"/>
        <v>4947284.0826195823</v>
      </c>
    </row>
    <row r="308" spans="1:19" x14ac:dyDescent="0.2">
      <c r="A308">
        <f t="shared" si="60"/>
        <v>25</v>
      </c>
      <c r="B308" s="5">
        <v>295</v>
      </c>
      <c r="C308" s="47">
        <f t="shared" si="61"/>
        <v>25000</v>
      </c>
      <c r="D308" s="13">
        <f t="shared" si="59"/>
        <v>23875</v>
      </c>
      <c r="O308" s="49">
        <f>+(1+VLOOKUP(A308,hozamok!$A$11:$E$40,5,FALSE))^(1/12)</f>
        <v>1.0033133826421037</v>
      </c>
      <c r="P308" s="6">
        <f t="shared" si="62"/>
        <v>11304346.347477119</v>
      </c>
      <c r="Q308" s="6">
        <f t="shared" si="63"/>
        <v>9815231.5102769993</v>
      </c>
      <c r="R308" s="4">
        <f t="shared" si="64"/>
        <v>5495899.2354655461</v>
      </c>
      <c r="S308" s="4">
        <f t="shared" si="65"/>
        <v>4957913.8957852246</v>
      </c>
    </row>
    <row r="309" spans="1:19" x14ac:dyDescent="0.2">
      <c r="A309">
        <f t="shared" si="60"/>
        <v>25</v>
      </c>
      <c r="B309" s="5">
        <v>296</v>
      </c>
      <c r="C309" s="47">
        <f t="shared" si="61"/>
        <v>25000</v>
      </c>
      <c r="D309" s="13">
        <f t="shared" si="59"/>
        <v>23875</v>
      </c>
      <c r="O309" s="49">
        <f>+(1+VLOOKUP(A309,hozamok!$A$11:$E$40,5,FALSE))^(1/12)</f>
        <v>1.0033133826421037</v>
      </c>
      <c r="P309" s="6">
        <f t="shared" si="62"/>
        <v>11366884.80701123</v>
      </c>
      <c r="Q309" s="6">
        <f t="shared" si="63"/>
        <v>9865986.0884312689</v>
      </c>
      <c r="R309" s="4">
        <f t="shared" si="64"/>
        <v>5509314.4814542597</v>
      </c>
      <c r="S309" s="4">
        <f t="shared" si="65"/>
        <v>4968512.8329391703</v>
      </c>
    </row>
    <row r="310" spans="1:19" x14ac:dyDescent="0.2">
      <c r="A310">
        <f t="shared" si="60"/>
        <v>25</v>
      </c>
      <c r="B310" s="5">
        <v>297</v>
      </c>
      <c r="C310" s="47">
        <f t="shared" si="61"/>
        <v>25000</v>
      </c>
      <c r="D310" s="13">
        <f t="shared" si="59"/>
        <v>23875</v>
      </c>
      <c r="O310" s="49">
        <f>+(1+VLOOKUP(A310,hozamok!$A$11:$E$40,5,FALSE))^(1/12)</f>
        <v>1.0033133826421037</v>
      </c>
      <c r="P310" s="6">
        <f t="shared" si="62"/>
        <v>11429630.480391625</v>
      </c>
      <c r="Q310" s="6">
        <f t="shared" si="63"/>
        <v>9916879.3236524947</v>
      </c>
      <c r="R310" s="4">
        <f t="shared" si="64"/>
        <v>5522701.4495728519</v>
      </c>
      <c r="S310" s="4">
        <f t="shared" si="65"/>
        <v>4979080.9837657884</v>
      </c>
    </row>
    <row r="311" spans="1:19" x14ac:dyDescent="0.2">
      <c r="A311">
        <f t="shared" si="60"/>
        <v>25</v>
      </c>
      <c r="B311" s="5">
        <v>298</v>
      </c>
      <c r="C311" s="47">
        <f t="shared" si="61"/>
        <v>25000</v>
      </c>
      <c r="D311" s="13">
        <f t="shared" si="59"/>
        <v>23875</v>
      </c>
      <c r="O311" s="49">
        <f>+(1+VLOOKUP(A311,hozamok!$A$11:$E$40,5,FALSE))^(1/12)</f>
        <v>1.0033133826421037</v>
      </c>
      <c r="P311" s="6">
        <f t="shared" si="62"/>
        <v>11492584.054197067</v>
      </c>
      <c r="Q311" s="6">
        <f t="shared" si="63"/>
        <v>9967911.5947396532</v>
      </c>
      <c r="R311" s="4">
        <f t="shared" si="64"/>
        <v>5536060.1994279781</v>
      </c>
      <c r="S311" s="4">
        <f t="shared" si="65"/>
        <v>4989618.4376889467</v>
      </c>
    </row>
    <row r="312" spans="1:19" x14ac:dyDescent="0.2">
      <c r="A312">
        <f t="shared" si="60"/>
        <v>25</v>
      </c>
      <c r="B312" s="5">
        <v>299</v>
      </c>
      <c r="C312" s="47">
        <f t="shared" si="61"/>
        <v>25000</v>
      </c>
      <c r="D312" s="13">
        <f t="shared" si="59"/>
        <v>23875</v>
      </c>
      <c r="O312" s="49">
        <f>+(1+VLOOKUP(A312,hozamok!$A$11:$E$40,5,FALSE))^(1/12)</f>
        <v>1.0033133826421037</v>
      </c>
      <c r="P312" s="6">
        <f t="shared" si="62"/>
        <v>11555746.217281215</v>
      </c>
      <c r="Q312" s="6">
        <f t="shared" si="63"/>
        <v>10019083.281526566</v>
      </c>
      <c r="R312" s="4">
        <f t="shared" si="64"/>
        <v>5549390.7905006483</v>
      </c>
      <c r="S312" s="4">
        <f t="shared" si="65"/>
        <v>5000125.2838727664</v>
      </c>
    </row>
    <row r="313" spans="1:19" x14ac:dyDescent="0.2">
      <c r="A313">
        <f t="shared" si="60"/>
        <v>25</v>
      </c>
      <c r="B313" s="5">
        <v>300</v>
      </c>
      <c r="C313" s="47">
        <f t="shared" si="61"/>
        <v>25000</v>
      </c>
      <c r="D313" s="13">
        <f t="shared" si="59"/>
        <v>23875</v>
      </c>
      <c r="O313" s="49">
        <f>+(1+VLOOKUP(A313,hozamok!$A$11:$E$40,5,FALSE))^(1/12)</f>
        <v>1.0033133826421037</v>
      </c>
      <c r="P313" s="6">
        <f t="shared" si="62"/>
        <v>11619117.660780162</v>
      </c>
      <c r="Q313" s="6">
        <f t="shared" si="63"/>
        <v>10070394.764884725</v>
      </c>
      <c r="R313" s="4">
        <f t="shared" si="64"/>
        <v>5562693.2821464939</v>
      </c>
      <c r="S313" s="4">
        <f t="shared" si="65"/>
        <v>5010601.611222378</v>
      </c>
    </row>
    <row r="314" spans="1:19" x14ac:dyDescent="0.2">
      <c r="A314">
        <f t="shared" si="60"/>
        <v>26</v>
      </c>
      <c r="B314" s="5">
        <v>301</v>
      </c>
      <c r="C314" s="47">
        <f t="shared" si="61"/>
        <v>25000</v>
      </c>
      <c r="D314" s="13">
        <f t="shared" si="59"/>
        <v>23875</v>
      </c>
      <c r="O314" s="49">
        <f>+(1+VLOOKUP(A314,hozamok!$A$11:$E$40,5,FALSE))^(1/12)</f>
        <v>1.0033519329330749</v>
      </c>
      <c r="P314" s="6">
        <f t="shared" si="62"/>
        <v>11683147.96224393</v>
      </c>
      <c r="Q314" s="6">
        <f t="shared" si="63"/>
        <v>10122235.563762711</v>
      </c>
      <c r="R314" s="4">
        <f t="shared" si="64"/>
        <v>5575967.7335960306</v>
      </c>
      <c r="S314" s="4">
        <f t="shared" si="65"/>
        <v>5021047.5083846711</v>
      </c>
    </row>
    <row r="315" spans="1:19" x14ac:dyDescent="0.2">
      <c r="A315">
        <f t="shared" si="60"/>
        <v>26</v>
      </c>
      <c r="B315" s="5">
        <v>302</v>
      </c>
      <c r="C315" s="47">
        <f t="shared" si="61"/>
        <v>25000</v>
      </c>
      <c r="D315" s="13">
        <f t="shared" si="59"/>
        <v>23875</v>
      </c>
      <c r="O315" s="49">
        <f>+(1+VLOOKUP(A315,hozamok!$A$11:$E$40,5,FALSE))^(1/12)</f>
        <v>1.0033519329330749</v>
      </c>
      <c r="P315" s="6">
        <f t="shared" si="62"/>
        <v>11747392.888983889</v>
      </c>
      <c r="Q315" s="6">
        <f t="shared" si="63"/>
        <v>10174219.985645518</v>
      </c>
      <c r="R315" s="4">
        <f t="shared" si="64"/>
        <v>5589214.2039549239</v>
      </c>
      <c r="S315" s="4">
        <f t="shared" si="65"/>
        <v>5031463.0637490461</v>
      </c>
    </row>
    <row r="316" spans="1:19" x14ac:dyDescent="0.2">
      <c r="A316">
        <f t="shared" si="60"/>
        <v>26</v>
      </c>
      <c r="B316" s="5">
        <v>303</v>
      </c>
      <c r="C316" s="47">
        <f t="shared" si="61"/>
        <v>25000</v>
      </c>
      <c r="D316" s="13">
        <f t="shared" si="59"/>
        <v>23875</v>
      </c>
      <c r="O316" s="49">
        <f>+(1+VLOOKUP(A316,hozamok!$A$11:$E$40,5,FALSE))^(1/12)</f>
        <v>1.0033519329330749</v>
      </c>
      <c r="P316" s="6">
        <f t="shared" si="62"/>
        <v>11811853.16040957</v>
      </c>
      <c r="Q316" s="6">
        <f t="shared" si="63"/>
        <v>10226348.428435337</v>
      </c>
      <c r="R316" s="4">
        <f t="shared" si="64"/>
        <v>5602432.7522042496</v>
      </c>
      <c r="S316" s="4">
        <f t="shared" si="65"/>
        <v>5041848.3654481638</v>
      </c>
    </row>
    <row r="317" spans="1:19" x14ac:dyDescent="0.2">
      <c r="A317">
        <f t="shared" si="60"/>
        <v>26</v>
      </c>
      <c r="B317" s="5">
        <v>304</v>
      </c>
      <c r="C317" s="47">
        <f t="shared" si="61"/>
        <v>25000</v>
      </c>
      <c r="D317" s="13">
        <f t="shared" si="59"/>
        <v>23875</v>
      </c>
      <c r="O317" s="49">
        <f>+(1+VLOOKUP(A317,hozamok!$A$11:$E$40,5,FALSE))^(1/12)</f>
        <v>1.0033519329330749</v>
      </c>
      <c r="P317" s="6">
        <f t="shared" si="62"/>
        <v>11876529.498341918</v>
      </c>
      <c r="Q317" s="6">
        <f t="shared" si="63"/>
        <v>10278621.291136732</v>
      </c>
      <c r="R317" s="4">
        <f t="shared" si="64"/>
        <v>5615623.4372007577</v>
      </c>
      <c r="S317" s="4">
        <f t="shared" si="65"/>
        <v>5052203.5013586879</v>
      </c>
    </row>
    <row r="318" spans="1:19" x14ac:dyDescent="0.2">
      <c r="A318">
        <f t="shared" si="60"/>
        <v>26</v>
      </c>
      <c r="B318" s="5">
        <v>305</v>
      </c>
      <c r="C318" s="47">
        <f t="shared" si="61"/>
        <v>25000</v>
      </c>
      <c r="D318" s="13">
        <f t="shared" si="59"/>
        <v>23875</v>
      </c>
      <c r="O318" s="49">
        <f>+(1+VLOOKUP(A318,hozamok!$A$11:$E$40,5,FALSE))^(1/12)</f>
        <v>1.0033519329330749</v>
      </c>
      <c r="P318" s="6">
        <f t="shared" si="62"/>
        <v>11941422.627021372</v>
      </c>
      <c r="Q318" s="6">
        <f t="shared" si="63"/>
        <v>10331038.973859698</v>
      </c>
      <c r="R318" s="4">
        <f t="shared" si="64"/>
        <v>5628786.3176771365</v>
      </c>
      <c r="S318" s="4">
        <f t="shared" si="65"/>
        <v>5062528.5591020314</v>
      </c>
    </row>
    <row r="319" spans="1:19" x14ac:dyDescent="0.2">
      <c r="A319">
        <f t="shared" si="60"/>
        <v>26</v>
      </c>
      <c r="B319" s="5">
        <v>306</v>
      </c>
      <c r="C319" s="47">
        <f t="shared" si="61"/>
        <v>25000</v>
      </c>
      <c r="D319" s="13">
        <f t="shared" si="59"/>
        <v>23875</v>
      </c>
      <c r="O319" s="49">
        <f>+(1+VLOOKUP(A319,hozamok!$A$11:$E$40,5,FALSE))^(1/12)</f>
        <v>1.0033519329330749</v>
      </c>
      <c r="P319" s="6">
        <f t="shared" si="62"/>
        <v>12006533.273115978</v>
      </c>
      <c r="Q319" s="6">
        <f t="shared" si="63"/>
        <v>10383601.877822716</v>
      </c>
      <c r="R319" s="4">
        <f t="shared" si="64"/>
        <v>5641921.4522422701</v>
      </c>
      <c r="S319" s="4">
        <f t="shared" si="65"/>
        <v>5072823.6260450957</v>
      </c>
    </row>
    <row r="320" spans="1:19" x14ac:dyDescent="0.2">
      <c r="A320">
        <f t="shared" si="60"/>
        <v>26</v>
      </c>
      <c r="B320" s="5">
        <v>307</v>
      </c>
      <c r="C320" s="47">
        <f t="shared" si="61"/>
        <v>25000</v>
      </c>
      <c r="D320" s="13">
        <f t="shared" si="59"/>
        <v>23875</v>
      </c>
      <c r="O320" s="49">
        <f>+(1+VLOOKUP(A320,hozamok!$A$11:$E$40,5,FALSE))^(1/12)</f>
        <v>1.0033519329330749</v>
      </c>
      <c r="P320" s="6">
        <f t="shared" si="62"/>
        <v>12071862.165729521</v>
      </c>
      <c r="Q320" s="6">
        <f t="shared" si="63"/>
        <v>10436310.40535583</v>
      </c>
      <c r="R320" s="4">
        <f t="shared" si="64"/>
        <v>5655028.8993815025</v>
      </c>
      <c r="S320" s="4">
        <f t="shared" si="65"/>
        <v>5083088.7893010108</v>
      </c>
    </row>
    <row r="321" spans="1:19" x14ac:dyDescent="0.2">
      <c r="A321">
        <f t="shared" si="60"/>
        <v>26</v>
      </c>
      <c r="B321" s="5">
        <v>308</v>
      </c>
      <c r="C321" s="47">
        <f t="shared" si="61"/>
        <v>25000</v>
      </c>
      <c r="D321" s="13">
        <f t="shared" si="59"/>
        <v>23875</v>
      </c>
      <c r="O321" s="49">
        <f>+(1+VLOOKUP(A321,hozamok!$A$11:$E$40,5,FALSE))^(1/12)</f>
        <v>1.0033519329330749</v>
      </c>
      <c r="P321" s="6">
        <f t="shared" si="62"/>
        <v>12137410.036409697</v>
      </c>
      <c r="Q321" s="6">
        <f t="shared" si="63"/>
        <v>10489164.959903723</v>
      </c>
      <c r="R321" s="4">
        <f t="shared" si="64"/>
        <v>5668108.7174568968</v>
      </c>
      <c r="S321" s="4">
        <f t="shared" si="65"/>
        <v>5093324.1357298726</v>
      </c>
    </row>
    <row r="322" spans="1:19" x14ac:dyDescent="0.2">
      <c r="A322">
        <f t="shared" si="60"/>
        <v>26</v>
      </c>
      <c r="B322" s="5">
        <v>309</v>
      </c>
      <c r="C322" s="47">
        <f t="shared" si="61"/>
        <v>25000</v>
      </c>
      <c r="D322" s="13">
        <f t="shared" si="59"/>
        <v>23875</v>
      </c>
      <c r="O322" s="49">
        <f>+(1+VLOOKUP(A322,hozamok!$A$11:$E$40,5,FALSE))^(1/12)</f>
        <v>1.0033519329330749</v>
      </c>
      <c r="P322" s="6">
        <f t="shared" si="62"/>
        <v>12203177.619156299</v>
      </c>
      <c r="Q322" s="6">
        <f t="shared" si="63"/>
        <v>10542165.946028808</v>
      </c>
      <c r="R322" s="4">
        <f t="shared" si="64"/>
        <v>5681160.9647074956</v>
      </c>
      <c r="S322" s="4">
        <f t="shared" si="65"/>
        <v>5103529.7519394793</v>
      </c>
    </row>
    <row r="323" spans="1:19" x14ac:dyDescent="0.2">
      <c r="A323">
        <f t="shared" si="60"/>
        <v>26</v>
      </c>
      <c r="B323" s="5">
        <v>310</v>
      </c>
      <c r="C323" s="47">
        <f t="shared" si="61"/>
        <v>25000</v>
      </c>
      <c r="D323" s="13">
        <f t="shared" si="59"/>
        <v>23875</v>
      </c>
      <c r="O323" s="49">
        <f>+(1+VLOOKUP(A323,hozamok!$A$11:$E$40,5,FALSE))^(1/12)</f>
        <v>1.0033519329330749</v>
      </c>
      <c r="P323" s="6">
        <f t="shared" si="62"/>
        <v>12269165.650429439</v>
      </c>
      <c r="Q323" s="6">
        <f t="shared" si="63"/>
        <v>10595313.769414322</v>
      </c>
      <c r="R323" s="4">
        <f t="shared" si="64"/>
        <v>5694185.6992495796</v>
      </c>
      <c r="S323" s="4">
        <f t="shared" si="65"/>
        <v>5113705.7242860608</v>
      </c>
    </row>
    <row r="324" spans="1:19" x14ac:dyDescent="0.2">
      <c r="A324">
        <f t="shared" si="60"/>
        <v>26</v>
      </c>
      <c r="B324" s="5">
        <v>311</v>
      </c>
      <c r="C324" s="47">
        <f t="shared" si="61"/>
        <v>25000</v>
      </c>
      <c r="D324" s="13">
        <f t="shared" si="59"/>
        <v>23875</v>
      </c>
      <c r="O324" s="49">
        <f>+(1+VLOOKUP(A324,hozamok!$A$11:$E$40,5,FALSE))^(1/12)</f>
        <v>1.0033519329330749</v>
      </c>
      <c r="P324" s="6">
        <f t="shared" si="62"/>
        <v>12335374.869157791</v>
      </c>
      <c r="Q324" s="6">
        <f t="shared" si="63"/>
        <v>10648608.836867433</v>
      </c>
      <c r="R324" s="4">
        <f t="shared" si="64"/>
        <v>5707182.9790769266</v>
      </c>
      <c r="S324" s="4">
        <f t="shared" si="65"/>
        <v>5123852.1388750114</v>
      </c>
    </row>
    <row r="325" spans="1:19" x14ac:dyDescent="0.2">
      <c r="A325">
        <f t="shared" si="60"/>
        <v>26</v>
      </c>
      <c r="B325" s="5">
        <v>312</v>
      </c>
      <c r="C325" s="47">
        <f t="shared" si="61"/>
        <v>25000</v>
      </c>
      <c r="D325" s="13">
        <f t="shared" si="59"/>
        <v>23875</v>
      </c>
      <c r="O325" s="49">
        <f>+(1+VLOOKUP(A325,hozamok!$A$11:$E$40,5,FALSE))^(1/12)</f>
        <v>1.0033519329330749</v>
      </c>
      <c r="P325" s="6">
        <f t="shared" si="62"/>
        <v>12401806.016746873</v>
      </c>
      <c r="Q325" s="6">
        <f t="shared" si="63"/>
        <v>10702051.556322353</v>
      </c>
      <c r="R325" s="4">
        <f t="shared" si="64"/>
        <v>5720152.8620610703</v>
      </c>
      <c r="S325" s="4">
        <f t="shared" si="65"/>
        <v>5133969.0815616203</v>
      </c>
    </row>
    <row r="326" spans="1:19" x14ac:dyDescent="0.2">
      <c r="A326">
        <f t="shared" si="60"/>
        <v>27</v>
      </c>
      <c r="B326" s="5">
        <v>313</v>
      </c>
      <c r="C326" s="47">
        <f t="shared" si="61"/>
        <v>25000</v>
      </c>
      <c r="D326" s="13">
        <f t="shared" ref="D326:D373" si="66">+C326*(1-$J$3)</f>
        <v>23875</v>
      </c>
      <c r="O326" s="49">
        <f>+(1+VLOOKUP(A326,hozamok!$A$11:$E$40,5,FALSE))^(1/12)</f>
        <v>1.0033856113427886</v>
      </c>
      <c r="P326" s="6">
        <f t="shared" si="62"/>
        <v>12468878.352151806</v>
      </c>
      <c r="Q326" s="6">
        <f t="shared" si="63"/>
        <v>10756003.568992583</v>
      </c>
      <c r="R326" s="4">
        <f t="shared" si="64"/>
        <v>5733095.4059515567</v>
      </c>
      <c r="S326" s="4">
        <f t="shared" si="65"/>
        <v>5144056.6379517941</v>
      </c>
    </row>
    <row r="327" spans="1:19" x14ac:dyDescent="0.2">
      <c r="A327">
        <f t="shared" si="60"/>
        <v>27</v>
      </c>
      <c r="B327" s="5">
        <v>314</v>
      </c>
      <c r="C327" s="47">
        <f t="shared" si="61"/>
        <v>25000</v>
      </c>
      <c r="D327" s="13">
        <f t="shared" si="66"/>
        <v>23875</v>
      </c>
      <c r="O327" s="49">
        <f>+(1+VLOOKUP(A327,hozamok!$A$11:$E$40,5,FALSE))^(1/12)</f>
        <v>1.0033856113427886</v>
      </c>
      <c r="P327" s="6">
        <f t="shared" si="62"/>
        <v>12536177.768416271</v>
      </c>
      <c r="Q327" s="6">
        <f t="shared" si="63"/>
        <v>10810106.870724896</v>
      </c>
      <c r="R327" s="4">
        <f t="shared" si="64"/>
        <v>5746010.6683762036</v>
      </c>
      <c r="S327" s="4">
        <f t="shared" si="65"/>
        <v>5154114.8934027841</v>
      </c>
    </row>
    <row r="328" spans="1:19" x14ac:dyDescent="0.2">
      <c r="A328">
        <f t="shared" si="60"/>
        <v>27</v>
      </c>
      <c r="B328" s="5">
        <v>315</v>
      </c>
      <c r="C328" s="47">
        <f t="shared" si="61"/>
        <v>25000</v>
      </c>
      <c r="D328" s="13">
        <f t="shared" si="66"/>
        <v>23875</v>
      </c>
      <c r="O328" s="49">
        <f>+(1+VLOOKUP(A328,hozamok!$A$11:$E$40,5,FALSE))^(1/12)</f>
        <v>1.0033856113427886</v>
      </c>
      <c r="P328" s="6">
        <f t="shared" si="62"/>
        <v>12603705.034347804</v>
      </c>
      <c r="Q328" s="6">
        <f t="shared" si="63"/>
        <v>10864361.885755183</v>
      </c>
      <c r="R328" s="4">
        <f t="shared" si="64"/>
        <v>5758898.7068413543</v>
      </c>
      <c r="S328" s="4">
        <f t="shared" si="65"/>
        <v>5164143.9330239082</v>
      </c>
    </row>
    <row r="329" spans="1:19" x14ac:dyDescent="0.2">
      <c r="A329">
        <f t="shared" si="60"/>
        <v>27</v>
      </c>
      <c r="B329" s="5">
        <v>316</v>
      </c>
      <c r="C329" s="47">
        <f t="shared" si="61"/>
        <v>25000</v>
      </c>
      <c r="D329" s="13">
        <f t="shared" si="66"/>
        <v>23875</v>
      </c>
      <c r="O329" s="49">
        <f>+(1+VLOOKUP(A329,hozamok!$A$11:$E$40,5,FALSE))^(1/12)</f>
        <v>1.0033856113427886</v>
      </c>
      <c r="P329" s="6">
        <f t="shared" si="62"/>
        <v>12671460.921356823</v>
      </c>
      <c r="Q329" s="6">
        <f t="shared" si="63"/>
        <v>10918769.039508957</v>
      </c>
      <c r="R329" s="4">
        <f t="shared" si="64"/>
        <v>5771759.5787321357</v>
      </c>
      <c r="S329" s="4">
        <f t="shared" si="65"/>
        <v>5174143.841677269</v>
      </c>
    </row>
    <row r="330" spans="1:19" x14ac:dyDescent="0.2">
      <c r="A330">
        <f t="shared" si="60"/>
        <v>27</v>
      </c>
      <c r="B330" s="5">
        <v>317</v>
      </c>
      <c r="C330" s="47">
        <f t="shared" si="61"/>
        <v>25000</v>
      </c>
      <c r="D330" s="13">
        <f t="shared" si="66"/>
        <v>23875</v>
      </c>
      <c r="O330" s="49">
        <f>+(1+VLOOKUP(A330,hozamok!$A$11:$E$40,5,FALSE))^(1/12)</f>
        <v>1.0033856113427886</v>
      </c>
      <c r="P330" s="6">
        <f t="shared" si="62"/>
        <v>12739446.203465441</v>
      </c>
      <c r="Q330" s="6">
        <f t="shared" si="63"/>
        <v>10973328.758604683</v>
      </c>
      <c r="R330" s="4">
        <f t="shared" si="64"/>
        <v>5784593.341312713</v>
      </c>
      <c r="S330" s="4">
        <f t="shared" si="65"/>
        <v>5184114.7039784752</v>
      </c>
    </row>
    <row r="331" spans="1:19" x14ac:dyDescent="0.2">
      <c r="A331">
        <f t="shared" si="60"/>
        <v>27</v>
      </c>
      <c r="B331" s="5">
        <v>318</v>
      </c>
      <c r="C331" s="47">
        <f t="shared" si="61"/>
        <v>25000</v>
      </c>
      <c r="D331" s="13">
        <f t="shared" si="66"/>
        <v>23875</v>
      </c>
      <c r="O331" s="49">
        <f>+(1+VLOOKUP(A331,hozamok!$A$11:$E$40,5,FALSE))^(1/12)</f>
        <v>1.0033856113427886</v>
      </c>
      <c r="P331" s="6">
        <f t="shared" si="62"/>
        <v>12807661.657316308</v>
      </c>
      <c r="Q331" s="6">
        <f t="shared" si="63"/>
        <v>11028041.470857121</v>
      </c>
      <c r="R331" s="4">
        <f t="shared" si="64"/>
        <v>5797400.0517265443</v>
      </c>
      <c r="S331" s="4">
        <f t="shared" si="65"/>
        <v>5194056.6042973539</v>
      </c>
    </row>
    <row r="332" spans="1:19" x14ac:dyDescent="0.2">
      <c r="A332">
        <f t="shared" si="60"/>
        <v>27</v>
      </c>
      <c r="B332" s="5">
        <v>319</v>
      </c>
      <c r="C332" s="47">
        <f t="shared" si="61"/>
        <v>25000</v>
      </c>
      <c r="D332" s="13">
        <f t="shared" si="66"/>
        <v>23875</v>
      </c>
      <c r="O332" s="49">
        <f>+(1+VLOOKUP(A332,hozamok!$A$11:$E$40,5,FALSE))^(1/12)</f>
        <v>1.0033856113427886</v>
      </c>
      <c r="P332" s="6">
        <f t="shared" si="62"/>
        <v>12876108.062181486</v>
      </c>
      <c r="Q332" s="6">
        <f t="shared" si="63"/>
        <v>11082907.605280688</v>
      </c>
      <c r="R332" s="4">
        <f t="shared" si="64"/>
        <v>5810179.7669966361</v>
      </c>
      <c r="S332" s="4">
        <f t="shared" si="65"/>
        <v>5203969.6267586676</v>
      </c>
    </row>
    <row r="333" spans="1:19" x14ac:dyDescent="0.2">
      <c r="A333">
        <f t="shared" si="60"/>
        <v>27</v>
      </c>
      <c r="B333" s="5">
        <v>320</v>
      </c>
      <c r="C333" s="47">
        <f t="shared" si="61"/>
        <v>25000</v>
      </c>
      <c r="D333" s="13">
        <f t="shared" si="66"/>
        <v>23875</v>
      </c>
      <c r="O333" s="49">
        <f>+(1+VLOOKUP(A333,hozamok!$A$11:$E$40,5,FALSE))^(1/12)</f>
        <v>1.0033856113427886</v>
      </c>
      <c r="P333" s="6">
        <f t="shared" si="62"/>
        <v>12944786.199971348</v>
      </c>
      <c r="Q333" s="6">
        <f t="shared" si="63"/>
        <v>11137927.592092816</v>
      </c>
      <c r="R333" s="4">
        <f t="shared" si="64"/>
        <v>5822932.5440257974</v>
      </c>
      <c r="S333" s="4">
        <f t="shared" si="65"/>
        <v>5213853.8552428251</v>
      </c>
    </row>
    <row r="334" spans="1:19" x14ac:dyDescent="0.2">
      <c r="A334">
        <f t="shared" si="60"/>
        <v>27</v>
      </c>
      <c r="B334" s="5">
        <v>321</v>
      </c>
      <c r="C334" s="47">
        <f t="shared" si="61"/>
        <v>25000</v>
      </c>
      <c r="D334" s="13">
        <f t="shared" si="66"/>
        <v>23875</v>
      </c>
      <c r="O334" s="49">
        <f>+(1+VLOOKUP(A334,hozamok!$A$11:$E$40,5,FALSE))^(1/12)</f>
        <v>1.0033856113427886</v>
      </c>
      <c r="P334" s="6">
        <f t="shared" si="62"/>
        <v>13013696.855243513</v>
      </c>
      <c r="Q334" s="6">
        <f t="shared" si="63"/>
        <v>11193101.862717329</v>
      </c>
      <c r="R334" s="4">
        <f t="shared" si="64"/>
        <v>5835658.4395968905</v>
      </c>
      <c r="S334" s="4">
        <f t="shared" si="65"/>
        <v>5223709.3733865898</v>
      </c>
    </row>
    <row r="335" spans="1:19" x14ac:dyDescent="0.2">
      <c r="A335">
        <f t="shared" ref="A335:A373" si="67">+ROUNDUP(B335/12,0)</f>
        <v>27</v>
      </c>
      <c r="B335" s="5">
        <v>322</v>
      </c>
      <c r="C335" s="47">
        <f t="shared" ref="C335:C373" si="68">+$C$2</f>
        <v>25000</v>
      </c>
      <c r="D335" s="13">
        <f t="shared" si="66"/>
        <v>23875</v>
      </c>
      <c r="O335" s="49">
        <f>+(1+VLOOKUP(A335,hozamok!$A$11:$E$40,5,FALSE))^(1/12)</f>
        <v>1.0033856113427886</v>
      </c>
      <c r="P335" s="6">
        <f t="shared" si="62"/>
        <v>13082840.815211808</v>
      </c>
      <c r="Q335" s="6">
        <f t="shared" si="63"/>
        <v>11248430.849787822</v>
      </c>
      <c r="R335" s="4">
        <f t="shared" si="64"/>
        <v>5848357.5103730867</v>
      </c>
      <c r="S335" s="4">
        <f t="shared" si="65"/>
        <v>5233536.2645837897</v>
      </c>
    </row>
    <row r="336" spans="1:19" x14ac:dyDescent="0.2">
      <c r="A336">
        <f t="shared" si="67"/>
        <v>27</v>
      </c>
      <c r="B336" s="5">
        <v>323</v>
      </c>
      <c r="C336" s="47">
        <f t="shared" si="68"/>
        <v>25000</v>
      </c>
      <c r="D336" s="13">
        <f t="shared" si="66"/>
        <v>23875</v>
      </c>
      <c r="O336" s="49">
        <f>+(1+VLOOKUP(A336,hozamok!$A$11:$E$40,5,FALSE))^(1/12)</f>
        <v>1.0033856113427886</v>
      </c>
      <c r="P336" s="6">
        <f t="shared" ref="P336:P373" si="69">+(P335+C336)*O336</f>
        <v>13152218.869755257</v>
      </c>
      <c r="Q336" s="6">
        <f t="shared" ref="Q336:Q373" si="70">+(Q335+D336)*(O336-$K$8)</f>
        <v>11303914.987151058</v>
      </c>
      <c r="R336" s="4">
        <f t="shared" ref="R336:R373" si="71">+R335+C336/((1+$E$8)^(B336-1))</f>
        <v>5861029.812898118</v>
      </c>
      <c r="S336" s="4">
        <f t="shared" ref="S336:S373" si="72">+S335+C336/((1+$E$9)^(B336-1))</f>
        <v>5243334.6119860215</v>
      </c>
    </row>
    <row r="337" spans="1:19" x14ac:dyDescent="0.2">
      <c r="A337">
        <f t="shared" si="67"/>
        <v>27</v>
      </c>
      <c r="B337" s="5">
        <v>324</v>
      </c>
      <c r="C337" s="47">
        <f t="shared" si="68"/>
        <v>25000</v>
      </c>
      <c r="D337" s="13">
        <f t="shared" si="66"/>
        <v>23875</v>
      </c>
      <c r="O337" s="49">
        <f>+(1+VLOOKUP(A337,hozamok!$A$11:$E$40,5,FALSE))^(1/12)</f>
        <v>1.0033856113427886</v>
      </c>
      <c r="P337" s="6">
        <f t="shared" si="69"/>
        <v>13221831.811427109</v>
      </c>
      <c r="Q337" s="6">
        <f t="shared" si="70"/>
        <v>11359554.709870366</v>
      </c>
      <c r="R337" s="4">
        <f t="shared" si="71"/>
        <v>5873675.4035965269</v>
      </c>
      <c r="S337" s="4">
        <f t="shared" si="72"/>
        <v>5253104.4985033534</v>
      </c>
    </row>
    <row r="338" spans="1:19" x14ac:dyDescent="0.2">
      <c r="A338">
        <f t="shared" si="67"/>
        <v>28</v>
      </c>
      <c r="B338" s="5">
        <v>325</v>
      </c>
      <c r="C338" s="47">
        <f t="shared" si="68"/>
        <v>25000</v>
      </c>
      <c r="D338" s="13">
        <f t="shared" si="66"/>
        <v>23875</v>
      </c>
      <c r="O338" s="49">
        <f>+(1+VLOOKUP(A338,hozamok!$A$11:$E$40,5,FALSE))^(1/12)</f>
        <v>1.0034144237835905</v>
      </c>
      <c r="P338" s="6">
        <f t="shared" si="69"/>
        <v>13292062.109021269</v>
      </c>
      <c r="Q338" s="6">
        <f t="shared" si="70"/>
        <v>11415678.438623695</v>
      </c>
      <c r="R338" s="4">
        <f t="shared" si="71"/>
        <v>5886294.3387739211</v>
      </c>
      <c r="S338" s="4">
        <f t="shared" si="72"/>
        <v>5262846.0068050306</v>
      </c>
    </row>
    <row r="339" spans="1:19" x14ac:dyDescent="0.2">
      <c r="A339">
        <f t="shared" si="67"/>
        <v>28</v>
      </c>
      <c r="B339" s="5">
        <v>326</v>
      </c>
      <c r="C339" s="47">
        <f t="shared" si="68"/>
        <v>25000</v>
      </c>
      <c r="D339" s="13">
        <f t="shared" si="66"/>
        <v>23875</v>
      </c>
      <c r="O339" s="49">
        <f>+(1+VLOOKUP(A339,hozamok!$A$11:$E$40,5,FALSE))^(1/12)</f>
        <v>1.0034144237835905</v>
      </c>
      <c r="P339" s="6">
        <f t="shared" si="69"/>
        <v>13362532.202613862</v>
      </c>
      <c r="Q339" s="6">
        <f t="shared" si="70"/>
        <v>11471961.163299281</v>
      </c>
      <c r="R339" s="4">
        <f t="shared" si="71"/>
        <v>5898886.6746172206</v>
      </c>
      <c r="S339" s="4">
        <f t="shared" si="72"/>
        <v>5272559.2193201697</v>
      </c>
    </row>
    <row r="340" spans="1:19" x14ac:dyDescent="0.2">
      <c r="A340">
        <f t="shared" si="67"/>
        <v>28</v>
      </c>
      <c r="B340" s="5">
        <v>327</v>
      </c>
      <c r="C340" s="47">
        <f t="shared" si="68"/>
        <v>25000</v>
      </c>
      <c r="D340" s="13">
        <f t="shared" si="66"/>
        <v>23875</v>
      </c>
      <c r="O340" s="49">
        <f>+(1+VLOOKUP(A340,hozamok!$A$11:$E$40,5,FALSE))^(1/12)</f>
        <v>1.0034144237835905</v>
      </c>
      <c r="P340" s="6">
        <f t="shared" si="69"/>
        <v>13433242.910970051</v>
      </c>
      <c r="Q340" s="6">
        <f t="shared" si="70"/>
        <v>11528403.334325206</v>
      </c>
      <c r="R340" s="4">
        <f t="shared" si="71"/>
        <v>5911452.4671949102</v>
      </c>
      <c r="S340" s="4">
        <f t="shared" si="72"/>
        <v>5282244.2182384599</v>
      </c>
    </row>
    <row r="341" spans="1:19" x14ac:dyDescent="0.2">
      <c r="A341">
        <f t="shared" si="67"/>
        <v>28</v>
      </c>
      <c r="B341" s="5">
        <v>328</v>
      </c>
      <c r="C341" s="47">
        <f t="shared" si="68"/>
        <v>25000</v>
      </c>
      <c r="D341" s="13">
        <f t="shared" si="66"/>
        <v>23875</v>
      </c>
      <c r="O341" s="49">
        <f>+(1+VLOOKUP(A341,hozamok!$A$11:$E$40,5,FALSE))^(1/12)</f>
        <v>1.0034144237835905</v>
      </c>
      <c r="P341" s="6">
        <f t="shared" si="69"/>
        <v>13504195.055650605</v>
      </c>
      <c r="Q341" s="6">
        <f t="shared" si="70"/>
        <v>11585005.403405586</v>
      </c>
      <c r="R341" s="4">
        <f t="shared" si="71"/>
        <v>5923991.7724572886</v>
      </c>
      <c r="S341" s="4">
        <f t="shared" si="72"/>
        <v>5291901.0855108565</v>
      </c>
    </row>
    <row r="342" spans="1:19" x14ac:dyDescent="0.2">
      <c r="A342">
        <f t="shared" si="67"/>
        <v>28</v>
      </c>
      <c r="B342" s="5">
        <v>329</v>
      </c>
      <c r="C342" s="47">
        <f t="shared" si="68"/>
        <v>25000</v>
      </c>
      <c r="D342" s="13">
        <f t="shared" si="66"/>
        <v>23875</v>
      </c>
      <c r="O342" s="49">
        <f>+(1+VLOOKUP(A342,hozamok!$A$11:$E$40,5,FALSE))^(1/12)</f>
        <v>1.0034144237835905</v>
      </c>
      <c r="P342" s="6">
        <f t="shared" si="69"/>
        <v>13575389.461021453</v>
      </c>
      <c r="Q342" s="6">
        <f t="shared" si="70"/>
        <v>11641767.823524203</v>
      </c>
      <c r="R342" s="4">
        <f t="shared" si="71"/>
        <v>5936504.6462367168</v>
      </c>
      <c r="S342" s="4">
        <f t="shared" si="72"/>
        <v>5301529.9028502759</v>
      </c>
    </row>
    <row r="343" spans="1:19" x14ac:dyDescent="0.2">
      <c r="A343">
        <f t="shared" si="67"/>
        <v>28</v>
      </c>
      <c r="B343" s="5">
        <v>330</v>
      </c>
      <c r="C343" s="47">
        <f t="shared" si="68"/>
        <v>25000</v>
      </c>
      <c r="D343" s="13">
        <f t="shared" si="66"/>
        <v>23875</v>
      </c>
      <c r="O343" s="49">
        <f>+(1+VLOOKUP(A343,hozamok!$A$11:$E$40,5,FALSE))^(1/12)</f>
        <v>1.0034144237835905</v>
      </c>
      <c r="P343" s="6">
        <f t="shared" si="69"/>
        <v>13646826.954263259</v>
      </c>
      <c r="Q343" s="6">
        <f t="shared" si="70"/>
        <v>11698691.048948113</v>
      </c>
      <c r="R343" s="4">
        <f t="shared" si="71"/>
        <v>5948991.1442478681</v>
      </c>
      <c r="S343" s="4">
        <f t="shared" si="72"/>
        <v>5311130.7517322851</v>
      </c>
    </row>
    <row r="344" spans="1:19" x14ac:dyDescent="0.2">
      <c r="A344">
        <f t="shared" si="67"/>
        <v>28</v>
      </c>
      <c r="B344" s="5">
        <v>331</v>
      </c>
      <c r="C344" s="47">
        <f t="shared" si="68"/>
        <v>25000</v>
      </c>
      <c r="D344" s="13">
        <f t="shared" si="66"/>
        <v>23875</v>
      </c>
      <c r="O344" s="49">
        <f>+(1+VLOOKUP(A344,hozamok!$A$11:$E$40,5,FALSE))^(1/12)</f>
        <v>1.0034144237835905</v>
      </c>
      <c r="P344" s="6">
        <f t="shared" si="69"/>
        <v>13718508.365381029</v>
      </c>
      <c r="Q344" s="6">
        <f t="shared" si="70"/>
        <v>11755775.535231294</v>
      </c>
      <c r="R344" s="4">
        <f t="shared" si="71"/>
        <v>5961451.3220879743</v>
      </c>
      <c r="S344" s="4">
        <f t="shared" si="72"/>
        <v>5320703.7133957921</v>
      </c>
    </row>
    <row r="345" spans="1:19" x14ac:dyDescent="0.2">
      <c r="A345">
        <f t="shared" si="67"/>
        <v>28</v>
      </c>
      <c r="B345" s="5">
        <v>332</v>
      </c>
      <c r="C345" s="47">
        <f t="shared" si="68"/>
        <v>25000</v>
      </c>
      <c r="D345" s="13">
        <f t="shared" si="66"/>
        <v>23875</v>
      </c>
      <c r="O345" s="49">
        <f>+(1+VLOOKUP(A345,hozamok!$A$11:$E$40,5,FALSE))^(1/12)</f>
        <v>1.0034144237835905</v>
      </c>
      <c r="P345" s="6">
        <f t="shared" si="69"/>
        <v>13790434.52721376</v>
      </c>
      <c r="Q345" s="6">
        <f t="shared" si="70"/>
        <v>11813021.739218285</v>
      </c>
      <c r="R345" s="4">
        <f t="shared" si="71"/>
        <v>5973885.2352370759</v>
      </c>
      <c r="S345" s="4">
        <f t="shared" si="72"/>
        <v>5330248.8688437343</v>
      </c>
    </row>
    <row r="346" spans="1:19" x14ac:dyDescent="0.2">
      <c r="A346">
        <f t="shared" si="67"/>
        <v>28</v>
      </c>
      <c r="B346" s="5">
        <v>333</v>
      </c>
      <c r="C346" s="47">
        <f t="shared" si="68"/>
        <v>25000</v>
      </c>
      <c r="D346" s="13">
        <f t="shared" si="66"/>
        <v>23875</v>
      </c>
      <c r="O346" s="49">
        <f>+(1+VLOOKUP(A346,hozamok!$A$11:$E$40,5,FALSE))^(1/12)</f>
        <v>1.0034144237835905</v>
      </c>
      <c r="P346" s="6">
        <f t="shared" si="69"/>
        <v>13862606.275444115</v>
      </c>
      <c r="Q346" s="6">
        <f t="shared" si="70"/>
        <v>11870430.119047847</v>
      </c>
      <c r="R346" s="4">
        <f t="shared" si="71"/>
        <v>5986292.9390582656</v>
      </c>
      <c r="S346" s="4">
        <f t="shared" si="72"/>
        <v>5339766.2988437619</v>
      </c>
    </row>
    <row r="347" spans="1:19" x14ac:dyDescent="0.2">
      <c r="A347">
        <f t="shared" si="67"/>
        <v>28</v>
      </c>
      <c r="B347" s="5">
        <v>334</v>
      </c>
      <c r="C347" s="47">
        <f t="shared" si="68"/>
        <v>25000</v>
      </c>
      <c r="D347" s="13">
        <f t="shared" si="66"/>
        <v>23875</v>
      </c>
      <c r="O347" s="49">
        <f>+(1+VLOOKUP(A347,hozamok!$A$11:$E$40,5,FALSE))^(1/12)</f>
        <v>1.0034144237835905</v>
      </c>
      <c r="P347" s="6">
        <f t="shared" si="69"/>
        <v>13935024.448608132</v>
      </c>
      <c r="Q347" s="6">
        <f t="shared" si="70"/>
        <v>11928001.134156624</v>
      </c>
      <c r="R347" s="4">
        <f t="shared" si="71"/>
        <v>5998674.4887979385</v>
      </c>
      <c r="S347" s="4">
        <f t="shared" si="72"/>
        <v>5349256.0839289231</v>
      </c>
    </row>
    <row r="348" spans="1:19" x14ac:dyDescent="0.2">
      <c r="A348">
        <f t="shared" si="67"/>
        <v>28</v>
      </c>
      <c r="B348" s="5">
        <v>335</v>
      </c>
      <c r="C348" s="47">
        <f t="shared" si="68"/>
        <v>25000</v>
      </c>
      <c r="D348" s="13">
        <f t="shared" si="66"/>
        <v>23875</v>
      </c>
      <c r="O348" s="49">
        <f>+(1+VLOOKUP(A348,hozamok!$A$11:$E$40,5,FALSE))^(1/12)</f>
        <v>1.0034144237835905</v>
      </c>
      <c r="P348" s="6">
        <f t="shared" si="69"/>
        <v>14007689.888104964</v>
      </c>
      <c r="Q348" s="6">
        <f t="shared" si="70"/>
        <v>11985735.245282823</v>
      </c>
      <c r="R348" s="4">
        <f t="shared" si="71"/>
        <v>6011029.9395860359</v>
      </c>
      <c r="S348" s="4">
        <f t="shared" si="72"/>
        <v>5358718.3043983448</v>
      </c>
    </row>
    <row r="349" spans="1:19" x14ac:dyDescent="0.2">
      <c r="A349">
        <f t="shared" si="67"/>
        <v>28</v>
      </c>
      <c r="B349" s="5">
        <v>336</v>
      </c>
      <c r="C349" s="47">
        <f t="shared" si="68"/>
        <v>25000</v>
      </c>
      <c r="D349" s="13">
        <f t="shared" si="66"/>
        <v>23875</v>
      </c>
      <c r="O349" s="49">
        <f>+(1+VLOOKUP(A349,hozamok!$A$11:$E$40,5,FALSE))^(1/12)</f>
        <v>1.0034144237835905</v>
      </c>
      <c r="P349" s="6">
        <f t="shared" si="69"/>
        <v>14080603.43820666</v>
      </c>
      <c r="Q349" s="6">
        <f t="shared" si="70"/>
        <v>12043632.914469903</v>
      </c>
      <c r="R349" s="4">
        <f t="shared" si="71"/>
        <v>6023359.3464362901</v>
      </c>
      <c r="S349" s="4">
        <f t="shared" si="72"/>
        <v>5368153.0403179126</v>
      </c>
    </row>
    <row r="350" spans="1:19" x14ac:dyDescent="0.2">
      <c r="A350">
        <f t="shared" si="67"/>
        <v>29</v>
      </c>
      <c r="B350" s="5">
        <v>337</v>
      </c>
      <c r="C350" s="47">
        <f t="shared" si="68"/>
        <v>25000</v>
      </c>
      <c r="D350" s="13">
        <f t="shared" si="66"/>
        <v>23875</v>
      </c>
      <c r="O350" s="49">
        <f>+(1+VLOOKUP(A350,hozamok!$A$11:$E$40,5,FALSE))^(1/12)</f>
        <v>1.0034383757575494</v>
      </c>
      <c r="P350" s="6">
        <f t="shared" si="69"/>
        <v>14154103.803114194</v>
      </c>
      <c r="Q350" s="6">
        <f t="shared" si="70"/>
        <v>12101983.645705586</v>
      </c>
      <c r="R350" s="4">
        <f t="shared" si="71"/>
        <v>6035662.7642464722</v>
      </c>
      <c r="S350" s="4">
        <f t="shared" si="72"/>
        <v>5377560.3715209458</v>
      </c>
    </row>
    <row r="351" spans="1:19" x14ac:dyDescent="0.2">
      <c r="A351">
        <f t="shared" si="67"/>
        <v>29</v>
      </c>
      <c r="B351" s="5">
        <v>338</v>
      </c>
      <c r="C351" s="47">
        <f t="shared" si="68"/>
        <v>25000</v>
      </c>
      <c r="D351" s="13">
        <f t="shared" si="66"/>
        <v>23875</v>
      </c>
      <c r="O351" s="49">
        <f>+(1+VLOOKUP(A351,hozamok!$A$11:$E$40,5,FALSE))^(1/12)</f>
        <v>1.0034383757575494</v>
      </c>
      <c r="P351" s="6">
        <f t="shared" si="69"/>
        <v>14227856.889894597</v>
      </c>
      <c r="Q351" s="6">
        <f t="shared" si="70"/>
        <v>12160501.079473536</v>
      </c>
      <c r="R351" s="4">
        <f t="shared" si="71"/>
        <v>6047940.2477986328</v>
      </c>
      <c r="S351" s="4">
        <f t="shared" si="72"/>
        <v>5386940.3776088776</v>
      </c>
    </row>
    <row r="352" spans="1:19" x14ac:dyDescent="0.2">
      <c r="A352">
        <f t="shared" si="67"/>
        <v>29</v>
      </c>
      <c r="B352" s="5">
        <v>339</v>
      </c>
      <c r="C352" s="47">
        <f t="shared" si="68"/>
        <v>25000</v>
      </c>
      <c r="D352" s="13">
        <f t="shared" si="66"/>
        <v>23875</v>
      </c>
      <c r="O352" s="49">
        <f>+(1+VLOOKUP(A352,hozamok!$A$11:$E$40,5,FALSE))^(1/12)</f>
        <v>1.0034383757575494</v>
      </c>
      <c r="P352" s="6">
        <f t="shared" si="69"/>
        <v>14301863.56750063</v>
      </c>
      <c r="Q352" s="6">
        <f t="shared" si="70"/>
        <v>12219185.692027155</v>
      </c>
      <c r="R352" s="4">
        <f t="shared" si="71"/>
        <v>6060191.8517593499</v>
      </c>
      <c r="S352" s="4">
        <f t="shared" si="72"/>
        <v>5396293.1379519235</v>
      </c>
    </row>
    <row r="353" spans="1:19" x14ac:dyDescent="0.2">
      <c r="A353">
        <f t="shared" si="67"/>
        <v>29</v>
      </c>
      <c r="B353" s="5">
        <v>340</v>
      </c>
      <c r="C353" s="47">
        <f t="shared" si="68"/>
        <v>25000</v>
      </c>
      <c r="D353" s="13">
        <f t="shared" si="66"/>
        <v>23875</v>
      </c>
      <c r="O353" s="49">
        <f>+(1+VLOOKUP(A353,hozamok!$A$11:$E$40,5,FALSE))^(1/12)</f>
        <v>1.0034383757575494</v>
      </c>
      <c r="P353" s="6">
        <f t="shared" si="69"/>
        <v>14376124.707872842</v>
      </c>
      <c r="Q353" s="6">
        <f t="shared" si="70"/>
        <v>12278037.960980456</v>
      </c>
      <c r="R353" s="4">
        <f t="shared" si="71"/>
        <v>6072417.6306799697</v>
      </c>
      <c r="S353" s="4">
        <f t="shared" si="72"/>
        <v>5405618.7316897567</v>
      </c>
    </row>
    <row r="354" spans="1:19" x14ac:dyDescent="0.2">
      <c r="A354">
        <f t="shared" si="67"/>
        <v>29</v>
      </c>
      <c r="B354" s="5">
        <v>341</v>
      </c>
      <c r="C354" s="47">
        <f t="shared" si="68"/>
        <v>25000</v>
      </c>
      <c r="D354" s="13">
        <f t="shared" si="66"/>
        <v>23875</v>
      </c>
      <c r="O354" s="49">
        <f>+(1+VLOOKUP(A354,hozamok!$A$11:$E$40,5,FALSE))^(1/12)</f>
        <v>1.0034383757575494</v>
      </c>
      <c r="P354" s="6">
        <f t="shared" si="69"/>
        <v>14450641.185949836</v>
      </c>
      <c r="Q354" s="6">
        <f t="shared" si="70"/>
        <v>12337058.365311949</v>
      </c>
      <c r="R354" s="4">
        <f t="shared" si="71"/>
        <v>6084617.6389968498</v>
      </c>
      <c r="S354" s="4">
        <f t="shared" si="72"/>
        <v>5414917.2377321767</v>
      </c>
    </row>
    <row r="355" spans="1:19" x14ac:dyDescent="0.2">
      <c r="A355">
        <f t="shared" si="67"/>
        <v>29</v>
      </c>
      <c r="B355" s="5">
        <v>342</v>
      </c>
      <c r="C355" s="47">
        <f t="shared" si="68"/>
        <v>25000</v>
      </c>
      <c r="D355" s="13">
        <f t="shared" si="66"/>
        <v>23875</v>
      </c>
      <c r="O355" s="49">
        <f>+(1+VLOOKUP(A355,hozamok!$A$11:$E$40,5,FALSE))^(1/12)</f>
        <v>1.0034383757575494</v>
      </c>
      <c r="P355" s="6">
        <f t="shared" si="69"/>
        <v>14525413.879678588</v>
      </c>
      <c r="Q355" s="6">
        <f t="shared" si="70"/>
        <v>12396247.385368543</v>
      </c>
      <c r="R355" s="4">
        <f t="shared" si="71"/>
        <v>6096791.9310316015</v>
      </c>
      <c r="S355" s="4">
        <f t="shared" si="72"/>
        <v>5424188.7347597759</v>
      </c>
    </row>
    <row r="356" spans="1:19" x14ac:dyDescent="0.2">
      <c r="A356">
        <f t="shared" si="67"/>
        <v>29</v>
      </c>
      <c r="B356" s="5">
        <v>343</v>
      </c>
      <c r="C356" s="47">
        <f t="shared" si="68"/>
        <v>25000</v>
      </c>
      <c r="D356" s="13">
        <f t="shared" si="66"/>
        <v>23875</v>
      </c>
      <c r="O356" s="49">
        <f>+(1+VLOOKUP(A356,hozamok!$A$11:$E$40,5,FALSE))^(1/12)</f>
        <v>1.0034383757575494</v>
      </c>
      <c r="P356" s="6">
        <f t="shared" si="69"/>
        <v>14600443.670024784</v>
      </c>
      <c r="Q356" s="6">
        <f t="shared" si="70"/>
        <v>12455605.50286945</v>
      </c>
      <c r="R356" s="4">
        <f t="shared" si="71"/>
        <v>6108940.5609913329</v>
      </c>
      <c r="S356" s="4">
        <f t="shared" si="72"/>
        <v>5433433.3012246061</v>
      </c>
    </row>
    <row r="357" spans="1:19" x14ac:dyDescent="0.2">
      <c r="A357">
        <f t="shared" si="67"/>
        <v>29</v>
      </c>
      <c r="B357" s="5">
        <v>344</v>
      </c>
      <c r="C357" s="47">
        <f t="shared" si="68"/>
        <v>25000</v>
      </c>
      <c r="D357" s="13">
        <f t="shared" si="66"/>
        <v>23875</v>
      </c>
      <c r="O357" s="49">
        <f>+(1+VLOOKUP(A357,hozamok!$A$11:$E$40,5,FALSE))^(1/12)</f>
        <v>1.0034383757575494</v>
      </c>
      <c r="P357" s="6">
        <f t="shared" si="69"/>
        <v>14675731.4409832</v>
      </c>
      <c r="Q357" s="6">
        <f t="shared" si="70"/>
        <v>12515133.20091011</v>
      </c>
      <c r="R357" s="4">
        <f t="shared" si="71"/>
        <v>6121063.5829688888</v>
      </c>
      <c r="S357" s="4">
        <f t="shared" si="72"/>
        <v>5442651.0153508438</v>
      </c>
    </row>
    <row r="358" spans="1:19" x14ac:dyDescent="0.2">
      <c r="A358">
        <f t="shared" si="67"/>
        <v>29</v>
      </c>
      <c r="B358" s="5">
        <v>345</v>
      </c>
      <c r="C358" s="47">
        <f t="shared" si="68"/>
        <v>25000</v>
      </c>
      <c r="D358" s="13">
        <f t="shared" si="66"/>
        <v>23875</v>
      </c>
      <c r="O358" s="49">
        <f>+(1+VLOOKUP(A358,hozamok!$A$11:$E$40,5,FALSE))^(1/12)</f>
        <v>1.0034383757575494</v>
      </c>
      <c r="P358" s="6">
        <f t="shared" si="69"/>
        <v>14751278.079588121</v>
      </c>
      <c r="Q358" s="6">
        <f t="shared" si="70"/>
        <v>12574830.963966122</v>
      </c>
      <c r="R358" s="4">
        <f t="shared" si="71"/>
        <v>6133161.0509430934</v>
      </c>
      <c r="S358" s="4">
        <f t="shared" si="72"/>
        <v>5451841.9551354488</v>
      </c>
    </row>
    <row r="359" spans="1:19" x14ac:dyDescent="0.2">
      <c r="A359">
        <f t="shared" si="67"/>
        <v>29</v>
      </c>
      <c r="B359" s="5">
        <v>346</v>
      </c>
      <c r="C359" s="47">
        <f t="shared" si="68"/>
        <v>25000</v>
      </c>
      <c r="D359" s="13">
        <f t="shared" si="66"/>
        <v>23875</v>
      </c>
      <c r="O359" s="49">
        <f>+(1+VLOOKUP(A359,hozamok!$A$11:$E$40,5,FALSE))^(1/12)</f>
        <v>1.0034383757575494</v>
      </c>
      <c r="P359" s="6">
        <f t="shared" si="69"/>
        <v>14827084.475923784</v>
      </c>
      <c r="Q359" s="6">
        <f t="shared" si="70"/>
        <v>12634699.277897185</v>
      </c>
      <c r="R359" s="4">
        <f t="shared" si="71"/>
        <v>6145233.0187789882</v>
      </c>
      <c r="S359" s="4">
        <f t="shared" si="72"/>
        <v>5461006.1983488277</v>
      </c>
    </row>
    <row r="360" spans="1:19" x14ac:dyDescent="0.2">
      <c r="A360">
        <f t="shared" si="67"/>
        <v>29</v>
      </c>
      <c r="B360" s="5">
        <v>347</v>
      </c>
      <c r="C360" s="47">
        <f t="shared" si="68"/>
        <v>25000</v>
      </c>
      <c r="D360" s="13">
        <f t="shared" si="66"/>
        <v>23875</v>
      </c>
      <c r="O360" s="49">
        <f>+(1+VLOOKUP(A360,hozamok!$A$11:$E$40,5,FALSE))^(1/12)</f>
        <v>1.0034383757575494</v>
      </c>
      <c r="P360" s="6">
        <f t="shared" si="69"/>
        <v>14903151.523134876</v>
      </c>
      <c r="Q360" s="6">
        <f t="shared" si="70"/>
        <v>12694738.629951052</v>
      </c>
      <c r="R360" s="4">
        <f t="shared" si="71"/>
        <v>6157279.5402280735</v>
      </c>
      <c r="S360" s="4">
        <f t="shared" si="72"/>
        <v>5470143.8225354897</v>
      </c>
    </row>
    <row r="361" spans="1:19" x14ac:dyDescent="0.2">
      <c r="A361">
        <f t="shared" si="67"/>
        <v>29</v>
      </c>
      <c r="B361" s="5">
        <v>348</v>
      </c>
      <c r="C361" s="47">
        <f t="shared" si="68"/>
        <v>25000</v>
      </c>
      <c r="D361" s="13">
        <f t="shared" si="66"/>
        <v>23875</v>
      </c>
      <c r="O361" s="49">
        <f>+(1+VLOOKUP(A361,hozamok!$A$11:$E$40,5,FALSE))^(1/12)</f>
        <v>1.0034383757575494</v>
      </c>
      <c r="P361" s="6">
        <f t="shared" si="69"/>
        <v>14979480.117437046</v>
      </c>
      <c r="Q361" s="6">
        <f t="shared" si="70"/>
        <v>12754949.508767501</v>
      </c>
      <c r="R361" s="4">
        <f t="shared" si="71"/>
        <v>6169300.6689285478</v>
      </c>
      <c r="S361" s="4">
        <f t="shared" si="72"/>
        <v>5479254.905014704</v>
      </c>
    </row>
    <row r="362" spans="1:19" x14ac:dyDescent="0.2">
      <c r="A362">
        <f t="shared" si="67"/>
        <v>30</v>
      </c>
      <c r="B362" s="5">
        <v>349</v>
      </c>
      <c r="C362" s="47">
        <f t="shared" si="68"/>
        <v>25000</v>
      </c>
      <c r="D362" s="13">
        <f t="shared" si="66"/>
        <v>23875</v>
      </c>
      <c r="O362" s="49">
        <f>+(1+VLOOKUP(A362,hozamok!$A$11:$E$40,5,FALSE))^(1/12)</f>
        <v>1.0034574723580993</v>
      </c>
      <c r="P362" s="6">
        <f t="shared" si="69"/>
        <v>15056357.692690736</v>
      </c>
      <c r="Q362" s="6">
        <f t="shared" si="70"/>
        <v>12815576.436489442</v>
      </c>
      <c r="R362" s="4">
        <f t="shared" si="71"/>
        <v>6181296.458405545</v>
      </c>
      <c r="S362" s="4">
        <f t="shared" si="72"/>
        <v>5488339.5228811521</v>
      </c>
    </row>
    <row r="363" spans="1:19" x14ac:dyDescent="0.2">
      <c r="A363">
        <f t="shared" si="67"/>
        <v>30</v>
      </c>
      <c r="B363" s="5">
        <v>350</v>
      </c>
      <c r="C363" s="47">
        <f t="shared" si="68"/>
        <v>25000</v>
      </c>
      <c r="D363" s="13">
        <f t="shared" si="66"/>
        <v>23875</v>
      </c>
      <c r="O363" s="49">
        <f>+(1+VLOOKUP(A363,hozamok!$A$11:$E$40,5,FALSE))^(1/12)</f>
        <v>1.0034574723580993</v>
      </c>
      <c r="P363" s="6">
        <f t="shared" si="69"/>
        <v>15133501.070035823</v>
      </c>
      <c r="Q363" s="6">
        <f t="shared" si="70"/>
        <v>12876377.727390416</v>
      </c>
      <c r="R363" s="4">
        <f t="shared" si="71"/>
        <v>6193266.962071375</v>
      </c>
      <c r="S363" s="4">
        <f t="shared" si="72"/>
        <v>5497397.7530055828</v>
      </c>
    </row>
    <row r="364" spans="1:19" x14ac:dyDescent="0.2">
      <c r="A364">
        <f t="shared" si="67"/>
        <v>30</v>
      </c>
      <c r="B364" s="5">
        <v>351</v>
      </c>
      <c r="C364" s="47">
        <f t="shared" si="68"/>
        <v>25000</v>
      </c>
      <c r="D364" s="13">
        <f t="shared" si="66"/>
        <v>23875</v>
      </c>
      <c r="O364" s="49">
        <f>+(1+VLOOKUP(A364,hozamok!$A$11:$E$40,5,FALSE))^(1/12)</f>
        <v>1.0034574723580993</v>
      </c>
      <c r="P364" s="6">
        <f t="shared" si="69"/>
        <v>15210911.168475691</v>
      </c>
      <c r="Q364" s="6">
        <f t="shared" si="70"/>
        <v>12937353.882939313</v>
      </c>
      <c r="R364" s="4">
        <f t="shared" si="71"/>
        <v>6205212.2332257601</v>
      </c>
      <c r="S364" s="4">
        <f t="shared" si="72"/>
        <v>5506429.6720354604</v>
      </c>
    </row>
    <row r="365" spans="1:19" x14ac:dyDescent="0.2">
      <c r="A365">
        <f t="shared" si="67"/>
        <v>30</v>
      </c>
      <c r="B365" s="5">
        <v>352</v>
      </c>
      <c r="C365" s="47">
        <f t="shared" si="68"/>
        <v>25000</v>
      </c>
      <c r="D365" s="13">
        <f t="shared" si="66"/>
        <v>23875</v>
      </c>
      <c r="O365" s="49">
        <f>+(1+VLOOKUP(A365,hozamok!$A$11:$E$40,5,FALSE))^(1/12)</f>
        <v>1.0034574723580993</v>
      </c>
      <c r="P365" s="6">
        <f t="shared" si="69"/>
        <v>15288588.910191152</v>
      </c>
      <c r="Q365" s="6">
        <f t="shared" si="70"/>
        <v>12998505.406047249</v>
      </c>
      <c r="R365" s="4">
        <f t="shared" si="71"/>
        <v>6217132.3250560723</v>
      </c>
      <c r="S365" s="4">
        <f t="shared" si="72"/>
        <v>5515435.3563956153</v>
      </c>
    </row>
    <row r="366" spans="1:19" x14ac:dyDescent="0.2">
      <c r="A366">
        <f t="shared" si="67"/>
        <v>30</v>
      </c>
      <c r="B366" s="5">
        <v>353</v>
      </c>
      <c r="C366" s="47">
        <f t="shared" si="68"/>
        <v>25000</v>
      </c>
      <c r="D366" s="13">
        <f t="shared" si="66"/>
        <v>23875</v>
      </c>
      <c r="O366" s="49">
        <f>+(1+VLOOKUP(A366,hozamok!$A$11:$E$40,5,FALSE))^(1/12)</f>
        <v>1.0034574723580993</v>
      </c>
      <c r="P366" s="6">
        <f t="shared" si="69"/>
        <v>15366535.220551435</v>
      </c>
      <c r="Q366" s="6">
        <f t="shared" si="70"/>
        <v>13059832.801071715</v>
      </c>
      <c r="R366" s="4">
        <f t="shared" si="71"/>
        <v>6229027.2906375704</v>
      </c>
      <c r="S366" s="4">
        <f t="shared" si="72"/>
        <v>5524414.882288889</v>
      </c>
    </row>
    <row r="367" spans="1:19" x14ac:dyDescent="0.2">
      <c r="A367">
        <f t="shared" si="67"/>
        <v>30</v>
      </c>
      <c r="B367" s="5">
        <v>354</v>
      </c>
      <c r="C367" s="47">
        <f t="shared" si="68"/>
        <v>25000</v>
      </c>
      <c r="D367" s="13">
        <f t="shared" si="66"/>
        <v>23875</v>
      </c>
      <c r="O367" s="49">
        <f>+(1+VLOOKUP(A367,hozamok!$A$11:$E$40,5,FALSE))^(1/12)</f>
        <v>1.0034574723580993</v>
      </c>
      <c r="P367" s="6">
        <f t="shared" si="69"/>
        <v>15444751.028125204</v>
      </c>
      <c r="Q367" s="6">
        <f t="shared" si="70"/>
        <v>13121336.573820733</v>
      </c>
      <c r="R367" s="4">
        <f t="shared" si="71"/>
        <v>6240897.1829336369</v>
      </c>
      <c r="S367" s="4">
        <f t="shared" si="72"/>
        <v>5533368.3256967803</v>
      </c>
    </row>
    <row r="368" spans="1:19" x14ac:dyDescent="0.2">
      <c r="A368">
        <f t="shared" si="67"/>
        <v>30</v>
      </c>
      <c r="B368" s="5">
        <v>355</v>
      </c>
      <c r="C368" s="47">
        <f t="shared" si="68"/>
        <v>25000</v>
      </c>
      <c r="D368" s="13">
        <f t="shared" si="66"/>
        <v>23875</v>
      </c>
      <c r="O368" s="49">
        <f>+(1+VLOOKUP(A368,hozamok!$A$11:$E$40,5,FALSE))^(1/12)</f>
        <v>1.0034574723580993</v>
      </c>
      <c r="P368" s="6">
        <f t="shared" si="69"/>
        <v>15523237.264691627</v>
      </c>
      <c r="Q368" s="6">
        <f t="shared" si="70"/>
        <v>13183017.231557032</v>
      </c>
      <c r="R368" s="4">
        <f t="shared" si="71"/>
        <v>6252742.054796013</v>
      </c>
      <c r="S368" s="4">
        <f t="shared" si="72"/>
        <v>5542295.7623800859</v>
      </c>
    </row>
    <row r="369" spans="1:19" x14ac:dyDescent="0.2">
      <c r="A369">
        <f t="shared" si="67"/>
        <v>30</v>
      </c>
      <c r="B369" s="5">
        <v>356</v>
      </c>
      <c r="C369" s="47">
        <f t="shared" si="68"/>
        <v>25000</v>
      </c>
      <c r="D369" s="13">
        <f t="shared" si="66"/>
        <v>23875</v>
      </c>
      <c r="O369" s="49">
        <f>+(1+VLOOKUP(A369,hozamok!$A$11:$E$40,5,FALSE))^(1/12)</f>
        <v>1.0034574723580993</v>
      </c>
      <c r="P369" s="6">
        <f t="shared" si="69"/>
        <v>15601994.865251468</v>
      </c>
      <c r="Q369" s="6">
        <f t="shared" si="70"/>
        <v>13244875.283002229</v>
      </c>
      <c r="R369" s="4">
        <f t="shared" si="71"/>
        <v>6264561.9589650342</v>
      </c>
      <c r="S369" s="4">
        <f t="shared" si="72"/>
        <v>5551197.2678795438</v>
      </c>
    </row>
    <row r="370" spans="1:19" x14ac:dyDescent="0.2">
      <c r="A370">
        <f t="shared" si="67"/>
        <v>30</v>
      </c>
      <c r="B370" s="5">
        <v>357</v>
      </c>
      <c r="C370" s="47">
        <f t="shared" si="68"/>
        <v>25000</v>
      </c>
      <c r="D370" s="13">
        <f t="shared" si="66"/>
        <v>23875</v>
      </c>
      <c r="O370" s="49">
        <f>+(1+VLOOKUP(A370,hozamok!$A$11:$E$40,5,FALSE))^(1/12)</f>
        <v>1.0034574723580993</v>
      </c>
      <c r="P370" s="6">
        <f t="shared" si="69"/>
        <v>15681024.768038236</v>
      </c>
      <c r="Q370" s="6">
        <f t="shared" si="70"/>
        <v>13306911.238341026</v>
      </c>
      <c r="R370" s="4">
        <f t="shared" si="71"/>
        <v>6276356.9480698658</v>
      </c>
      <c r="S370" s="4">
        <f t="shared" si="72"/>
        <v>5560072.9175164727</v>
      </c>
    </row>
    <row r="371" spans="1:19" x14ac:dyDescent="0.2">
      <c r="A371">
        <f t="shared" si="67"/>
        <v>30</v>
      </c>
      <c r="B371" s="5">
        <v>358</v>
      </c>
      <c r="C371" s="47">
        <f t="shared" si="68"/>
        <v>25000</v>
      </c>
      <c r="D371" s="13">
        <f t="shared" si="66"/>
        <v>23875</v>
      </c>
      <c r="O371" s="49">
        <f>+(1+VLOOKUP(A371,hozamok!$A$11:$E$40,5,FALSE))^(1/12)</f>
        <v>1.0034574723580993</v>
      </c>
      <c r="P371" s="6">
        <f t="shared" si="69"/>
        <v>15760327.914529352</v>
      </c>
      <c r="Q371" s="6">
        <f t="shared" si="70"/>
        <v>13369125.609225417</v>
      </c>
      <c r="R371" s="4">
        <f t="shared" si="71"/>
        <v>6288127.074628735</v>
      </c>
      <c r="S371" s="4">
        <f t="shared" si="72"/>
        <v>5568922.7863934068</v>
      </c>
    </row>
    <row r="372" spans="1:19" x14ac:dyDescent="0.2">
      <c r="A372">
        <f t="shared" si="67"/>
        <v>30</v>
      </c>
      <c r="B372" s="5">
        <v>359</v>
      </c>
      <c r="C372" s="47">
        <f t="shared" si="68"/>
        <v>25000</v>
      </c>
      <c r="D372" s="13">
        <f t="shared" si="66"/>
        <v>23875</v>
      </c>
      <c r="O372" s="49">
        <f>+(1+VLOOKUP(A372,hozamok!$A$11:$E$40,5,FALSE))^(1/12)</f>
        <v>1.0034574723580993</v>
      </c>
      <c r="P372" s="6">
        <f t="shared" si="69"/>
        <v>15839905.24945737</v>
      </c>
      <c r="Q372" s="6">
        <f t="shared" si="70"/>
        <v>13431518.908778906</v>
      </c>
      <c r="R372" s="4">
        <f t="shared" si="71"/>
        <v>6299872.3910491671</v>
      </c>
      <c r="S372" s="4">
        <f t="shared" si="72"/>
        <v>5577746.9493947336</v>
      </c>
    </row>
    <row r="373" spans="1:19" x14ac:dyDescent="0.2">
      <c r="A373">
        <f t="shared" si="67"/>
        <v>30</v>
      </c>
      <c r="B373" s="5">
        <v>360</v>
      </c>
      <c r="C373" s="47">
        <f t="shared" si="68"/>
        <v>25000</v>
      </c>
      <c r="D373" s="13">
        <f t="shared" si="66"/>
        <v>23875</v>
      </c>
      <c r="O373" s="49">
        <f>+(1+VLOOKUP(A373,hozamok!$A$11:$E$40,5,FALSE))^(1/12)</f>
        <v>1.0034574723580993</v>
      </c>
      <c r="P373" s="6">
        <f t="shared" si="69"/>
        <v>15919757.720821235</v>
      </c>
      <c r="Q373" s="6">
        <f t="shared" si="70"/>
        <v>13494091.651600745</v>
      </c>
      <c r="R373" s="4">
        <f t="shared" si="71"/>
        <v>6311592.949628219</v>
      </c>
      <c r="S373" s="4">
        <f t="shared" si="72"/>
        <v>5586545.4811873268</v>
      </c>
    </row>
    <row r="375" spans="1:19" x14ac:dyDescent="0.2">
      <c r="Q375" s="21" t="s">
        <v>48</v>
      </c>
      <c r="R375" s="4" t="s">
        <v>33</v>
      </c>
      <c r="S375" s="64" t="s">
        <v>34</v>
      </c>
    </row>
    <row r="376" spans="1:19" x14ac:dyDescent="0.2">
      <c r="Q376" s="6">
        <f>+Q373*(1-J6)-J5</f>
        <v>13491091.651600745</v>
      </c>
      <c r="R376" s="4">
        <f>+Q376/((1+$E$8)^(B373))</f>
        <v>6311592.949917851</v>
      </c>
      <c r="S376" s="4">
        <f>+P373/((1+$E$9)^(B373))</f>
        <v>5586545.481189236</v>
      </c>
    </row>
    <row r="378" spans="1:19" x14ac:dyDescent="0.2">
      <c r="R378" s="21" t="s">
        <v>35</v>
      </c>
      <c r="S378" s="21" t="s">
        <v>36</v>
      </c>
    </row>
    <row r="379" spans="1:19" x14ac:dyDescent="0.2">
      <c r="R379" s="46">
        <f>+R376-R373</f>
        <v>2.8963200747966766E-4</v>
      </c>
      <c r="S379" s="46">
        <f>+S376-S373</f>
        <v>1.909211277961731E-6</v>
      </c>
    </row>
  </sheetData>
  <mergeCells count="1">
    <mergeCell ref="I9:J9"/>
  </mergeCells>
  <pageMargins left="0.7" right="0.7" top="0.75" bottom="0.75" header="0.3" footer="0.3"/>
  <pageSetup paperSize="9" scale="86" orientation="landscape" r:id="rId1"/>
  <colBreaks count="2" manualBreakCount="2">
    <brk id="10" max="378" man="1"/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Button 8">
              <controlPr defaultSize="0" print="0" autoFill="0" autoPict="0" macro="[0]!Makró1">
                <anchor moveWithCells="1" sizeWithCells="1">
                  <from>
                    <xdr:col>3</xdr:col>
                    <xdr:colOff>1019175</xdr:colOff>
                    <xdr:row>0</xdr:row>
                    <xdr:rowOff>161925</xdr:rowOff>
                  </from>
                  <to>
                    <xdr:col>6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8981-45D5-4C0A-974D-C73CAF597625}">
  <sheetPr codeName="Munka7"/>
  <dimension ref="A1:E170"/>
  <sheetViews>
    <sheetView tabSelected="1" zoomScaleNormal="100" workbookViewId="0">
      <selection activeCell="B2" sqref="B2:B160"/>
    </sheetView>
  </sheetViews>
  <sheetFormatPr defaultRowHeight="12.75" x14ac:dyDescent="0.2"/>
  <cols>
    <col min="1" max="1" width="16.5703125" customWidth="1"/>
    <col min="2" max="2" width="15.7109375" customWidth="1"/>
    <col min="5" max="5" width="13.85546875" bestFit="1" customWidth="1"/>
  </cols>
  <sheetData>
    <row r="1" spans="1:5" x14ac:dyDescent="0.2">
      <c r="A1" s="33"/>
      <c r="B1" s="33"/>
    </row>
    <row r="2" spans="1:5" ht="15" x14ac:dyDescent="0.2">
      <c r="A2" s="34" t="s">
        <v>16</v>
      </c>
      <c r="B2" s="35" t="s">
        <v>17</v>
      </c>
    </row>
    <row r="3" spans="1:5" ht="38.25" x14ac:dyDescent="0.2">
      <c r="A3" s="33"/>
      <c r="B3" s="36" t="s">
        <v>59</v>
      </c>
    </row>
    <row r="4" spans="1:5" x14ac:dyDescent="0.2">
      <c r="A4" s="37" t="s">
        <v>18</v>
      </c>
      <c r="B4" s="38">
        <v>0</v>
      </c>
    </row>
    <row r="5" spans="1:5" x14ac:dyDescent="0.2">
      <c r="A5" s="37" t="s">
        <v>19</v>
      </c>
      <c r="B5" s="38">
        <v>15</v>
      </c>
    </row>
    <row r="6" spans="1:5" x14ac:dyDescent="0.2">
      <c r="A6" s="37" t="s">
        <v>20</v>
      </c>
      <c r="B6" s="38">
        <v>45</v>
      </c>
    </row>
    <row r="7" spans="1:5" x14ac:dyDescent="0.2">
      <c r="A7" s="37" t="s">
        <v>21</v>
      </c>
      <c r="B7" s="38">
        <v>4.5</v>
      </c>
    </row>
    <row r="8" spans="1:5" x14ac:dyDescent="0.2">
      <c r="A8" s="37" t="s">
        <v>58</v>
      </c>
      <c r="B8" s="38">
        <v>0.10524799999999999</v>
      </c>
    </row>
    <row r="9" spans="1:5" x14ac:dyDescent="0.2">
      <c r="A9" s="37" t="s">
        <v>22</v>
      </c>
      <c r="B9" s="38">
        <v>10</v>
      </c>
      <c r="C9" s="66" t="s">
        <v>57</v>
      </c>
      <c r="D9" s="66"/>
      <c r="E9" s="66"/>
    </row>
    <row r="10" spans="1:5" x14ac:dyDescent="0.2">
      <c r="A10" s="37" t="s">
        <v>23</v>
      </c>
      <c r="B10" s="58"/>
      <c r="C10" s="59" t="s">
        <v>40</v>
      </c>
      <c r="D10" s="59" t="s">
        <v>41</v>
      </c>
      <c r="E10" s="59" t="s">
        <v>42</v>
      </c>
    </row>
    <row r="11" spans="1:5" x14ac:dyDescent="0.2">
      <c r="A11" s="39">
        <v>1</v>
      </c>
      <c r="B11" s="67">
        <v>2.8600000000000001E-3</v>
      </c>
      <c r="C11" s="61">
        <f>$B11</f>
        <v>2.8600000000000001E-3</v>
      </c>
      <c r="D11" s="61">
        <f>$B11</f>
        <v>2.8600000000000001E-3</v>
      </c>
      <c r="E11" s="61">
        <f>$B11</f>
        <v>2.8600000000000001E-3</v>
      </c>
    </row>
    <row r="12" spans="1:5" x14ac:dyDescent="0.2">
      <c r="A12" s="39">
        <v>2</v>
      </c>
      <c r="B12" s="67">
        <v>5.3E-3</v>
      </c>
      <c r="C12" s="62">
        <f>(1+$B12)^$A12/(1+$B11)^$A11-1</f>
        <v>7.7459366212633274E-3</v>
      </c>
      <c r="D12" s="62">
        <f>(1+$B12)^$A12/(1+$B11)^$A11-1</f>
        <v>7.7459366212633274E-3</v>
      </c>
      <c r="E12" s="62">
        <f>(1+$B12)^$A12/(1+$B11)^$A11-1</f>
        <v>7.7459366212633274E-3</v>
      </c>
    </row>
    <row r="13" spans="1:5" x14ac:dyDescent="0.2">
      <c r="A13" s="39">
        <v>3</v>
      </c>
      <c r="B13" s="67">
        <v>7.7099999999999998E-3</v>
      </c>
      <c r="C13" s="62">
        <f t="shared" ref="C13:E28" si="0">(1+$B13)^$A13/(1+$B12)^$A12-1</f>
        <v>1.254734628839671E-2</v>
      </c>
      <c r="D13" s="62">
        <f t="shared" si="0"/>
        <v>1.254734628839671E-2</v>
      </c>
      <c r="E13" s="62">
        <f t="shared" si="0"/>
        <v>1.254734628839671E-2</v>
      </c>
    </row>
    <row r="14" spans="1:5" x14ac:dyDescent="0.2">
      <c r="A14" s="39">
        <v>4</v>
      </c>
      <c r="B14" s="67">
        <v>9.9600000000000001E-3</v>
      </c>
      <c r="C14" s="62">
        <f t="shared" si="0"/>
        <v>1.6740187493563541E-2</v>
      </c>
      <c r="D14" s="62">
        <f t="shared" si="0"/>
        <v>1.6740187493563541E-2</v>
      </c>
      <c r="E14" s="62">
        <f t="shared" si="0"/>
        <v>1.6740187493563541E-2</v>
      </c>
    </row>
    <row r="15" spans="1:5" x14ac:dyDescent="0.2">
      <c r="A15" s="41">
        <v>5</v>
      </c>
      <c r="B15" s="68">
        <v>1.1979999999999999E-2</v>
      </c>
      <c r="C15" s="62">
        <f t="shared" si="0"/>
        <v>2.0100482487306115E-2</v>
      </c>
      <c r="D15" s="62">
        <f t="shared" si="0"/>
        <v>2.0100482487306115E-2</v>
      </c>
      <c r="E15" s="62">
        <f t="shared" si="0"/>
        <v>2.0100482487306115E-2</v>
      </c>
    </row>
    <row r="16" spans="1:5" x14ac:dyDescent="0.2">
      <c r="A16" s="39">
        <v>6</v>
      </c>
      <c r="B16" s="67">
        <v>1.3809999999999999E-2</v>
      </c>
      <c r="C16" s="62">
        <f t="shared" si="0"/>
        <v>2.3009758674207292E-2</v>
      </c>
      <c r="D16" s="62">
        <f t="shared" si="0"/>
        <v>2.3009758674207292E-2</v>
      </c>
      <c r="E16" s="62">
        <f t="shared" si="0"/>
        <v>2.3009758674207292E-2</v>
      </c>
    </row>
    <row r="17" spans="1:5" x14ac:dyDescent="0.2">
      <c r="A17" s="39">
        <v>7</v>
      </c>
      <c r="B17" s="67">
        <v>1.545E-2</v>
      </c>
      <c r="C17" s="62">
        <f t="shared" si="0"/>
        <v>2.534586266324812E-2</v>
      </c>
      <c r="D17" s="62">
        <f t="shared" si="0"/>
        <v>2.534586266324812E-2</v>
      </c>
      <c r="E17" s="62">
        <f t="shared" si="0"/>
        <v>2.534586266324812E-2</v>
      </c>
    </row>
    <row r="18" spans="1:5" x14ac:dyDescent="0.2">
      <c r="A18" s="39">
        <v>8</v>
      </c>
      <c r="B18" s="67">
        <v>1.6899999999999998E-2</v>
      </c>
      <c r="C18" s="62">
        <f t="shared" si="0"/>
        <v>2.7108140160416738E-2</v>
      </c>
      <c r="D18" s="62">
        <f t="shared" si="0"/>
        <v>2.7108140160416738E-2</v>
      </c>
      <c r="E18" s="62">
        <f t="shared" si="0"/>
        <v>2.7108140160416738E-2</v>
      </c>
    </row>
    <row r="19" spans="1:5" x14ac:dyDescent="0.2">
      <c r="A19" s="39">
        <v>9</v>
      </c>
      <c r="B19" s="67">
        <v>1.8190000000000001E-2</v>
      </c>
      <c r="C19" s="62">
        <f t="shared" si="0"/>
        <v>2.8569086697740831E-2</v>
      </c>
      <c r="D19" s="62">
        <f t="shared" si="0"/>
        <v>2.8569086697740831E-2</v>
      </c>
      <c r="E19" s="62">
        <f t="shared" si="0"/>
        <v>2.8569086697740831E-2</v>
      </c>
    </row>
    <row r="20" spans="1:5" x14ac:dyDescent="0.2">
      <c r="A20" s="41">
        <v>10</v>
      </c>
      <c r="B20" s="68">
        <v>1.9279999999999999E-2</v>
      </c>
      <c r="C20" s="62">
        <f t="shared" si="0"/>
        <v>2.9142659536525395E-2</v>
      </c>
      <c r="D20" s="62">
        <f t="shared" si="0"/>
        <v>2.9142659536525395E-2</v>
      </c>
      <c r="E20" s="62">
        <f t="shared" si="0"/>
        <v>2.9142659536525395E-2</v>
      </c>
    </row>
    <row r="21" spans="1:5" x14ac:dyDescent="0.2">
      <c r="A21" s="39">
        <v>11</v>
      </c>
      <c r="B21" s="67">
        <v>2.0150000000000001E-2</v>
      </c>
      <c r="C21" s="62"/>
      <c r="D21" s="62">
        <f t="shared" si="0"/>
        <v>2.8890946825190555E-2</v>
      </c>
      <c r="E21" s="62">
        <f t="shared" si="0"/>
        <v>2.8890946825190555E-2</v>
      </c>
    </row>
    <row r="22" spans="1:5" x14ac:dyDescent="0.2">
      <c r="A22" s="39">
        <v>12</v>
      </c>
      <c r="B22" s="67">
        <v>2.087E-2</v>
      </c>
      <c r="C22" s="60"/>
      <c r="D22" s="62">
        <f t="shared" si="0"/>
        <v>2.8823617625445719E-2</v>
      </c>
      <c r="E22" s="62">
        <f t="shared" si="0"/>
        <v>2.8823617625445719E-2</v>
      </c>
    </row>
    <row r="23" spans="1:5" x14ac:dyDescent="0.2">
      <c r="A23" s="39">
        <v>13</v>
      </c>
      <c r="B23" s="67">
        <v>2.1499999999999998E-2</v>
      </c>
      <c r="C23" s="60"/>
      <c r="D23" s="62">
        <f t="shared" si="0"/>
        <v>2.909039403613134E-2</v>
      </c>
      <c r="E23" s="62">
        <f t="shared" si="0"/>
        <v>2.909039403613134E-2</v>
      </c>
    </row>
    <row r="24" spans="1:5" x14ac:dyDescent="0.2">
      <c r="A24" s="39">
        <v>14</v>
      </c>
      <c r="B24" s="67">
        <v>2.2089999999999999E-2</v>
      </c>
      <c r="C24" s="60"/>
      <c r="D24" s="62">
        <f t="shared" si="0"/>
        <v>2.9791082134962732E-2</v>
      </c>
      <c r="E24" s="62">
        <f t="shared" si="0"/>
        <v>2.9791082134962732E-2</v>
      </c>
    </row>
    <row r="25" spans="1:5" x14ac:dyDescent="0.2">
      <c r="A25" s="41">
        <v>15</v>
      </c>
      <c r="B25" s="68">
        <v>2.2689999999999998E-2</v>
      </c>
      <c r="C25" s="60"/>
      <c r="D25" s="62">
        <f t="shared" si="0"/>
        <v>3.1127077288181093E-2</v>
      </c>
      <c r="E25" s="62">
        <f t="shared" si="0"/>
        <v>3.1127077288181093E-2</v>
      </c>
    </row>
    <row r="26" spans="1:5" x14ac:dyDescent="0.2">
      <c r="A26" s="39">
        <v>16</v>
      </c>
      <c r="B26" s="67">
        <v>2.3300000000000001E-2</v>
      </c>
      <c r="C26" s="60"/>
      <c r="D26" s="62">
        <f t="shared" si="0"/>
        <v>3.2493783092157003E-2</v>
      </c>
      <c r="E26" s="62">
        <f t="shared" si="0"/>
        <v>3.2493783092157003E-2</v>
      </c>
    </row>
    <row r="27" spans="1:5" x14ac:dyDescent="0.2">
      <c r="A27" s="39">
        <v>17</v>
      </c>
      <c r="B27" s="67">
        <v>2.392E-2</v>
      </c>
      <c r="C27" s="60"/>
      <c r="D27" s="62">
        <f t="shared" si="0"/>
        <v>3.3891243144065886E-2</v>
      </c>
      <c r="E27" s="62">
        <f t="shared" si="0"/>
        <v>3.3891243144065886E-2</v>
      </c>
    </row>
    <row r="28" spans="1:5" x14ac:dyDescent="0.2">
      <c r="A28" s="39">
        <v>18</v>
      </c>
      <c r="B28" s="67">
        <v>2.453E-2</v>
      </c>
      <c r="C28" s="60"/>
      <c r="D28" s="62">
        <f t="shared" si="0"/>
        <v>3.4955778375663105E-2</v>
      </c>
      <c r="E28" s="62">
        <f t="shared" si="0"/>
        <v>3.4955778375663105E-2</v>
      </c>
    </row>
    <row r="29" spans="1:5" x14ac:dyDescent="0.2">
      <c r="A29" s="39">
        <v>19</v>
      </c>
      <c r="B29" s="67">
        <v>2.5139999999999999E-2</v>
      </c>
      <c r="C29" s="60"/>
      <c r="D29" s="62">
        <f t="shared" ref="D29:E40" si="1">(1+$B29)^$A29/(1+$B28)^$A28-1</f>
        <v>3.6182315686913658E-2</v>
      </c>
      <c r="E29" s="62">
        <f t="shared" si="1"/>
        <v>3.6182315686913658E-2</v>
      </c>
    </row>
    <row r="30" spans="1:5" x14ac:dyDescent="0.2">
      <c r="A30" s="41">
        <v>20</v>
      </c>
      <c r="B30" s="68">
        <v>2.5729999999999999E-2</v>
      </c>
      <c r="C30" s="60"/>
      <c r="D30" s="62">
        <f t="shared" si="1"/>
        <v>3.7004740376927581E-2</v>
      </c>
      <c r="E30" s="62">
        <f t="shared" si="1"/>
        <v>3.7004740376927581E-2</v>
      </c>
    </row>
    <row r="31" spans="1:5" x14ac:dyDescent="0.2">
      <c r="A31" s="39">
        <v>21</v>
      </c>
      <c r="B31" s="67">
        <v>2.631E-2</v>
      </c>
      <c r="C31" s="60"/>
      <c r="D31" s="60"/>
      <c r="E31" s="62">
        <f t="shared" si="1"/>
        <v>3.7979119197565803E-2</v>
      </c>
    </row>
    <row r="32" spans="1:5" x14ac:dyDescent="0.2">
      <c r="A32" s="39">
        <v>22</v>
      </c>
      <c r="B32" s="67">
        <v>2.6870000000000002E-2</v>
      </c>
      <c r="C32" s="60"/>
      <c r="D32" s="60"/>
      <c r="E32" s="62">
        <f t="shared" si="1"/>
        <v>3.8700841948212217E-2</v>
      </c>
    </row>
    <row r="33" spans="1:5" x14ac:dyDescent="0.2">
      <c r="A33" s="39">
        <v>23</v>
      </c>
      <c r="B33" s="67">
        <v>2.741E-2</v>
      </c>
      <c r="C33" s="60"/>
      <c r="D33" s="60"/>
      <c r="E33" s="62">
        <f t="shared" si="1"/>
        <v>3.9362109504707421E-2</v>
      </c>
    </row>
    <row r="34" spans="1:5" x14ac:dyDescent="0.2">
      <c r="A34" s="39">
        <v>24</v>
      </c>
      <c r="B34" s="67">
        <v>2.792E-2</v>
      </c>
      <c r="C34" s="60"/>
      <c r="D34" s="60"/>
      <c r="E34" s="62">
        <f t="shared" si="1"/>
        <v>3.9720127412762318E-2</v>
      </c>
    </row>
    <row r="35" spans="1:5" x14ac:dyDescent="0.2">
      <c r="A35" s="41">
        <v>25</v>
      </c>
      <c r="B35" s="68">
        <v>2.8420000000000001E-2</v>
      </c>
      <c r="C35" s="60"/>
      <c r="D35" s="60"/>
      <c r="E35" s="62">
        <f t="shared" si="1"/>
        <v>4.0493235700076458E-2</v>
      </c>
    </row>
    <row r="36" spans="1:5" x14ac:dyDescent="0.2">
      <c r="A36" s="39">
        <v>26</v>
      </c>
      <c r="B36" s="67">
        <v>2.8899999999999999E-2</v>
      </c>
      <c r="C36" s="60"/>
      <c r="D36" s="60"/>
      <c r="E36" s="62">
        <f t="shared" si="1"/>
        <v>4.0973083317177972E-2</v>
      </c>
    </row>
    <row r="37" spans="1:5" x14ac:dyDescent="0.2">
      <c r="A37" s="39">
        <v>27</v>
      </c>
      <c r="B37" s="67">
        <v>2.9360000000000001E-2</v>
      </c>
      <c r="C37" s="60"/>
      <c r="D37" s="60"/>
      <c r="E37" s="62">
        <f t="shared" si="1"/>
        <v>4.1392455102205128E-2</v>
      </c>
    </row>
    <row r="38" spans="1:5" x14ac:dyDescent="0.2">
      <c r="A38" s="39">
        <v>28</v>
      </c>
      <c r="B38" s="67">
        <v>2.98E-2</v>
      </c>
      <c r="C38" s="60"/>
      <c r="D38" s="60"/>
      <c r="E38" s="62">
        <f t="shared" si="1"/>
        <v>4.1751357570675829E-2</v>
      </c>
    </row>
    <row r="39" spans="1:5" x14ac:dyDescent="0.2">
      <c r="A39" s="39">
        <v>29</v>
      </c>
      <c r="B39" s="67">
        <v>3.022E-2</v>
      </c>
      <c r="C39" s="60"/>
      <c r="D39" s="60"/>
      <c r="E39" s="62">
        <f t="shared" si="1"/>
        <v>4.2049801885751137E-2</v>
      </c>
    </row>
    <row r="40" spans="1:5" x14ac:dyDescent="0.2">
      <c r="A40" s="41">
        <v>30</v>
      </c>
      <c r="B40" s="68">
        <v>3.0620000000000001E-2</v>
      </c>
      <c r="C40" s="60"/>
      <c r="D40" s="60"/>
      <c r="E40" s="62">
        <f t="shared" si="1"/>
        <v>4.2287803848037431E-2</v>
      </c>
    </row>
    <row r="41" spans="1:5" x14ac:dyDescent="0.2">
      <c r="A41" s="39">
        <v>31</v>
      </c>
      <c r="B41" s="67">
        <v>3.1E-2</v>
      </c>
      <c r="C41" s="7"/>
      <c r="D41" s="7"/>
      <c r="E41" s="7"/>
    </row>
    <row r="42" spans="1:5" x14ac:dyDescent="0.2">
      <c r="A42" s="39">
        <v>32</v>
      </c>
      <c r="B42" s="67">
        <v>3.1370000000000002E-2</v>
      </c>
      <c r="C42" s="7"/>
      <c r="D42" s="7"/>
      <c r="E42" s="7"/>
    </row>
    <row r="43" spans="1:5" x14ac:dyDescent="0.2">
      <c r="A43" s="39">
        <v>33</v>
      </c>
      <c r="B43" s="67">
        <v>3.1730000000000001E-2</v>
      </c>
      <c r="C43" s="7"/>
      <c r="D43" s="7"/>
      <c r="E43" s="63"/>
    </row>
    <row r="44" spans="1:5" x14ac:dyDescent="0.2">
      <c r="A44" s="39">
        <v>34</v>
      </c>
      <c r="B44" s="67">
        <v>3.2059999999999998E-2</v>
      </c>
    </row>
    <row r="45" spans="1:5" x14ac:dyDescent="0.2">
      <c r="A45" s="41">
        <v>35</v>
      </c>
      <c r="B45" s="68">
        <v>3.2390000000000002E-2</v>
      </c>
    </row>
    <row r="46" spans="1:5" x14ac:dyDescent="0.2">
      <c r="A46" s="39">
        <v>36</v>
      </c>
      <c r="B46" s="67">
        <v>3.27E-2</v>
      </c>
    </row>
    <row r="47" spans="1:5" x14ac:dyDescent="0.2">
      <c r="A47" s="39">
        <v>37</v>
      </c>
      <c r="B47" s="67">
        <v>3.2989999999999998E-2</v>
      </c>
    </row>
    <row r="48" spans="1:5" x14ac:dyDescent="0.2">
      <c r="A48" s="39">
        <v>38</v>
      </c>
      <c r="B48" s="67">
        <v>3.3279999999999997E-2</v>
      </c>
    </row>
    <row r="49" spans="1:2" x14ac:dyDescent="0.2">
      <c r="A49" s="39">
        <v>39</v>
      </c>
      <c r="B49" s="67">
        <v>3.3550000000000003E-2</v>
      </c>
    </row>
    <row r="50" spans="1:2" x14ac:dyDescent="0.2">
      <c r="A50" s="41">
        <v>40</v>
      </c>
      <c r="B50" s="68">
        <v>3.381E-2</v>
      </c>
    </row>
    <row r="51" spans="1:2" x14ac:dyDescent="0.2">
      <c r="A51" s="39">
        <v>41</v>
      </c>
      <c r="B51" s="67">
        <v>3.4070000000000003E-2</v>
      </c>
    </row>
    <row r="52" spans="1:2" x14ac:dyDescent="0.2">
      <c r="A52" s="39">
        <v>42</v>
      </c>
      <c r="B52" s="67">
        <v>3.431E-2</v>
      </c>
    </row>
    <row r="53" spans="1:2" x14ac:dyDescent="0.2">
      <c r="A53" s="39">
        <v>43</v>
      </c>
      <c r="B53" s="67">
        <v>3.4540000000000001E-2</v>
      </c>
    </row>
    <row r="54" spans="1:2" x14ac:dyDescent="0.2">
      <c r="A54" s="39">
        <v>44</v>
      </c>
      <c r="B54" s="67">
        <v>3.4759999999999999E-2</v>
      </c>
    </row>
    <row r="55" spans="1:2" x14ac:dyDescent="0.2">
      <c r="A55" s="41">
        <v>45</v>
      </c>
      <c r="B55" s="68">
        <v>3.4979999999999997E-2</v>
      </c>
    </row>
    <row r="56" spans="1:2" x14ac:dyDescent="0.2">
      <c r="A56" s="39">
        <v>46</v>
      </c>
      <c r="B56" s="67">
        <v>3.5180000000000003E-2</v>
      </c>
    </row>
    <row r="57" spans="1:2" x14ac:dyDescent="0.2">
      <c r="A57" s="39">
        <v>47</v>
      </c>
      <c r="B57" s="67">
        <v>3.5380000000000002E-2</v>
      </c>
    </row>
    <row r="58" spans="1:2" x14ac:dyDescent="0.2">
      <c r="A58" s="39">
        <v>48</v>
      </c>
      <c r="B58" s="67">
        <v>3.5569999999999997E-2</v>
      </c>
    </row>
    <row r="59" spans="1:2" x14ac:dyDescent="0.2">
      <c r="A59" s="39">
        <v>49</v>
      </c>
      <c r="B59" s="67">
        <v>3.576E-2</v>
      </c>
    </row>
    <row r="60" spans="1:2" x14ac:dyDescent="0.2">
      <c r="A60" s="41">
        <v>50</v>
      </c>
      <c r="B60" s="68">
        <v>3.594E-2</v>
      </c>
    </row>
    <row r="61" spans="1:2" x14ac:dyDescent="0.2">
      <c r="A61" s="39">
        <v>51</v>
      </c>
      <c r="B61" s="67">
        <v>3.6110000000000003E-2</v>
      </c>
    </row>
    <row r="62" spans="1:2" x14ac:dyDescent="0.2">
      <c r="A62" s="39">
        <v>52</v>
      </c>
      <c r="B62" s="67">
        <v>3.6269999999999997E-2</v>
      </c>
    </row>
    <row r="63" spans="1:2" x14ac:dyDescent="0.2">
      <c r="A63" s="39">
        <v>53</v>
      </c>
      <c r="B63" s="67">
        <v>3.6429999999999997E-2</v>
      </c>
    </row>
    <row r="64" spans="1:2" x14ac:dyDescent="0.2">
      <c r="A64" s="39">
        <v>54</v>
      </c>
      <c r="B64" s="67">
        <v>3.6589999999999998E-2</v>
      </c>
    </row>
    <row r="65" spans="1:2" x14ac:dyDescent="0.2">
      <c r="A65" s="41">
        <v>55</v>
      </c>
      <c r="B65" s="68">
        <v>3.6740000000000002E-2</v>
      </c>
    </row>
    <row r="66" spans="1:2" x14ac:dyDescent="0.2">
      <c r="A66" s="39">
        <v>56</v>
      </c>
      <c r="B66" s="67">
        <v>3.6880000000000003E-2</v>
      </c>
    </row>
    <row r="67" spans="1:2" x14ac:dyDescent="0.2">
      <c r="A67" s="39">
        <v>57</v>
      </c>
      <c r="B67" s="67">
        <v>3.7019999999999997E-2</v>
      </c>
    </row>
    <row r="68" spans="1:2" x14ac:dyDescent="0.2">
      <c r="A68" s="39">
        <v>58</v>
      </c>
      <c r="B68" s="67">
        <v>3.7150000000000002E-2</v>
      </c>
    </row>
    <row r="69" spans="1:2" x14ac:dyDescent="0.2">
      <c r="A69" s="39">
        <v>59</v>
      </c>
      <c r="B69" s="67">
        <v>3.7280000000000001E-2</v>
      </c>
    </row>
    <row r="70" spans="1:2" x14ac:dyDescent="0.2">
      <c r="A70" s="41">
        <v>60</v>
      </c>
      <c r="B70" s="68">
        <v>3.7409999999999999E-2</v>
      </c>
    </row>
    <row r="71" spans="1:2" x14ac:dyDescent="0.2">
      <c r="A71" s="39">
        <v>61</v>
      </c>
      <c r="B71" s="67">
        <v>3.7530000000000001E-2</v>
      </c>
    </row>
    <row r="72" spans="1:2" x14ac:dyDescent="0.2">
      <c r="A72" s="39">
        <v>62</v>
      </c>
      <c r="B72" s="67">
        <v>3.7650000000000003E-2</v>
      </c>
    </row>
    <row r="73" spans="1:2" x14ac:dyDescent="0.2">
      <c r="A73" s="39">
        <v>63</v>
      </c>
      <c r="B73" s="67">
        <v>3.7769999999999998E-2</v>
      </c>
    </row>
    <row r="74" spans="1:2" x14ac:dyDescent="0.2">
      <c r="A74" s="39">
        <v>64</v>
      </c>
      <c r="B74" s="67">
        <v>3.7879999999999997E-2</v>
      </c>
    </row>
    <row r="75" spans="1:2" x14ac:dyDescent="0.2">
      <c r="A75" s="41">
        <v>65</v>
      </c>
      <c r="B75" s="68">
        <v>3.7990000000000003E-2</v>
      </c>
    </row>
    <row r="76" spans="1:2" x14ac:dyDescent="0.2">
      <c r="A76" s="39">
        <v>66</v>
      </c>
      <c r="B76" s="67">
        <v>3.8089999999999999E-2</v>
      </c>
    </row>
    <row r="77" spans="1:2" x14ac:dyDescent="0.2">
      <c r="A77" s="39">
        <v>67</v>
      </c>
      <c r="B77" s="67">
        <v>3.8190000000000002E-2</v>
      </c>
    </row>
    <row r="78" spans="1:2" x14ac:dyDescent="0.2">
      <c r="A78" s="39">
        <v>68</v>
      </c>
      <c r="B78" s="67">
        <v>3.8289999999999998E-2</v>
      </c>
    </row>
    <row r="79" spans="1:2" x14ac:dyDescent="0.2">
      <c r="A79" s="39">
        <v>69</v>
      </c>
      <c r="B79" s="67">
        <v>3.8390000000000001E-2</v>
      </c>
    </row>
    <row r="80" spans="1:2" x14ac:dyDescent="0.2">
      <c r="A80" s="41">
        <v>70</v>
      </c>
      <c r="B80" s="68">
        <v>3.848E-2</v>
      </c>
    </row>
    <row r="81" spans="1:2" x14ac:dyDescent="0.2">
      <c r="A81" s="39">
        <v>71</v>
      </c>
      <c r="B81" s="67">
        <v>3.857E-2</v>
      </c>
    </row>
    <row r="82" spans="1:2" x14ac:dyDescent="0.2">
      <c r="A82" s="39">
        <v>72</v>
      </c>
      <c r="B82" s="67">
        <v>3.866E-2</v>
      </c>
    </row>
    <row r="83" spans="1:2" x14ac:dyDescent="0.2">
      <c r="A83" s="39">
        <v>73</v>
      </c>
      <c r="B83" s="67">
        <v>3.875E-2</v>
      </c>
    </row>
    <row r="84" spans="1:2" x14ac:dyDescent="0.2">
      <c r="A84" s="39">
        <v>74</v>
      </c>
      <c r="B84" s="67">
        <v>3.8830000000000003E-2</v>
      </c>
    </row>
    <row r="85" spans="1:2" x14ac:dyDescent="0.2">
      <c r="A85" s="41">
        <v>75</v>
      </c>
      <c r="B85" s="68">
        <v>3.891E-2</v>
      </c>
    </row>
    <row r="86" spans="1:2" x14ac:dyDescent="0.2">
      <c r="A86" s="39">
        <v>76</v>
      </c>
      <c r="B86" s="67">
        <v>3.8989999999999997E-2</v>
      </c>
    </row>
    <row r="87" spans="1:2" x14ac:dyDescent="0.2">
      <c r="A87" s="39">
        <v>77</v>
      </c>
      <c r="B87" s="67">
        <v>3.9070000000000001E-2</v>
      </c>
    </row>
    <row r="88" spans="1:2" x14ac:dyDescent="0.2">
      <c r="A88" s="39">
        <v>78</v>
      </c>
      <c r="B88" s="67">
        <v>3.9149999999999997E-2</v>
      </c>
    </row>
    <row r="89" spans="1:2" x14ac:dyDescent="0.2">
      <c r="A89" s="39">
        <v>79</v>
      </c>
      <c r="B89" s="67">
        <v>3.9219999999999998E-2</v>
      </c>
    </row>
    <row r="90" spans="1:2" x14ac:dyDescent="0.2">
      <c r="A90" s="41">
        <v>80</v>
      </c>
      <c r="B90" s="68">
        <v>3.9289999999999999E-2</v>
      </c>
    </row>
    <row r="91" spans="1:2" x14ac:dyDescent="0.2">
      <c r="A91" s="39">
        <v>81</v>
      </c>
      <c r="B91" s="67">
        <v>3.9359999999999999E-2</v>
      </c>
    </row>
    <row r="92" spans="1:2" x14ac:dyDescent="0.2">
      <c r="A92" s="39">
        <v>82</v>
      </c>
      <c r="B92" s="67">
        <v>3.943E-2</v>
      </c>
    </row>
    <row r="93" spans="1:2" x14ac:dyDescent="0.2">
      <c r="A93" s="39">
        <v>83</v>
      </c>
      <c r="B93" s="67">
        <v>3.95E-2</v>
      </c>
    </row>
    <row r="94" spans="1:2" x14ac:dyDescent="0.2">
      <c r="A94" s="39">
        <v>84</v>
      </c>
      <c r="B94" s="67">
        <v>3.9559999999999998E-2</v>
      </c>
    </row>
    <row r="95" spans="1:2" x14ac:dyDescent="0.2">
      <c r="A95" s="41">
        <v>85</v>
      </c>
      <c r="B95" s="68">
        <v>3.9629999999999999E-2</v>
      </c>
    </row>
    <row r="96" spans="1:2" x14ac:dyDescent="0.2">
      <c r="A96" s="39">
        <v>86</v>
      </c>
      <c r="B96" s="67">
        <v>3.9690000000000003E-2</v>
      </c>
    </row>
    <row r="97" spans="1:2" x14ac:dyDescent="0.2">
      <c r="A97" s="39">
        <v>87</v>
      </c>
      <c r="B97" s="67">
        <v>3.9750000000000001E-2</v>
      </c>
    </row>
    <row r="98" spans="1:2" x14ac:dyDescent="0.2">
      <c r="A98" s="39">
        <v>88</v>
      </c>
      <c r="B98" s="67">
        <v>3.9809999999999998E-2</v>
      </c>
    </row>
    <row r="99" spans="1:2" x14ac:dyDescent="0.2">
      <c r="A99" s="39">
        <v>89</v>
      </c>
      <c r="B99" s="67">
        <v>3.9870000000000003E-2</v>
      </c>
    </row>
    <row r="100" spans="1:2" x14ac:dyDescent="0.2">
      <c r="A100" s="41">
        <v>90</v>
      </c>
      <c r="B100" s="68">
        <v>3.9919999999999997E-2</v>
      </c>
    </row>
    <row r="101" spans="1:2" x14ac:dyDescent="0.2">
      <c r="A101" s="39">
        <v>91</v>
      </c>
      <c r="B101" s="67">
        <v>3.9980000000000002E-2</v>
      </c>
    </row>
    <row r="102" spans="1:2" x14ac:dyDescent="0.2">
      <c r="A102" s="39">
        <v>92</v>
      </c>
      <c r="B102" s="67">
        <v>4.0030000000000003E-2</v>
      </c>
    </row>
    <row r="103" spans="1:2" x14ac:dyDescent="0.2">
      <c r="A103" s="39">
        <v>93</v>
      </c>
      <c r="B103" s="67">
        <v>4.0090000000000001E-2</v>
      </c>
    </row>
    <row r="104" spans="1:2" x14ac:dyDescent="0.2">
      <c r="A104" s="39">
        <v>94</v>
      </c>
      <c r="B104" s="67">
        <v>4.0140000000000002E-2</v>
      </c>
    </row>
    <row r="105" spans="1:2" x14ac:dyDescent="0.2">
      <c r="A105" s="41">
        <v>95</v>
      </c>
      <c r="B105" s="68">
        <v>4.0189999999999997E-2</v>
      </c>
    </row>
    <row r="106" spans="1:2" x14ac:dyDescent="0.2">
      <c r="A106" s="39">
        <v>96</v>
      </c>
      <c r="B106" s="67">
        <v>4.0239999999999998E-2</v>
      </c>
    </row>
    <row r="107" spans="1:2" x14ac:dyDescent="0.2">
      <c r="A107" s="39">
        <v>97</v>
      </c>
      <c r="B107" s="67">
        <v>4.0289999999999999E-2</v>
      </c>
    </row>
    <row r="108" spans="1:2" x14ac:dyDescent="0.2">
      <c r="A108" s="39">
        <v>98</v>
      </c>
      <c r="B108" s="67">
        <v>4.0340000000000001E-2</v>
      </c>
    </row>
    <row r="109" spans="1:2" x14ac:dyDescent="0.2">
      <c r="A109" s="39">
        <v>99</v>
      </c>
      <c r="B109" s="67">
        <v>4.0379999999999999E-2</v>
      </c>
    </row>
    <row r="110" spans="1:2" x14ac:dyDescent="0.2">
      <c r="A110" s="41">
        <v>100</v>
      </c>
      <c r="B110" s="68">
        <v>4.0430000000000001E-2</v>
      </c>
    </row>
    <row r="111" spans="1:2" x14ac:dyDescent="0.2">
      <c r="A111" s="39">
        <v>101</v>
      </c>
      <c r="B111" s="67">
        <v>4.0480000000000002E-2</v>
      </c>
    </row>
    <row r="112" spans="1:2" x14ac:dyDescent="0.2">
      <c r="A112" s="39">
        <v>102</v>
      </c>
      <c r="B112" s="67">
        <v>4.052E-2</v>
      </c>
    </row>
    <row r="113" spans="1:2" x14ac:dyDescent="0.2">
      <c r="A113" s="39">
        <v>103</v>
      </c>
      <c r="B113" s="67">
        <v>4.0559999999999999E-2</v>
      </c>
    </row>
    <row r="114" spans="1:2" x14ac:dyDescent="0.2">
      <c r="A114" s="39">
        <v>104</v>
      </c>
      <c r="B114" s="67">
        <v>4.061E-2</v>
      </c>
    </row>
    <row r="115" spans="1:2" x14ac:dyDescent="0.2">
      <c r="A115" s="41">
        <v>105</v>
      </c>
      <c r="B115" s="68">
        <v>4.0649999999999999E-2</v>
      </c>
    </row>
    <row r="116" spans="1:2" x14ac:dyDescent="0.2">
      <c r="A116" s="39">
        <v>106</v>
      </c>
      <c r="B116" s="67">
        <v>4.0689999999999997E-2</v>
      </c>
    </row>
    <row r="117" spans="1:2" x14ac:dyDescent="0.2">
      <c r="A117" s="39">
        <v>107</v>
      </c>
      <c r="B117" s="67">
        <v>4.0730000000000002E-2</v>
      </c>
    </row>
    <row r="118" spans="1:2" x14ac:dyDescent="0.2">
      <c r="A118" s="39">
        <v>108</v>
      </c>
      <c r="B118" s="67">
        <v>4.0770000000000001E-2</v>
      </c>
    </row>
    <row r="119" spans="1:2" x14ac:dyDescent="0.2">
      <c r="A119" s="39">
        <v>109</v>
      </c>
      <c r="B119" s="67">
        <v>4.0809999999999999E-2</v>
      </c>
    </row>
    <row r="120" spans="1:2" x14ac:dyDescent="0.2">
      <c r="A120" s="41">
        <v>110</v>
      </c>
      <c r="B120" s="68">
        <v>4.0840000000000001E-2</v>
      </c>
    </row>
    <row r="121" spans="1:2" x14ac:dyDescent="0.2">
      <c r="A121" s="39">
        <v>111</v>
      </c>
      <c r="B121" s="67">
        <v>4.088E-2</v>
      </c>
    </row>
    <row r="122" spans="1:2" x14ac:dyDescent="0.2">
      <c r="A122" s="39">
        <v>112</v>
      </c>
      <c r="B122" s="67">
        <v>4.0919999999999998E-2</v>
      </c>
    </row>
    <row r="123" spans="1:2" x14ac:dyDescent="0.2">
      <c r="A123" s="39">
        <v>113</v>
      </c>
      <c r="B123" s="67">
        <v>4.095E-2</v>
      </c>
    </row>
    <row r="124" spans="1:2" x14ac:dyDescent="0.2">
      <c r="A124" s="39">
        <v>114</v>
      </c>
      <c r="B124" s="67">
        <v>4.0989999999999999E-2</v>
      </c>
    </row>
    <row r="125" spans="1:2" x14ac:dyDescent="0.2">
      <c r="A125" s="41">
        <v>115</v>
      </c>
      <c r="B125" s="68">
        <v>4.1029999999999997E-2</v>
      </c>
    </row>
    <row r="126" spans="1:2" x14ac:dyDescent="0.2">
      <c r="A126" s="39">
        <v>116</v>
      </c>
      <c r="B126" s="67">
        <v>4.1059999999999999E-2</v>
      </c>
    </row>
    <row r="127" spans="1:2" x14ac:dyDescent="0.2">
      <c r="A127" s="39">
        <v>117</v>
      </c>
      <c r="B127" s="67">
        <v>4.1090000000000002E-2</v>
      </c>
    </row>
    <row r="128" spans="1:2" x14ac:dyDescent="0.2">
      <c r="A128" s="39">
        <v>118</v>
      </c>
      <c r="B128" s="67">
        <v>4.113E-2</v>
      </c>
    </row>
    <row r="129" spans="1:2" x14ac:dyDescent="0.2">
      <c r="A129" s="39">
        <v>119</v>
      </c>
      <c r="B129" s="67">
        <v>4.1160000000000002E-2</v>
      </c>
    </row>
    <row r="130" spans="1:2" x14ac:dyDescent="0.2">
      <c r="A130" s="41">
        <v>120</v>
      </c>
      <c r="B130" s="68">
        <v>4.1189999999999997E-2</v>
      </c>
    </row>
    <row r="131" spans="1:2" x14ac:dyDescent="0.2">
      <c r="A131" s="39">
        <v>121</v>
      </c>
      <c r="B131" s="67">
        <v>4.122E-2</v>
      </c>
    </row>
    <row r="132" spans="1:2" x14ac:dyDescent="0.2">
      <c r="A132" s="39">
        <v>122</v>
      </c>
      <c r="B132" s="67">
        <v>4.1250000000000002E-2</v>
      </c>
    </row>
    <row r="133" spans="1:2" x14ac:dyDescent="0.2">
      <c r="A133" s="39">
        <v>123</v>
      </c>
      <c r="B133" s="67">
        <v>4.1279999999999997E-2</v>
      </c>
    </row>
    <row r="134" spans="1:2" x14ac:dyDescent="0.2">
      <c r="A134" s="39">
        <v>124</v>
      </c>
      <c r="B134" s="67">
        <v>4.1309999999999999E-2</v>
      </c>
    </row>
    <row r="135" spans="1:2" x14ac:dyDescent="0.2">
      <c r="A135" s="41">
        <v>125</v>
      </c>
      <c r="B135" s="68">
        <v>4.1340000000000002E-2</v>
      </c>
    </row>
    <row r="136" spans="1:2" x14ac:dyDescent="0.2">
      <c r="A136" s="39">
        <v>126</v>
      </c>
      <c r="B136" s="67">
        <v>4.1369999999999997E-2</v>
      </c>
    </row>
    <row r="137" spans="1:2" x14ac:dyDescent="0.2">
      <c r="A137" s="39">
        <v>127</v>
      </c>
      <c r="B137" s="67">
        <v>4.1399999999999999E-2</v>
      </c>
    </row>
    <row r="138" spans="1:2" x14ac:dyDescent="0.2">
      <c r="A138" s="39">
        <v>128</v>
      </c>
      <c r="B138" s="67">
        <v>4.1430000000000002E-2</v>
      </c>
    </row>
    <row r="139" spans="1:2" x14ac:dyDescent="0.2">
      <c r="A139" s="39">
        <v>129</v>
      </c>
      <c r="B139" s="67">
        <v>4.1459999999999997E-2</v>
      </c>
    </row>
    <row r="140" spans="1:2" x14ac:dyDescent="0.2">
      <c r="A140" s="41">
        <v>130</v>
      </c>
      <c r="B140" s="68">
        <v>4.1480000000000003E-2</v>
      </c>
    </row>
    <row r="141" spans="1:2" x14ac:dyDescent="0.2">
      <c r="A141" s="39">
        <v>131</v>
      </c>
      <c r="B141" s="67">
        <v>4.1509999999999998E-2</v>
      </c>
    </row>
    <row r="142" spans="1:2" x14ac:dyDescent="0.2">
      <c r="A142" s="39">
        <v>132</v>
      </c>
      <c r="B142" s="67">
        <v>4.1540000000000001E-2</v>
      </c>
    </row>
    <row r="143" spans="1:2" x14ac:dyDescent="0.2">
      <c r="A143" s="39">
        <v>133</v>
      </c>
      <c r="B143" s="67">
        <v>4.156E-2</v>
      </c>
    </row>
    <row r="144" spans="1:2" x14ac:dyDescent="0.2">
      <c r="A144" s="39">
        <v>134</v>
      </c>
      <c r="B144" s="67">
        <v>4.1590000000000002E-2</v>
      </c>
    </row>
    <row r="145" spans="1:2" x14ac:dyDescent="0.2">
      <c r="A145" s="41">
        <v>135</v>
      </c>
      <c r="B145" s="68">
        <v>4.1610000000000001E-2</v>
      </c>
    </row>
    <row r="146" spans="1:2" x14ac:dyDescent="0.2">
      <c r="A146" s="39">
        <v>136</v>
      </c>
      <c r="B146" s="67">
        <v>4.1640000000000003E-2</v>
      </c>
    </row>
    <row r="147" spans="1:2" x14ac:dyDescent="0.2">
      <c r="A147" s="39">
        <v>137</v>
      </c>
      <c r="B147" s="67">
        <v>4.1660000000000003E-2</v>
      </c>
    </row>
    <row r="148" spans="1:2" x14ac:dyDescent="0.2">
      <c r="A148" s="39">
        <v>138</v>
      </c>
      <c r="B148" s="67">
        <v>4.1689999999999998E-2</v>
      </c>
    </row>
    <row r="149" spans="1:2" x14ac:dyDescent="0.2">
      <c r="A149" s="39">
        <v>139</v>
      </c>
      <c r="B149" s="67">
        <v>4.1709999999999997E-2</v>
      </c>
    </row>
    <row r="150" spans="1:2" x14ac:dyDescent="0.2">
      <c r="A150" s="41">
        <v>140</v>
      </c>
      <c r="B150" s="68">
        <v>4.1730000000000003E-2</v>
      </c>
    </row>
    <row r="151" spans="1:2" x14ac:dyDescent="0.2">
      <c r="A151" s="39">
        <v>141</v>
      </c>
      <c r="B151" s="67">
        <v>4.1759999999999999E-2</v>
      </c>
    </row>
    <row r="152" spans="1:2" x14ac:dyDescent="0.2">
      <c r="A152" s="39">
        <v>142</v>
      </c>
      <c r="B152" s="67">
        <v>4.1779999999999998E-2</v>
      </c>
    </row>
    <row r="153" spans="1:2" x14ac:dyDescent="0.2">
      <c r="A153" s="39">
        <v>143</v>
      </c>
      <c r="B153" s="67">
        <v>4.1799999999999997E-2</v>
      </c>
    </row>
    <row r="154" spans="1:2" x14ac:dyDescent="0.2">
      <c r="A154" s="39">
        <v>144</v>
      </c>
      <c r="B154" s="67">
        <v>4.1820000000000003E-2</v>
      </c>
    </row>
    <row r="155" spans="1:2" x14ac:dyDescent="0.2">
      <c r="A155" s="41">
        <v>145</v>
      </c>
      <c r="B155" s="68">
        <v>4.1849999999999998E-2</v>
      </c>
    </row>
    <row r="156" spans="1:2" x14ac:dyDescent="0.2">
      <c r="A156" s="39">
        <v>146</v>
      </c>
      <c r="B156" s="67">
        <v>4.1869999999999997E-2</v>
      </c>
    </row>
    <row r="157" spans="1:2" x14ac:dyDescent="0.2">
      <c r="A157" s="39">
        <v>147</v>
      </c>
      <c r="B157" s="67">
        <v>4.1889999999999997E-2</v>
      </c>
    </row>
    <row r="158" spans="1:2" x14ac:dyDescent="0.2">
      <c r="A158" s="39">
        <v>148</v>
      </c>
      <c r="B158" s="67">
        <v>4.1910000000000003E-2</v>
      </c>
    </row>
    <row r="159" spans="1:2" x14ac:dyDescent="0.2">
      <c r="A159" s="39">
        <v>149</v>
      </c>
      <c r="B159" s="67">
        <v>4.1930000000000002E-2</v>
      </c>
    </row>
    <row r="160" spans="1:2" x14ac:dyDescent="0.2">
      <c r="A160" s="41">
        <v>150</v>
      </c>
      <c r="B160" s="68">
        <v>4.1950000000000001E-2</v>
      </c>
    </row>
    <row r="161" spans="1:2" x14ac:dyDescent="0.2">
      <c r="A161" s="39"/>
      <c r="B161" s="39"/>
    </row>
    <row r="162" spans="1:2" x14ac:dyDescent="0.2">
      <c r="A162" s="39"/>
      <c r="B162" s="39"/>
    </row>
    <row r="163" spans="1:2" x14ac:dyDescent="0.2">
      <c r="A163" s="39"/>
      <c r="B163" s="39"/>
    </row>
    <row r="164" spans="1:2" x14ac:dyDescent="0.2">
      <c r="A164" s="39"/>
      <c r="B164" s="39"/>
    </row>
    <row r="165" spans="1:2" x14ac:dyDescent="0.2">
      <c r="A165" s="39"/>
      <c r="B165" s="39"/>
    </row>
    <row r="166" spans="1:2" x14ac:dyDescent="0.2">
      <c r="A166" s="39"/>
      <c r="B166" s="39"/>
    </row>
    <row r="167" spans="1:2" x14ac:dyDescent="0.2">
      <c r="A167" s="39"/>
      <c r="B167" s="39"/>
    </row>
    <row r="168" spans="1:2" x14ac:dyDescent="0.2">
      <c r="A168" s="39"/>
      <c r="B168" s="39"/>
    </row>
    <row r="169" spans="1:2" x14ac:dyDescent="0.2">
      <c r="A169" s="39"/>
      <c r="B169" s="39"/>
    </row>
    <row r="170" spans="1:2" x14ac:dyDescent="0.2">
      <c r="A170" s="39"/>
      <c r="B170" s="39"/>
    </row>
  </sheetData>
  <mergeCells count="1">
    <mergeCell ref="C9:E9"/>
  </mergeCells>
  <hyperlinks>
    <hyperlink ref="A2" location="Main_Menu!D10" display="Main menu" xr:uid="{F65011C1-9C79-4BC3-8AB8-0547CEAA652D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TKM Összesítő</vt:lpstr>
      <vt:lpstr>Számítás</vt:lpstr>
      <vt:lpstr>hozamok</vt:lpstr>
      <vt:lpstr>hozamok!Nyomtatási_terület</vt:lpstr>
      <vt:lpstr>Számítás!Nyomtatási_terület</vt:lpstr>
      <vt:lpstr>'TKM Összesítő'!Nyomtatási_terület</vt:lpstr>
    </vt:vector>
  </TitlesOfParts>
  <Company>AHBRT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Sződy Ádám</dc:creator>
  <cp:lastModifiedBy>Török László</cp:lastModifiedBy>
  <dcterms:created xsi:type="dcterms:W3CDTF">2009-02-24T11:58:58Z</dcterms:created>
  <dcterms:modified xsi:type="dcterms:W3CDTF">2021-01-12T12:35:10Z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torokl@mnb.hu</vt:lpwstr>
  </property>
  <property fmtid="{D5CDD505-2E9C-101B-9397-08002B2CF9AE}" pid="6" name="MSIP_Label_b0d11092-50c9-4e74-84b5-b1af078dc3d0_SetDate">
    <vt:lpwstr>2019-02-12T14:56:40.8141565+01:00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2024-10-07T12:17:50Z</vt:filetime>
  </property>
  <property fmtid="{D5CDD505-2E9C-101B-9397-08002B2CF9AE}" pid="12" name="Érvényességet beállító">
    <vt:lpwstr>firake</vt:lpwstr>
  </property>
  <property fmtid="{D5CDD505-2E9C-101B-9397-08002B2CF9AE}" pid="13" name="Érvényességi idő első beállítása">
    <vt:filetime>2019-10-07T12:17:51Z</vt:filetime>
  </property>
</Properties>
</file>