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95" windowWidth="14880" windowHeight="7455" tabRatio="763"/>
  </bookViews>
  <sheets>
    <sheet name="TER2017" sheetId="8" r:id="rId1"/>
  </sheets>
  <definedNames>
    <definedName name="_xlnm._FilterDatabase" localSheetId="0" hidden="1">'TER2017'!$B$1:$AN$641</definedName>
  </definedNames>
  <calcPr calcId="145621"/>
</workbook>
</file>

<file path=xl/calcChain.xml><?xml version="1.0" encoding="utf-8"?>
<calcChain xmlns="http://schemas.openxmlformats.org/spreadsheetml/2006/main">
  <c r="AM625" i="8" l="1"/>
  <c r="AL625" i="8"/>
  <c r="AK619" i="8"/>
  <c r="K619" i="8"/>
  <c r="AL619" i="8" s="1"/>
  <c r="AI619" i="8"/>
  <c r="AJ619" i="8" s="1"/>
  <c r="G643" i="8"/>
  <c r="AM619" i="8" l="1"/>
  <c r="AN619" i="8"/>
  <c r="B643" i="8" l="1"/>
  <c r="AM429" i="8"/>
  <c r="AL429" i="8"/>
  <c r="AI640" i="8" l="1"/>
  <c r="AI638" i="8"/>
  <c r="AI636" i="8"/>
  <c r="AI634" i="8"/>
  <c r="AI632" i="8"/>
  <c r="AI630" i="8"/>
  <c r="AI628" i="8"/>
  <c r="AI627" i="8"/>
  <c r="AI625" i="8"/>
  <c r="AN625" i="8" s="1"/>
  <c r="AI624" i="8"/>
  <c r="AI618" i="8"/>
  <c r="AI617" i="8"/>
  <c r="AI616" i="8"/>
  <c r="AI615" i="8"/>
  <c r="AI614" i="8"/>
  <c r="AI613" i="8"/>
  <c r="AI612" i="8"/>
  <c r="AI611" i="8"/>
  <c r="AI610" i="8"/>
  <c r="AI609" i="8"/>
  <c r="AI608" i="8"/>
  <c r="AI607" i="8"/>
  <c r="AI606" i="8"/>
  <c r="AI605" i="8"/>
  <c r="AI604" i="8"/>
  <c r="AI603" i="8"/>
  <c r="AI602" i="8"/>
  <c r="AI601" i="8"/>
  <c r="AI600" i="8"/>
  <c r="AI599" i="8"/>
  <c r="AI598" i="8"/>
  <c r="AI597" i="8"/>
  <c r="AI596" i="8"/>
  <c r="AI595" i="8"/>
  <c r="AI594" i="8"/>
  <c r="AI593" i="8"/>
  <c r="AI592" i="8"/>
  <c r="AI591" i="8"/>
  <c r="AI590" i="8"/>
  <c r="AI589" i="8"/>
  <c r="AI588" i="8"/>
  <c r="AI587" i="8"/>
  <c r="AI586" i="8"/>
  <c r="AI585" i="8"/>
  <c r="AI584" i="8"/>
  <c r="AI583" i="8"/>
  <c r="AI582" i="8"/>
  <c r="AI581" i="8"/>
  <c r="AI580" i="8"/>
  <c r="AI579" i="8"/>
  <c r="AI578" i="8"/>
  <c r="AI577" i="8"/>
  <c r="AI576" i="8"/>
  <c r="AI575" i="8"/>
  <c r="AI574" i="8"/>
  <c r="AI573" i="8"/>
  <c r="AI572" i="8"/>
  <c r="AI571" i="8"/>
  <c r="AI570" i="8"/>
  <c r="AI569" i="8"/>
  <c r="AI568" i="8"/>
  <c r="AI567" i="8"/>
  <c r="AI566" i="8"/>
  <c r="AI565" i="8"/>
  <c r="AI564" i="8"/>
  <c r="AI563" i="8"/>
  <c r="AI562" i="8"/>
  <c r="AI561" i="8"/>
  <c r="AI560" i="8"/>
  <c r="AI559" i="8"/>
  <c r="AI558" i="8"/>
  <c r="AI557" i="8"/>
  <c r="AI556" i="8"/>
  <c r="AI555" i="8"/>
  <c r="AI554" i="8"/>
  <c r="AI553" i="8"/>
  <c r="AI552" i="8"/>
  <c r="AI551" i="8"/>
  <c r="AI550" i="8"/>
  <c r="AI549" i="8"/>
  <c r="AI548" i="8"/>
  <c r="AI547" i="8"/>
  <c r="AI546" i="8"/>
  <c r="AI545" i="8"/>
  <c r="AI544" i="8"/>
  <c r="AI543" i="8"/>
  <c r="AI542" i="8"/>
  <c r="AI541" i="8"/>
  <c r="AI540" i="8"/>
  <c r="AI539" i="8"/>
  <c r="AI538" i="8"/>
  <c r="AI537" i="8"/>
  <c r="AI536" i="8"/>
  <c r="AI535" i="8"/>
  <c r="AI534" i="8"/>
  <c r="AI533" i="8"/>
  <c r="AI532" i="8"/>
  <c r="AI531" i="8"/>
  <c r="AI530" i="8"/>
  <c r="AI529" i="8"/>
  <c r="AI528" i="8"/>
  <c r="AI527" i="8"/>
  <c r="AI526" i="8"/>
  <c r="AI525" i="8"/>
  <c r="AI524" i="8"/>
  <c r="AI523" i="8"/>
  <c r="AI522" i="8"/>
  <c r="AI521" i="8"/>
  <c r="AI520" i="8"/>
  <c r="AI519" i="8"/>
  <c r="AI518" i="8"/>
  <c r="AI517" i="8"/>
  <c r="AI516" i="8"/>
  <c r="AI515" i="8"/>
  <c r="AI514" i="8"/>
  <c r="AI513" i="8"/>
  <c r="AI512" i="8"/>
  <c r="AI511" i="8"/>
  <c r="AI510" i="8"/>
  <c r="AI509" i="8"/>
  <c r="AI508" i="8"/>
  <c r="AI507" i="8"/>
  <c r="AI506" i="8"/>
  <c r="AI505" i="8"/>
  <c r="AI504" i="8"/>
  <c r="AI503" i="8"/>
  <c r="AI502" i="8"/>
  <c r="AI501" i="8"/>
  <c r="AI500" i="8"/>
  <c r="AI499" i="8"/>
  <c r="AI498" i="8"/>
  <c r="AI497" i="8"/>
  <c r="AI496" i="8"/>
  <c r="AI495" i="8"/>
  <c r="AI494" i="8"/>
  <c r="AI493" i="8"/>
  <c r="AI492" i="8"/>
  <c r="AI491" i="8"/>
  <c r="AI490" i="8"/>
  <c r="AI489" i="8"/>
  <c r="AI488" i="8"/>
  <c r="AI487" i="8"/>
  <c r="AI486" i="8"/>
  <c r="AI485" i="8"/>
  <c r="AI484" i="8"/>
  <c r="AI483" i="8"/>
  <c r="AI482" i="8"/>
  <c r="AI481" i="8"/>
  <c r="AI480" i="8"/>
  <c r="AI479" i="8"/>
  <c r="AI478" i="8"/>
  <c r="AI477" i="8"/>
  <c r="AI476" i="8"/>
  <c r="AI475" i="8"/>
  <c r="AI474" i="8"/>
  <c r="AI473" i="8"/>
  <c r="AI472" i="8"/>
  <c r="AI471" i="8"/>
  <c r="AI470" i="8"/>
  <c r="AI469" i="8"/>
  <c r="AI468" i="8"/>
  <c r="AI467" i="8"/>
  <c r="AI466" i="8"/>
  <c r="AI465" i="8"/>
  <c r="AI464" i="8"/>
  <c r="AI463" i="8"/>
  <c r="AI462" i="8"/>
  <c r="AI461" i="8"/>
  <c r="AI460" i="8"/>
  <c r="AI459" i="8"/>
  <c r="AI458" i="8"/>
  <c r="AI457" i="8"/>
  <c r="AI456" i="8"/>
  <c r="AI455" i="8"/>
  <c r="AI454" i="8"/>
  <c r="AI453" i="8"/>
  <c r="AI452" i="8"/>
  <c r="AI451" i="8"/>
  <c r="AI450" i="8"/>
  <c r="AI449" i="8"/>
  <c r="AI448" i="8"/>
  <c r="AI447" i="8"/>
  <c r="AI446" i="8"/>
  <c r="AI445" i="8"/>
  <c r="AI444" i="8"/>
  <c r="AI443" i="8"/>
  <c r="AI442" i="8"/>
  <c r="AI441" i="8"/>
  <c r="AI440" i="8"/>
  <c r="AI439" i="8"/>
  <c r="AI438" i="8"/>
  <c r="AI437" i="8"/>
  <c r="AI436" i="8"/>
  <c r="AI435" i="8"/>
  <c r="AI434" i="8"/>
  <c r="AI433" i="8"/>
  <c r="AI432" i="8"/>
  <c r="AI431" i="8"/>
  <c r="AI430" i="8"/>
  <c r="AI429" i="8"/>
  <c r="AN429" i="8" s="1"/>
  <c r="AI428" i="8"/>
  <c r="AI427" i="8"/>
  <c r="AI426" i="8"/>
  <c r="AI425" i="8"/>
  <c r="AI424" i="8"/>
  <c r="AI423" i="8"/>
  <c r="AI422" i="8"/>
  <c r="AI421" i="8"/>
  <c r="AI420" i="8"/>
  <c r="AI419" i="8"/>
  <c r="AI418" i="8"/>
  <c r="AI417" i="8"/>
  <c r="AI416" i="8"/>
  <c r="AI415" i="8"/>
  <c r="AI414" i="8"/>
  <c r="AI413" i="8"/>
  <c r="AI412" i="8"/>
  <c r="AI411" i="8"/>
  <c r="AI410" i="8"/>
  <c r="AI409" i="8"/>
  <c r="AI408" i="8"/>
  <c r="AI407" i="8"/>
  <c r="AI406" i="8"/>
  <c r="AI405" i="8"/>
  <c r="AI404" i="8"/>
  <c r="AI403" i="8"/>
  <c r="AI402" i="8"/>
  <c r="AI401" i="8"/>
  <c r="AI400" i="8"/>
  <c r="AI399" i="8"/>
  <c r="AI398" i="8"/>
  <c r="AI397" i="8"/>
  <c r="AI396" i="8"/>
  <c r="AI395" i="8"/>
  <c r="AI394" i="8"/>
  <c r="AI393" i="8"/>
  <c r="AI392" i="8"/>
  <c r="AI391" i="8"/>
  <c r="AI390" i="8"/>
  <c r="AI389" i="8"/>
  <c r="AI388" i="8"/>
  <c r="AI387" i="8"/>
  <c r="AI386" i="8"/>
  <c r="AI385" i="8"/>
  <c r="AI384" i="8"/>
  <c r="AI383" i="8"/>
  <c r="AI382" i="8"/>
  <c r="AI381" i="8"/>
  <c r="AI380" i="8"/>
  <c r="AI379" i="8"/>
  <c r="AI378" i="8"/>
  <c r="AI377" i="8"/>
  <c r="AI376" i="8"/>
  <c r="AI375" i="8"/>
  <c r="AI374" i="8"/>
  <c r="AI373" i="8"/>
  <c r="AI372" i="8"/>
  <c r="AI371" i="8"/>
  <c r="AI370" i="8"/>
  <c r="AI369" i="8"/>
  <c r="AI368" i="8"/>
  <c r="AI367" i="8"/>
  <c r="AI366" i="8"/>
  <c r="AI365" i="8"/>
  <c r="AI364" i="8"/>
  <c r="AI363" i="8"/>
  <c r="AI362" i="8"/>
  <c r="AI361" i="8"/>
  <c r="AI360" i="8"/>
  <c r="AI359" i="8"/>
  <c r="AI358" i="8"/>
  <c r="AI357" i="8"/>
  <c r="AI356" i="8"/>
  <c r="AI355" i="8"/>
  <c r="AI354" i="8"/>
  <c r="AI353" i="8"/>
  <c r="AI352" i="8"/>
  <c r="AI351" i="8"/>
  <c r="AI350" i="8"/>
  <c r="AI349" i="8"/>
  <c r="AI348" i="8"/>
  <c r="AI347" i="8"/>
  <c r="AI346" i="8"/>
  <c r="AI345" i="8"/>
  <c r="AI344" i="8"/>
  <c r="AI343" i="8"/>
  <c r="AI342" i="8"/>
  <c r="AI341" i="8"/>
  <c r="AI340" i="8"/>
  <c r="AI339" i="8"/>
  <c r="AI338" i="8"/>
  <c r="AI337" i="8"/>
  <c r="AI336" i="8"/>
  <c r="AI335" i="8"/>
  <c r="AI334" i="8"/>
  <c r="AI333" i="8"/>
  <c r="AI332" i="8"/>
  <c r="AI331" i="8"/>
  <c r="AI330" i="8"/>
  <c r="AI329" i="8"/>
  <c r="AI328" i="8"/>
  <c r="AI327" i="8"/>
  <c r="AI326" i="8"/>
  <c r="AI325" i="8"/>
  <c r="AI324" i="8"/>
  <c r="AI323" i="8"/>
  <c r="AI322" i="8"/>
  <c r="AI321" i="8"/>
  <c r="AI320" i="8"/>
  <c r="AI319" i="8"/>
  <c r="AI318" i="8"/>
  <c r="AI317" i="8"/>
  <c r="AI316" i="8"/>
  <c r="AI315" i="8"/>
  <c r="AI314" i="8"/>
  <c r="AI313" i="8"/>
  <c r="AI312" i="8"/>
  <c r="AI311" i="8"/>
  <c r="AI310" i="8"/>
  <c r="AI309" i="8"/>
  <c r="AI308" i="8"/>
  <c r="AI307" i="8"/>
  <c r="AI306" i="8"/>
  <c r="AI305" i="8"/>
  <c r="AI304" i="8"/>
  <c r="AI303" i="8"/>
  <c r="AI302" i="8"/>
  <c r="AI301" i="8"/>
  <c r="AI300" i="8"/>
  <c r="AI299" i="8"/>
  <c r="AI298" i="8"/>
  <c r="AI297" i="8"/>
  <c r="AI296" i="8"/>
  <c r="AI295" i="8"/>
  <c r="AI294" i="8"/>
  <c r="AI293" i="8"/>
  <c r="AI292" i="8"/>
  <c r="AI291" i="8"/>
  <c r="AI290" i="8"/>
  <c r="AI289" i="8"/>
  <c r="AI288" i="8"/>
  <c r="AI287" i="8"/>
  <c r="AI286" i="8"/>
  <c r="AI285" i="8"/>
  <c r="AI284" i="8"/>
  <c r="AI283" i="8"/>
  <c r="AI282" i="8"/>
  <c r="AI281" i="8"/>
  <c r="AI280" i="8"/>
  <c r="AI279" i="8"/>
  <c r="AI278" i="8"/>
  <c r="AI277" i="8"/>
  <c r="AI276" i="8"/>
  <c r="AI275" i="8"/>
  <c r="AI274" i="8"/>
  <c r="AI273" i="8"/>
  <c r="AI272" i="8"/>
  <c r="AI271" i="8"/>
  <c r="AI270" i="8"/>
  <c r="AI269" i="8"/>
  <c r="AI268" i="8"/>
  <c r="AI267" i="8"/>
  <c r="AI266" i="8"/>
  <c r="AI265" i="8"/>
  <c r="AI264" i="8"/>
  <c r="AI263" i="8"/>
  <c r="AI262" i="8"/>
  <c r="AI261" i="8"/>
  <c r="AI260" i="8"/>
  <c r="AI259" i="8"/>
  <c r="AI258" i="8"/>
  <c r="AI257" i="8"/>
  <c r="AI256" i="8"/>
  <c r="AI255" i="8"/>
  <c r="AI254" i="8"/>
  <c r="AI253" i="8"/>
  <c r="AI252" i="8"/>
  <c r="AI251" i="8"/>
  <c r="AI250" i="8"/>
  <c r="AI249" i="8"/>
  <c r="AI248" i="8"/>
  <c r="AI247" i="8"/>
  <c r="AI246" i="8"/>
  <c r="AI245" i="8"/>
  <c r="AI244" i="8"/>
  <c r="AI243" i="8"/>
  <c r="AI242" i="8"/>
  <c r="AI241" i="8"/>
  <c r="AI240" i="8"/>
  <c r="AI239" i="8"/>
  <c r="AI238" i="8"/>
  <c r="AI237" i="8"/>
  <c r="AI236" i="8"/>
  <c r="AI235" i="8"/>
  <c r="AI234" i="8"/>
  <c r="AI233" i="8"/>
  <c r="AI232" i="8"/>
  <c r="AI231" i="8"/>
  <c r="AI230" i="8"/>
  <c r="AI229" i="8"/>
  <c r="AI226" i="8"/>
  <c r="AI225" i="8"/>
  <c r="AI224" i="8"/>
  <c r="AI223" i="8"/>
  <c r="AI222" i="8"/>
  <c r="AI221" i="8"/>
  <c r="AI220" i="8"/>
  <c r="AI219" i="8"/>
  <c r="AI218" i="8"/>
  <c r="AI217" i="8"/>
  <c r="AI216" i="8"/>
  <c r="AI215" i="8"/>
  <c r="AI212" i="8"/>
  <c r="AI209" i="8"/>
  <c r="AI208" i="8"/>
  <c r="AI206" i="8"/>
  <c r="AI205" i="8"/>
  <c r="AI204" i="8"/>
  <c r="AI203" i="8"/>
  <c r="AI202" i="8"/>
  <c r="AI200" i="8"/>
  <c r="AI199" i="8"/>
  <c r="AI198" i="8"/>
  <c r="AI197" i="8"/>
  <c r="AI196" i="8"/>
  <c r="AI192" i="8"/>
  <c r="AI191" i="8"/>
  <c r="AI188" i="8"/>
  <c r="AI187" i="8"/>
  <c r="AI184" i="8"/>
  <c r="AI183" i="8"/>
  <c r="AI182" i="8"/>
  <c r="AI181" i="8"/>
  <c r="AI180" i="8"/>
  <c r="AI179" i="8"/>
  <c r="AI178" i="8"/>
  <c r="AI177" i="8"/>
  <c r="AI176" i="8"/>
  <c r="AI175" i="8"/>
  <c r="AI174" i="8"/>
  <c r="AI173" i="8"/>
  <c r="AI172" i="8"/>
  <c r="AI167" i="8"/>
  <c r="AI162" i="8"/>
  <c r="AI157" i="8"/>
  <c r="AI152" i="8"/>
  <c r="AI151" i="8"/>
  <c r="AI150" i="8"/>
  <c r="AI149" i="8"/>
  <c r="AI148" i="8"/>
  <c r="AI147" i="8"/>
  <c r="AI146" i="8"/>
  <c r="AI145" i="8"/>
  <c r="AI144" i="8"/>
  <c r="AI143" i="8"/>
  <c r="AI142" i="8"/>
  <c r="AI141" i="8"/>
  <c r="AI140" i="8"/>
  <c r="AI139" i="8"/>
  <c r="AI138" i="8"/>
  <c r="AI137" i="8"/>
  <c r="AI136" i="8"/>
  <c r="AI135" i="8"/>
  <c r="AI134" i="8"/>
  <c r="AI133" i="8"/>
  <c r="AI132" i="8"/>
  <c r="AI131" i="8"/>
  <c r="AI130" i="8"/>
  <c r="AI129" i="8"/>
  <c r="AI128" i="8"/>
  <c r="AI127" i="8"/>
  <c r="AI126" i="8"/>
  <c r="AI125" i="8"/>
  <c r="AI124" i="8"/>
  <c r="AI123" i="8"/>
  <c r="AI122" i="8"/>
  <c r="AI121" i="8"/>
  <c r="AI120" i="8"/>
  <c r="AI119" i="8"/>
  <c r="AI118" i="8"/>
  <c r="AI117" i="8"/>
  <c r="AI116" i="8"/>
  <c r="AI115" i="8"/>
  <c r="AI114" i="8"/>
  <c r="AI113" i="8"/>
  <c r="AI112" i="8"/>
  <c r="AI111" i="8"/>
  <c r="AI110" i="8"/>
  <c r="AI109" i="8"/>
  <c r="AI59" i="8"/>
  <c r="AI60" i="8"/>
  <c r="AI61" i="8"/>
  <c r="AI62" i="8"/>
  <c r="AI63" i="8"/>
  <c r="AI64" i="8"/>
  <c r="AI65" i="8"/>
  <c r="AI66" i="8"/>
  <c r="AI67" i="8"/>
  <c r="AI68" i="8"/>
  <c r="AI69" i="8"/>
  <c r="AI70" i="8"/>
  <c r="AI71" i="8"/>
  <c r="AI72" i="8"/>
  <c r="AI73" i="8"/>
  <c r="AI74" i="8"/>
  <c r="AI75" i="8"/>
  <c r="AI76" i="8"/>
  <c r="AI77" i="8"/>
  <c r="AI78" i="8"/>
  <c r="AI79" i="8"/>
  <c r="AI80" i="8"/>
  <c r="AI81" i="8"/>
  <c r="AI82" i="8"/>
  <c r="AI83" i="8"/>
  <c r="AI84" i="8"/>
  <c r="AI85" i="8"/>
  <c r="AI86" i="8"/>
  <c r="AI87" i="8"/>
  <c r="AI88" i="8"/>
  <c r="AI89" i="8"/>
  <c r="AI90" i="8"/>
  <c r="AI91" i="8"/>
  <c r="AI92" i="8"/>
  <c r="AI93" i="8"/>
  <c r="AI94" i="8"/>
  <c r="AI95" i="8"/>
  <c r="AI96" i="8"/>
  <c r="AI97" i="8"/>
  <c r="AI98" i="8"/>
  <c r="AI99" i="8"/>
  <c r="AI100" i="8"/>
  <c r="AI101" i="8"/>
  <c r="AI102" i="8"/>
  <c r="AI103" i="8"/>
  <c r="AI104" i="8"/>
  <c r="AI105" i="8"/>
  <c r="AI106" i="8"/>
  <c r="AI107" i="8"/>
  <c r="AI108" i="8"/>
  <c r="AI44" i="8"/>
  <c r="AI45" i="8"/>
  <c r="AI46" i="8"/>
  <c r="AI47" i="8"/>
  <c r="AI48" i="8"/>
  <c r="AI49" i="8"/>
  <c r="AI50" i="8"/>
  <c r="AI51" i="8"/>
  <c r="AI52" i="8"/>
  <c r="AI53" i="8"/>
  <c r="AI54" i="8"/>
  <c r="AI55" i="8"/>
  <c r="AI56" i="8"/>
  <c r="AI57" i="8"/>
  <c r="AI58" i="8"/>
  <c r="AI43" i="8"/>
  <c r="AI42" i="8"/>
  <c r="AI41" i="8"/>
  <c r="AI40" i="8"/>
  <c r="AI39" i="8"/>
  <c r="AI38" i="8"/>
  <c r="AI37" i="8"/>
  <c r="AI36" i="8"/>
  <c r="AI35" i="8"/>
  <c r="AI34" i="8"/>
  <c r="AI33" i="8"/>
  <c r="AI32" i="8"/>
  <c r="AI31" i="8"/>
  <c r="AI30" i="8"/>
  <c r="AI29" i="8"/>
  <c r="AI28" i="8"/>
  <c r="AI27" i="8"/>
  <c r="AI26" i="8"/>
  <c r="AI25" i="8"/>
  <c r="AI24" i="8"/>
  <c r="AI23" i="8"/>
  <c r="AI22" i="8"/>
  <c r="AI21" i="8"/>
  <c r="AI20" i="8"/>
  <c r="AI19" i="8"/>
  <c r="AI18" i="8"/>
  <c r="AI17" i="8"/>
  <c r="AI16" i="8"/>
  <c r="AI15" i="8"/>
  <c r="AI14" i="8"/>
  <c r="AI13" i="8"/>
  <c r="AI12" i="8"/>
  <c r="AI11" i="8"/>
  <c r="AI10" i="8"/>
  <c r="AI9" i="8"/>
  <c r="AI8" i="8"/>
  <c r="AI7" i="8"/>
  <c r="AI6" i="8"/>
  <c r="AI5" i="8"/>
  <c r="AI4" i="8"/>
  <c r="AI3" i="8"/>
  <c r="AI2" i="8"/>
  <c r="AN149" i="8" l="1"/>
  <c r="AL29" i="8"/>
  <c r="AM29" i="8"/>
  <c r="AL30" i="8"/>
  <c r="AM30" i="8"/>
  <c r="AL31" i="8"/>
  <c r="AM31" i="8"/>
  <c r="AL32" i="8"/>
  <c r="AM32" i="8"/>
  <c r="AL33" i="8"/>
  <c r="AM33" i="8"/>
  <c r="AL34" i="8"/>
  <c r="AM34" i="8"/>
  <c r="AL35" i="8"/>
  <c r="AM35" i="8"/>
  <c r="AL36" i="8"/>
  <c r="AM36" i="8"/>
  <c r="AL37" i="8"/>
  <c r="AM37" i="8"/>
  <c r="AL38" i="8"/>
  <c r="AM38" i="8"/>
  <c r="AL39" i="8"/>
  <c r="AM39" i="8"/>
  <c r="AL40" i="8"/>
  <c r="AM40" i="8"/>
  <c r="AL41" i="8"/>
  <c r="AM41" i="8"/>
  <c r="AL42" i="8"/>
  <c r="AM42" i="8"/>
  <c r="AL43" i="8"/>
  <c r="AM43" i="8"/>
  <c r="AL44" i="8"/>
  <c r="AM44" i="8"/>
  <c r="AL45" i="8"/>
  <c r="AM45" i="8"/>
  <c r="AL46" i="8"/>
  <c r="AM46" i="8"/>
  <c r="AL47" i="8"/>
  <c r="AM47" i="8"/>
  <c r="AL48" i="8"/>
  <c r="AM48" i="8"/>
  <c r="AL49" i="8"/>
  <c r="AM49" i="8"/>
  <c r="AL50" i="8"/>
  <c r="AM50" i="8"/>
  <c r="AL51" i="8"/>
  <c r="AM51" i="8"/>
  <c r="AL52" i="8"/>
  <c r="AM52" i="8"/>
  <c r="AL53" i="8"/>
  <c r="AM53" i="8"/>
  <c r="AL54" i="8"/>
  <c r="AM54" i="8"/>
  <c r="AL55" i="8"/>
  <c r="AM55" i="8"/>
  <c r="AL56" i="8"/>
  <c r="AM56" i="8"/>
  <c r="AL57" i="8"/>
  <c r="AM57" i="8"/>
  <c r="AL58" i="8"/>
  <c r="AM58" i="8"/>
  <c r="AL59" i="8"/>
  <c r="AM59" i="8"/>
  <c r="AL60" i="8"/>
  <c r="AM60" i="8"/>
  <c r="AL61" i="8"/>
  <c r="AM61" i="8"/>
  <c r="AL62" i="8"/>
  <c r="AM62" i="8"/>
  <c r="AL63" i="8"/>
  <c r="AM63" i="8"/>
  <c r="AL64" i="8"/>
  <c r="AM64" i="8"/>
  <c r="AL65" i="8"/>
  <c r="AM65" i="8"/>
  <c r="AL66" i="8"/>
  <c r="AM66" i="8"/>
  <c r="AL67" i="8"/>
  <c r="AM67" i="8"/>
  <c r="AL68" i="8"/>
  <c r="AM68" i="8"/>
  <c r="AL69" i="8"/>
  <c r="AM69" i="8"/>
  <c r="AL70" i="8"/>
  <c r="AM70" i="8"/>
  <c r="AL71" i="8"/>
  <c r="AM71" i="8"/>
  <c r="AL72" i="8"/>
  <c r="AM72" i="8"/>
  <c r="AL73" i="8"/>
  <c r="AM73" i="8"/>
  <c r="AL74" i="8"/>
  <c r="AM74" i="8"/>
  <c r="AL75" i="8"/>
  <c r="AM75" i="8"/>
  <c r="AL76" i="8"/>
  <c r="AM76" i="8"/>
  <c r="AL77" i="8"/>
  <c r="AM77" i="8"/>
  <c r="AL78" i="8"/>
  <c r="AM78" i="8"/>
  <c r="AL79" i="8"/>
  <c r="AM79" i="8"/>
  <c r="AL80" i="8"/>
  <c r="AM80" i="8"/>
  <c r="AL81" i="8"/>
  <c r="AM81" i="8"/>
  <c r="AL82" i="8"/>
  <c r="AM82" i="8"/>
  <c r="AL83" i="8"/>
  <c r="AM83" i="8"/>
  <c r="AL84" i="8"/>
  <c r="AM84" i="8"/>
  <c r="AL85" i="8"/>
  <c r="AM85" i="8"/>
  <c r="AL86" i="8"/>
  <c r="AM86" i="8"/>
  <c r="AL87" i="8"/>
  <c r="AM87" i="8"/>
  <c r="AL88" i="8"/>
  <c r="AM88" i="8"/>
  <c r="AL89" i="8"/>
  <c r="AM89" i="8"/>
  <c r="AL90" i="8"/>
  <c r="AM90" i="8"/>
  <c r="AL91" i="8"/>
  <c r="AM91" i="8"/>
  <c r="AL92" i="8"/>
  <c r="AM92" i="8"/>
  <c r="AL93" i="8"/>
  <c r="AM93" i="8"/>
  <c r="AL94" i="8"/>
  <c r="AM94" i="8"/>
  <c r="AL95" i="8"/>
  <c r="AM95" i="8"/>
  <c r="AL96" i="8"/>
  <c r="AM96" i="8"/>
  <c r="AL97" i="8"/>
  <c r="AM97" i="8"/>
  <c r="AL98" i="8"/>
  <c r="AM98" i="8"/>
  <c r="AL99" i="8"/>
  <c r="AM99" i="8"/>
  <c r="AL100" i="8"/>
  <c r="AM100" i="8"/>
  <c r="AL101" i="8"/>
  <c r="AM101" i="8"/>
  <c r="AL102" i="8"/>
  <c r="AM102" i="8"/>
  <c r="AL103" i="8"/>
  <c r="AM103" i="8"/>
  <c r="AL104" i="8"/>
  <c r="AM104" i="8"/>
  <c r="AL105" i="8"/>
  <c r="AM105" i="8"/>
  <c r="AL106" i="8"/>
  <c r="AM106" i="8"/>
  <c r="AL107" i="8"/>
  <c r="AM107" i="8"/>
  <c r="AL108" i="8"/>
  <c r="AM108" i="8"/>
  <c r="AL28" i="8"/>
  <c r="AM28" i="8"/>
  <c r="AJ37" i="8"/>
  <c r="AK39" i="8"/>
  <c r="AN42" i="8"/>
  <c r="AK43" i="8"/>
  <c r="AK44" i="8"/>
  <c r="AN46" i="8"/>
  <c r="AK51" i="8"/>
  <c r="AK59" i="8"/>
  <c r="AN60" i="8"/>
  <c r="AN62" i="8"/>
  <c r="AN74" i="8"/>
  <c r="AK75" i="8"/>
  <c r="AK76" i="8"/>
  <c r="AN78" i="8"/>
  <c r="AN91" i="8"/>
  <c r="AN92" i="8"/>
  <c r="AN97" i="8"/>
  <c r="AN98" i="8"/>
  <c r="AN99" i="8"/>
  <c r="AK100" i="8"/>
  <c r="AN103" i="8"/>
  <c r="AN105" i="8"/>
  <c r="AN107" i="8"/>
  <c r="AN108" i="8"/>
  <c r="AN32" i="8"/>
  <c r="AN28" i="8"/>
  <c r="AJ109" i="8"/>
  <c r="AL109" i="8"/>
  <c r="AM109" i="8"/>
  <c r="AL110" i="8"/>
  <c r="AM110" i="8"/>
  <c r="AJ111" i="8"/>
  <c r="AL111" i="8"/>
  <c r="AM111" i="8"/>
  <c r="AL112" i="8"/>
  <c r="AM112" i="8"/>
  <c r="AK78" i="8" l="1"/>
  <c r="AK33" i="8"/>
  <c r="AK92" i="8"/>
  <c r="AN75" i="8"/>
  <c r="AK29" i="8"/>
  <c r="AK60" i="8"/>
  <c r="AN59" i="8"/>
  <c r="AK28" i="8"/>
  <c r="AK32" i="8"/>
  <c r="AK46" i="8"/>
  <c r="AK83" i="8"/>
  <c r="AK108" i="8"/>
  <c r="AN43" i="8"/>
  <c r="AK84" i="8"/>
  <c r="AN84" i="8"/>
  <c r="AK68" i="8"/>
  <c r="AN68" i="8"/>
  <c r="AK52" i="8"/>
  <c r="AN52" i="8"/>
  <c r="AK40" i="8"/>
  <c r="AN40" i="8"/>
  <c r="AK67" i="8"/>
  <c r="AN67" i="8"/>
  <c r="AK63" i="8"/>
  <c r="AJ63" i="8"/>
  <c r="AN63" i="8"/>
  <c r="AK35" i="8"/>
  <c r="AN35" i="8"/>
  <c r="AN86" i="8"/>
  <c r="AK86" i="8"/>
  <c r="AN54" i="8"/>
  <c r="AK54" i="8"/>
  <c r="AK73" i="8"/>
  <c r="AN73" i="8"/>
  <c r="AK57" i="8"/>
  <c r="AN57" i="8"/>
  <c r="AJ41" i="8"/>
  <c r="AJ48" i="8"/>
  <c r="AN38" i="8"/>
  <c r="AK38" i="8"/>
  <c r="AK47" i="8"/>
  <c r="AJ47" i="8"/>
  <c r="AJ56" i="8"/>
  <c r="AN70" i="8"/>
  <c r="AK70" i="8"/>
  <c r="AK74" i="8"/>
  <c r="AN93" i="8"/>
  <c r="AJ104" i="8"/>
  <c r="AK34" i="8"/>
  <c r="AN34" i="8"/>
  <c r="AK102" i="8"/>
  <c r="AN102" i="8"/>
  <c r="AK94" i="8"/>
  <c r="AN94" i="8"/>
  <c r="AJ82" i="8"/>
  <c r="AJ66" i="8"/>
  <c r="AJ50" i="8"/>
  <c r="AJ49" i="8"/>
  <c r="AJ72" i="8"/>
  <c r="AJ81" i="8"/>
  <c r="AJ96" i="8"/>
  <c r="AN101" i="8"/>
  <c r="AN100" i="8"/>
  <c r="AN76" i="8"/>
  <c r="AN44" i="8"/>
  <c r="AK89" i="8"/>
  <c r="AN89" i="8"/>
  <c r="AK37" i="8"/>
  <c r="AN37" i="8"/>
  <c r="AN83" i="8"/>
  <c r="AN51" i="8"/>
  <c r="AJ80" i="8"/>
  <c r="AJ64" i="8"/>
  <c r="AN33" i="8"/>
  <c r="AK42" i="8"/>
  <c r="AJ65" i="8"/>
  <c r="AK79" i="8"/>
  <c r="AJ79" i="8"/>
  <c r="AJ88" i="8"/>
  <c r="AK98" i="8"/>
  <c r="AJ39" i="8"/>
  <c r="AJ58" i="8"/>
  <c r="AK62" i="8"/>
  <c r="AN95" i="8"/>
  <c r="AJ106" i="8"/>
  <c r="AN79" i="8"/>
  <c r="AN47" i="8"/>
  <c r="AN39" i="8"/>
  <c r="AJ73" i="8"/>
  <c r="AJ89" i="8"/>
  <c r="AJ91" i="8"/>
  <c r="AK91" i="8"/>
  <c r="AK99" i="8"/>
  <c r="AJ99" i="8"/>
  <c r="AK107" i="8"/>
  <c r="AJ107" i="8"/>
  <c r="AJ35" i="8"/>
  <c r="AJ43" i="8"/>
  <c r="AJ51" i="8"/>
  <c r="AJ59" i="8"/>
  <c r="AJ67" i="8"/>
  <c r="AJ75" i="8"/>
  <c r="AJ83" i="8"/>
  <c r="AK97" i="8"/>
  <c r="AJ97" i="8"/>
  <c r="AK105" i="8"/>
  <c r="AJ105" i="8"/>
  <c r="AJ57" i="8"/>
  <c r="AK103" i="8"/>
  <c r="AJ103" i="8"/>
  <c r="AJ28" i="8"/>
  <c r="AJ32" i="8"/>
  <c r="AJ34" i="8"/>
  <c r="AJ38" i="8"/>
  <c r="AJ40" i="8"/>
  <c r="AJ42" i="8"/>
  <c r="AJ44" i="8"/>
  <c r="AJ46" i="8"/>
  <c r="AJ52" i="8"/>
  <c r="AJ54" i="8"/>
  <c r="AJ60" i="8"/>
  <c r="AJ62" i="8"/>
  <c r="AJ68" i="8"/>
  <c r="AJ70" i="8"/>
  <c r="AJ74" i="8"/>
  <c r="AJ76" i="8"/>
  <c r="AJ78" i="8"/>
  <c r="AJ84" i="8"/>
  <c r="AJ86" i="8"/>
  <c r="AJ92" i="8"/>
  <c r="AJ94" i="8"/>
  <c r="AJ98" i="8"/>
  <c r="AJ100" i="8"/>
  <c r="AJ102" i="8"/>
  <c r="AJ108" i="8"/>
  <c r="AK112" i="8"/>
  <c r="AJ112" i="8"/>
  <c r="AN112" i="8"/>
  <c r="AK110" i="8"/>
  <c r="AJ110" i="8"/>
  <c r="AN110" i="8"/>
  <c r="AK111" i="8"/>
  <c r="AK109" i="8"/>
  <c r="AN111" i="8"/>
  <c r="AN109" i="8"/>
  <c r="AJ33" i="8" l="1"/>
  <c r="AJ101" i="8"/>
  <c r="AJ29" i="8"/>
  <c r="AK93" i="8"/>
  <c r="AJ93" i="8"/>
  <c r="AN29" i="8"/>
  <c r="AK101" i="8"/>
  <c r="AK87" i="8"/>
  <c r="AN87" i="8"/>
  <c r="AJ87" i="8"/>
  <c r="AK88" i="8"/>
  <c r="AN88" i="8"/>
  <c r="AK61" i="8"/>
  <c r="AN61" i="8"/>
  <c r="AJ61" i="8"/>
  <c r="AK80" i="8"/>
  <c r="AN80" i="8"/>
  <c r="AK45" i="8"/>
  <c r="AN45" i="8"/>
  <c r="AJ45" i="8"/>
  <c r="AN30" i="8"/>
  <c r="AK30" i="8"/>
  <c r="AK53" i="8"/>
  <c r="AN53" i="8"/>
  <c r="AJ53" i="8"/>
  <c r="AK69" i="8"/>
  <c r="AN69" i="8"/>
  <c r="AJ69" i="8"/>
  <c r="AK85" i="8"/>
  <c r="AN85" i="8"/>
  <c r="AJ85" i="8"/>
  <c r="AJ30" i="8"/>
  <c r="AN90" i="8"/>
  <c r="AK90" i="8"/>
  <c r="AK71" i="8"/>
  <c r="AN71" i="8"/>
  <c r="AJ71" i="8"/>
  <c r="AK77" i="8"/>
  <c r="AN77" i="8"/>
  <c r="AJ77" i="8"/>
  <c r="AK36" i="8"/>
  <c r="AN36" i="8"/>
  <c r="AK82" i="8"/>
  <c r="AN82" i="8"/>
  <c r="AK104" i="8"/>
  <c r="AN104" i="8"/>
  <c r="AK41" i="8"/>
  <c r="AN41" i="8"/>
  <c r="AJ36" i="8"/>
  <c r="AK95" i="8"/>
  <c r="AK55" i="8"/>
  <c r="AN55" i="8"/>
  <c r="AJ55" i="8"/>
  <c r="AN64" i="8"/>
  <c r="AK64" i="8"/>
  <c r="AK72" i="8"/>
  <c r="AN72" i="8"/>
  <c r="AK31" i="8"/>
  <c r="AJ31" i="8"/>
  <c r="AN31" i="8"/>
  <c r="AK66" i="8"/>
  <c r="AN66" i="8"/>
  <c r="AK56" i="8"/>
  <c r="AN56" i="8"/>
  <c r="AK81" i="8"/>
  <c r="AN81" i="8"/>
  <c r="AJ95" i="8"/>
  <c r="AJ90" i="8"/>
  <c r="AN106" i="8"/>
  <c r="AK106" i="8"/>
  <c r="AN58" i="8"/>
  <c r="AK58" i="8"/>
  <c r="AK65" i="8"/>
  <c r="AN65" i="8"/>
  <c r="AK96" i="8"/>
  <c r="AN96" i="8"/>
  <c r="AK49" i="8"/>
  <c r="AN49" i="8"/>
  <c r="AK50" i="8"/>
  <c r="AN50" i="8"/>
  <c r="AK48" i="8"/>
  <c r="AN48" i="8"/>
  <c r="AL355" i="8"/>
  <c r="AM355" i="8"/>
  <c r="AK355" i="8" l="1"/>
  <c r="AJ355" i="8"/>
  <c r="AN355" i="8"/>
  <c r="AM640" i="8"/>
  <c r="AL640" i="8"/>
  <c r="AK640" i="8"/>
  <c r="AM638" i="8"/>
  <c r="AL638" i="8"/>
  <c r="AM636" i="8"/>
  <c r="AL636" i="8"/>
  <c r="AK636" i="8"/>
  <c r="AM634" i="8"/>
  <c r="AL634" i="8"/>
  <c r="AM632" i="8"/>
  <c r="AL632" i="8"/>
  <c r="AK632" i="8"/>
  <c r="AM630" i="8"/>
  <c r="AL630" i="8"/>
  <c r="AM628" i="8"/>
  <c r="AL628" i="8"/>
  <c r="AK628" i="8"/>
  <c r="AM627" i="8"/>
  <c r="AL627" i="8"/>
  <c r="AK625" i="8"/>
  <c r="AM624" i="8"/>
  <c r="AL624" i="8"/>
  <c r="AM618" i="8"/>
  <c r="AL618" i="8"/>
  <c r="AM617" i="8"/>
  <c r="AL617" i="8"/>
  <c r="AK617" i="8"/>
  <c r="AM616" i="8"/>
  <c r="AL616" i="8"/>
  <c r="AM615" i="8"/>
  <c r="AL615" i="8"/>
  <c r="AK615" i="8"/>
  <c r="AM614" i="8"/>
  <c r="AL614" i="8"/>
  <c r="AM613" i="8"/>
  <c r="AL613" i="8"/>
  <c r="AK613" i="8"/>
  <c r="AM612" i="8"/>
  <c r="AL612" i="8"/>
  <c r="AM611" i="8"/>
  <c r="AL611" i="8"/>
  <c r="AK611" i="8"/>
  <c r="AM610" i="8"/>
  <c r="AL610" i="8"/>
  <c r="AM609" i="8"/>
  <c r="AL609" i="8"/>
  <c r="AK609" i="8"/>
  <c r="AM608" i="8"/>
  <c r="AL608" i="8"/>
  <c r="AM607" i="8"/>
  <c r="AL607" i="8"/>
  <c r="AM606" i="8"/>
  <c r="AL606" i="8"/>
  <c r="AM605" i="8"/>
  <c r="AL605" i="8"/>
  <c r="AK605" i="8"/>
  <c r="AM604" i="8"/>
  <c r="AL604" i="8"/>
  <c r="AM603" i="8"/>
  <c r="AL603" i="8"/>
  <c r="AK603" i="8"/>
  <c r="AM602" i="8"/>
  <c r="AL602" i="8"/>
  <c r="AM601" i="8"/>
  <c r="AL601" i="8"/>
  <c r="AM600" i="8"/>
  <c r="AL600" i="8"/>
  <c r="AM599" i="8"/>
  <c r="AL599" i="8"/>
  <c r="AM598" i="8"/>
  <c r="AL598" i="8"/>
  <c r="AM597" i="8"/>
  <c r="AL597" i="8"/>
  <c r="AM596" i="8"/>
  <c r="AL596" i="8"/>
  <c r="AM595" i="8"/>
  <c r="AL595" i="8"/>
  <c r="AM594" i="8"/>
  <c r="AL594" i="8"/>
  <c r="AM593" i="8"/>
  <c r="AL593" i="8"/>
  <c r="AM592" i="8"/>
  <c r="AL592" i="8"/>
  <c r="AM591" i="8"/>
  <c r="AL591" i="8"/>
  <c r="AM590" i="8"/>
  <c r="AL590" i="8"/>
  <c r="AM589" i="8"/>
  <c r="AL589" i="8"/>
  <c r="AM588" i="8"/>
  <c r="AL588" i="8"/>
  <c r="AM587" i="8"/>
  <c r="AL587" i="8"/>
  <c r="AM586" i="8"/>
  <c r="AL586" i="8"/>
  <c r="AM585" i="8"/>
  <c r="AL585" i="8"/>
  <c r="AM584" i="8"/>
  <c r="AL584" i="8"/>
  <c r="AM583" i="8"/>
  <c r="AL583" i="8"/>
  <c r="AM582" i="8"/>
  <c r="AL582" i="8"/>
  <c r="AM581" i="8"/>
  <c r="AL581" i="8"/>
  <c r="AM580" i="8"/>
  <c r="AL580" i="8"/>
  <c r="AM579" i="8"/>
  <c r="AL579" i="8"/>
  <c r="AM578" i="8"/>
  <c r="AL578" i="8"/>
  <c r="AM577" i="8"/>
  <c r="AL577" i="8"/>
  <c r="AM576" i="8"/>
  <c r="AL576" i="8"/>
  <c r="AM575" i="8"/>
  <c r="AL575" i="8"/>
  <c r="AM574" i="8"/>
  <c r="AL574" i="8"/>
  <c r="AM573" i="8"/>
  <c r="AL573" i="8"/>
  <c r="AJ573" i="8"/>
  <c r="AM572" i="8"/>
  <c r="AL572" i="8"/>
  <c r="AK572" i="8"/>
  <c r="AM571" i="8"/>
  <c r="AL571" i="8"/>
  <c r="AM570" i="8"/>
  <c r="AL570" i="8"/>
  <c r="AM569" i="8"/>
  <c r="AL569" i="8"/>
  <c r="AM568" i="8"/>
  <c r="AL568" i="8"/>
  <c r="AM567" i="8"/>
  <c r="AL567" i="8"/>
  <c r="AM566" i="8"/>
  <c r="AL566" i="8"/>
  <c r="AM565" i="8"/>
  <c r="AL565" i="8"/>
  <c r="AM564" i="8"/>
  <c r="AL564" i="8"/>
  <c r="AM563" i="8"/>
  <c r="AL563" i="8"/>
  <c r="AK563" i="8"/>
  <c r="AM562" i="8"/>
  <c r="AL562" i="8"/>
  <c r="AM561" i="8"/>
  <c r="AL561" i="8"/>
  <c r="AK561" i="8"/>
  <c r="AM560" i="8"/>
  <c r="AL560" i="8"/>
  <c r="AM559" i="8"/>
  <c r="AL559" i="8"/>
  <c r="AM558" i="8"/>
  <c r="AL558" i="8"/>
  <c r="AM557" i="8"/>
  <c r="AL557" i="8"/>
  <c r="AM556" i="8"/>
  <c r="AL556" i="8"/>
  <c r="AM555" i="8"/>
  <c r="AL555" i="8"/>
  <c r="AK555" i="8"/>
  <c r="AM554" i="8"/>
  <c r="AL554" i="8"/>
  <c r="AM553" i="8"/>
  <c r="AL553" i="8"/>
  <c r="AK553" i="8"/>
  <c r="AM552" i="8"/>
  <c r="AL552" i="8"/>
  <c r="AM551" i="8"/>
  <c r="AL551" i="8"/>
  <c r="AM550" i="8"/>
  <c r="AL550" i="8"/>
  <c r="AM549" i="8"/>
  <c r="AL549" i="8"/>
  <c r="AM548" i="8"/>
  <c r="AL548" i="8"/>
  <c r="AM547" i="8"/>
  <c r="AL547" i="8"/>
  <c r="AK547" i="8"/>
  <c r="AM546" i="8"/>
  <c r="AL546" i="8"/>
  <c r="AM545" i="8"/>
  <c r="AL545" i="8"/>
  <c r="AK545" i="8"/>
  <c r="AM544" i="8"/>
  <c r="AL544" i="8"/>
  <c r="AM543" i="8"/>
  <c r="AL543" i="8"/>
  <c r="AK543" i="8"/>
  <c r="AM542" i="8"/>
  <c r="AL542" i="8"/>
  <c r="AM541" i="8"/>
  <c r="AL541" i="8"/>
  <c r="AK541" i="8"/>
  <c r="AM540" i="8"/>
  <c r="AL540" i="8"/>
  <c r="AM539" i="8"/>
  <c r="AL539" i="8"/>
  <c r="AK539" i="8"/>
  <c r="AM538" i="8"/>
  <c r="AL538" i="8"/>
  <c r="AM537" i="8"/>
  <c r="AL537" i="8"/>
  <c r="AK537" i="8"/>
  <c r="AM536" i="8"/>
  <c r="AL536" i="8"/>
  <c r="AM535" i="8"/>
  <c r="AL535" i="8"/>
  <c r="AK535" i="8"/>
  <c r="AM534" i="8"/>
  <c r="AL534" i="8"/>
  <c r="AM533" i="8"/>
  <c r="AL533" i="8"/>
  <c r="AK533" i="8"/>
  <c r="AM532" i="8"/>
  <c r="AL532" i="8"/>
  <c r="AM531" i="8"/>
  <c r="AL531" i="8"/>
  <c r="AK531" i="8"/>
  <c r="AM530" i="8"/>
  <c r="AL530" i="8"/>
  <c r="AM529" i="8"/>
  <c r="AL529" i="8"/>
  <c r="AK529" i="8"/>
  <c r="AM528" i="8"/>
  <c r="AL528" i="8"/>
  <c r="AM527" i="8"/>
  <c r="AL527" i="8"/>
  <c r="AK527" i="8"/>
  <c r="AM526" i="8"/>
  <c r="AL526" i="8"/>
  <c r="AM525" i="8"/>
  <c r="AL525" i="8"/>
  <c r="AK525" i="8"/>
  <c r="AM524" i="8"/>
  <c r="AL524" i="8"/>
  <c r="AM523" i="8"/>
  <c r="AL523" i="8"/>
  <c r="AM522" i="8"/>
  <c r="AL522" i="8"/>
  <c r="AK522" i="8"/>
  <c r="AM521" i="8"/>
  <c r="AL521" i="8"/>
  <c r="AK521" i="8"/>
  <c r="AM520" i="8"/>
  <c r="AL520" i="8"/>
  <c r="AM519" i="8"/>
  <c r="AL519" i="8"/>
  <c r="AM518" i="8"/>
  <c r="AL518" i="8"/>
  <c r="AM517" i="8"/>
  <c r="AL517" i="8"/>
  <c r="AK517" i="8"/>
  <c r="AM516" i="8"/>
  <c r="AL516" i="8"/>
  <c r="AM515" i="8"/>
  <c r="AL515" i="8"/>
  <c r="AM514" i="8"/>
  <c r="AL514" i="8"/>
  <c r="AK514" i="8"/>
  <c r="AM513" i="8"/>
  <c r="AL513" i="8"/>
  <c r="AK513" i="8"/>
  <c r="AM512" i="8"/>
  <c r="AL512" i="8"/>
  <c r="AM511" i="8"/>
  <c r="AL511" i="8"/>
  <c r="AM510" i="8"/>
  <c r="AL510" i="8"/>
  <c r="AM509" i="8"/>
  <c r="AL509" i="8"/>
  <c r="AJ509" i="8"/>
  <c r="AM508" i="8"/>
  <c r="AL508" i="8"/>
  <c r="AM507" i="8"/>
  <c r="AL507" i="8"/>
  <c r="AM506" i="8"/>
  <c r="AL506" i="8"/>
  <c r="AM505" i="8"/>
  <c r="AL505" i="8"/>
  <c r="AM504" i="8"/>
  <c r="AL504" i="8"/>
  <c r="AM503" i="8"/>
  <c r="AL503" i="8"/>
  <c r="AM502" i="8"/>
  <c r="AL502" i="8"/>
  <c r="AM501" i="8"/>
  <c r="AL501" i="8"/>
  <c r="AM500" i="8"/>
  <c r="AL500" i="8"/>
  <c r="AK500" i="8"/>
  <c r="AM499" i="8"/>
  <c r="AL499" i="8"/>
  <c r="AM498" i="8"/>
  <c r="AL498" i="8"/>
  <c r="AM497" i="8"/>
  <c r="AL497" i="8"/>
  <c r="AK497" i="8"/>
  <c r="AM496" i="8"/>
  <c r="AL496" i="8"/>
  <c r="AK496" i="8"/>
  <c r="AM495" i="8"/>
  <c r="AL495" i="8"/>
  <c r="AM494" i="8"/>
  <c r="AL494" i="8"/>
  <c r="AM493" i="8"/>
  <c r="AL493" i="8"/>
  <c r="AK493" i="8"/>
  <c r="AM492" i="8"/>
  <c r="AL492" i="8"/>
  <c r="AK492" i="8"/>
  <c r="AM491" i="8"/>
  <c r="AL491" i="8"/>
  <c r="AK491" i="8"/>
  <c r="AM490" i="8"/>
  <c r="AL490" i="8"/>
  <c r="AM489" i="8"/>
  <c r="AL489" i="8"/>
  <c r="AN489" i="8"/>
  <c r="AM488" i="8"/>
  <c r="AL488" i="8"/>
  <c r="AN488" i="8"/>
  <c r="AM487" i="8"/>
  <c r="AL487" i="8"/>
  <c r="AM486" i="8"/>
  <c r="AL486" i="8"/>
  <c r="AM485" i="8"/>
  <c r="AL485" i="8"/>
  <c r="AK485" i="8"/>
  <c r="AM484" i="8"/>
  <c r="AL484" i="8"/>
  <c r="AK484" i="8"/>
  <c r="AM483" i="8"/>
  <c r="AL483" i="8"/>
  <c r="AK483" i="8"/>
  <c r="AM482" i="8"/>
  <c r="AL482" i="8"/>
  <c r="AK482" i="8"/>
  <c r="AM481" i="8"/>
  <c r="AL481" i="8"/>
  <c r="AM480" i="8"/>
  <c r="AL480" i="8"/>
  <c r="AN480" i="8"/>
  <c r="AM479" i="8"/>
  <c r="AL479" i="8"/>
  <c r="AM478" i="8"/>
  <c r="AL478" i="8"/>
  <c r="AM477" i="8"/>
  <c r="AL477" i="8"/>
  <c r="AK477" i="8"/>
  <c r="AM476" i="8"/>
  <c r="AL476" i="8"/>
  <c r="AM475" i="8"/>
  <c r="AL475" i="8"/>
  <c r="AK475" i="8"/>
  <c r="AM474" i="8"/>
  <c r="AL474" i="8"/>
  <c r="AK474" i="8"/>
  <c r="AM473" i="8"/>
  <c r="AL473" i="8"/>
  <c r="AN473" i="8"/>
  <c r="AM472" i="8"/>
  <c r="AL472" i="8"/>
  <c r="AN472" i="8"/>
  <c r="AM471" i="8"/>
  <c r="AL471" i="8"/>
  <c r="AM470" i="8"/>
  <c r="AL470" i="8"/>
  <c r="AM469" i="8"/>
  <c r="AL469" i="8"/>
  <c r="AK469" i="8"/>
  <c r="AM468" i="8"/>
  <c r="AL468" i="8"/>
  <c r="AK468" i="8"/>
  <c r="AM467" i="8"/>
  <c r="AL467" i="8"/>
  <c r="AK467" i="8"/>
  <c r="AM466" i="8"/>
  <c r="AL466" i="8"/>
  <c r="AK466" i="8"/>
  <c r="AM465" i="8"/>
  <c r="AL465" i="8"/>
  <c r="AN465" i="8"/>
  <c r="AM464" i="8"/>
  <c r="AL464" i="8"/>
  <c r="AN464" i="8"/>
  <c r="AM463" i="8"/>
  <c r="AL463" i="8"/>
  <c r="AM462" i="8"/>
  <c r="AL462" i="8"/>
  <c r="AM461" i="8"/>
  <c r="AL461" i="8"/>
  <c r="AK461" i="8"/>
  <c r="AM460" i="8"/>
  <c r="AL460" i="8"/>
  <c r="AM459" i="8"/>
  <c r="AL459" i="8"/>
  <c r="AK459" i="8"/>
  <c r="AM458" i="8"/>
  <c r="AL458" i="8"/>
  <c r="AK458" i="8"/>
  <c r="AM457" i="8"/>
  <c r="AL457" i="8"/>
  <c r="AN457" i="8"/>
  <c r="AM456" i="8"/>
  <c r="AL456" i="8"/>
  <c r="AN456" i="8"/>
  <c r="AM455" i="8"/>
  <c r="AL455" i="8"/>
  <c r="AM454" i="8"/>
  <c r="AL454" i="8"/>
  <c r="AM453" i="8"/>
  <c r="AL453" i="8"/>
  <c r="AK453" i="8"/>
  <c r="AM452" i="8"/>
  <c r="AL452" i="8"/>
  <c r="AK452" i="8"/>
  <c r="AM451" i="8"/>
  <c r="AL451" i="8"/>
  <c r="AK451" i="8"/>
  <c r="AM450" i="8"/>
  <c r="AL450" i="8"/>
  <c r="AK450" i="8"/>
  <c r="AM449" i="8"/>
  <c r="AL449" i="8"/>
  <c r="AM448" i="8"/>
  <c r="AL448" i="8"/>
  <c r="AN448" i="8"/>
  <c r="AM447" i="8"/>
  <c r="AL447" i="8"/>
  <c r="AM446" i="8"/>
  <c r="AL446" i="8"/>
  <c r="AM445" i="8"/>
  <c r="AL445" i="8"/>
  <c r="AK445" i="8"/>
  <c r="AM444" i="8"/>
  <c r="AL444" i="8"/>
  <c r="AK444" i="8"/>
  <c r="AM443" i="8"/>
  <c r="AL443" i="8"/>
  <c r="AK443" i="8"/>
  <c r="AM442" i="8"/>
  <c r="AL442" i="8"/>
  <c r="AM441" i="8"/>
  <c r="AL441" i="8"/>
  <c r="AN441" i="8"/>
  <c r="AM440" i="8"/>
  <c r="AL440" i="8"/>
  <c r="AN440" i="8"/>
  <c r="AM439" i="8"/>
  <c r="AL439" i="8"/>
  <c r="AM438" i="8"/>
  <c r="AL438" i="8"/>
  <c r="AM437" i="8"/>
  <c r="AL437" i="8"/>
  <c r="AK437" i="8"/>
  <c r="AM436" i="8"/>
  <c r="AL436" i="8"/>
  <c r="AK436" i="8"/>
  <c r="AM435" i="8"/>
  <c r="AL435" i="8"/>
  <c r="AK435" i="8"/>
  <c r="AM434" i="8"/>
  <c r="AL434" i="8"/>
  <c r="AK434" i="8"/>
  <c r="AM433" i="8"/>
  <c r="AL433" i="8"/>
  <c r="AN433" i="8"/>
  <c r="AM432" i="8"/>
  <c r="AL432" i="8"/>
  <c r="AN432" i="8"/>
  <c r="AM431" i="8"/>
  <c r="AL431" i="8"/>
  <c r="AM430" i="8"/>
  <c r="AL430" i="8"/>
  <c r="AK429" i="8"/>
  <c r="AM428" i="8"/>
  <c r="AL428" i="8"/>
  <c r="AK428" i="8"/>
  <c r="AM427" i="8"/>
  <c r="AL427" i="8"/>
  <c r="AK427" i="8"/>
  <c r="AM426" i="8"/>
  <c r="AL426" i="8"/>
  <c r="AK426" i="8"/>
  <c r="AM425" i="8"/>
  <c r="AL425" i="8"/>
  <c r="AK425" i="8"/>
  <c r="AM424" i="8"/>
  <c r="AL424" i="8"/>
  <c r="AK424" i="8"/>
  <c r="AM423" i="8"/>
  <c r="AL423" i="8"/>
  <c r="AM422" i="8"/>
  <c r="AL422" i="8"/>
  <c r="AK422" i="8"/>
  <c r="AM421" i="8"/>
  <c r="AL421" i="8"/>
  <c r="AK421" i="8"/>
  <c r="AM420" i="8"/>
  <c r="AL420" i="8"/>
  <c r="AK420" i="8"/>
  <c r="AM419" i="8"/>
  <c r="AL419" i="8"/>
  <c r="AK419" i="8"/>
  <c r="AM418" i="8"/>
  <c r="AL418" i="8"/>
  <c r="AK418" i="8"/>
  <c r="AM417" i="8"/>
  <c r="AL417" i="8"/>
  <c r="AK417" i="8"/>
  <c r="AM416" i="8"/>
  <c r="AL416" i="8"/>
  <c r="AK416" i="8"/>
  <c r="AM415" i="8"/>
  <c r="AL415" i="8"/>
  <c r="AK415" i="8"/>
  <c r="AM414" i="8"/>
  <c r="AL414" i="8"/>
  <c r="AK414" i="8"/>
  <c r="AM413" i="8"/>
  <c r="AL413" i="8"/>
  <c r="AK413" i="8"/>
  <c r="AM412" i="8"/>
  <c r="AL412" i="8"/>
  <c r="AK412" i="8"/>
  <c r="AM411" i="8"/>
  <c r="AL411" i="8"/>
  <c r="AK411" i="8"/>
  <c r="AM410" i="8"/>
  <c r="AL410" i="8"/>
  <c r="AK410" i="8"/>
  <c r="AM409" i="8"/>
  <c r="AL409" i="8"/>
  <c r="AK409" i="8"/>
  <c r="AM408" i="8"/>
  <c r="AL408" i="8"/>
  <c r="AK408" i="8"/>
  <c r="AM407" i="8"/>
  <c r="AL407" i="8"/>
  <c r="AM406" i="8"/>
  <c r="AL406" i="8"/>
  <c r="AM405" i="8"/>
  <c r="AL405" i="8"/>
  <c r="AK405" i="8"/>
  <c r="AM404" i="8"/>
  <c r="AL404" i="8"/>
  <c r="AM403" i="8"/>
  <c r="AL403" i="8"/>
  <c r="AM402" i="8"/>
  <c r="AL402" i="8"/>
  <c r="AM401" i="8"/>
  <c r="AL401" i="8"/>
  <c r="AK401" i="8"/>
  <c r="AM400" i="8"/>
  <c r="AL400" i="8"/>
  <c r="AK400" i="8"/>
  <c r="AM399" i="8"/>
  <c r="AL399" i="8"/>
  <c r="AM398" i="8"/>
  <c r="AL398" i="8"/>
  <c r="AM397" i="8"/>
  <c r="AL397" i="8"/>
  <c r="AK397" i="8"/>
  <c r="AM396" i="8"/>
  <c r="AL396" i="8"/>
  <c r="AM395" i="8"/>
  <c r="AL395" i="8"/>
  <c r="AK395" i="8"/>
  <c r="AM394" i="8"/>
  <c r="AL394" i="8"/>
  <c r="AM393" i="8"/>
  <c r="AL393" i="8"/>
  <c r="AK393" i="8"/>
  <c r="AM392" i="8"/>
  <c r="AL392" i="8"/>
  <c r="AM391" i="8"/>
  <c r="AL391" i="8"/>
  <c r="AM390" i="8"/>
  <c r="AL390" i="8"/>
  <c r="AM389" i="8"/>
  <c r="AL389" i="8"/>
  <c r="AM388" i="8"/>
  <c r="AL388" i="8"/>
  <c r="AM387" i="8"/>
  <c r="AL387" i="8"/>
  <c r="AK387" i="8"/>
  <c r="AM386" i="8"/>
  <c r="AL386" i="8"/>
  <c r="AM385" i="8"/>
  <c r="AL385" i="8"/>
  <c r="AM384" i="8"/>
  <c r="AL384" i="8"/>
  <c r="AM383" i="8"/>
  <c r="AL383" i="8"/>
  <c r="AK383" i="8"/>
  <c r="AM382" i="8"/>
  <c r="AL382" i="8"/>
  <c r="AM381" i="8"/>
  <c r="AL381" i="8"/>
  <c r="AM380" i="8"/>
  <c r="AL380" i="8"/>
  <c r="AK380" i="8"/>
  <c r="AM379" i="8"/>
  <c r="AL379" i="8"/>
  <c r="AK379" i="8"/>
  <c r="AM378" i="8"/>
  <c r="AL378" i="8"/>
  <c r="AM377" i="8"/>
  <c r="AL377" i="8"/>
  <c r="AM376" i="8"/>
  <c r="AL376" i="8"/>
  <c r="AM375" i="8"/>
  <c r="AL375" i="8"/>
  <c r="AK375" i="8"/>
  <c r="AM374" i="8"/>
  <c r="AL374" i="8"/>
  <c r="AK374" i="8"/>
  <c r="AM373" i="8"/>
  <c r="AL373" i="8"/>
  <c r="AM372" i="8"/>
  <c r="AL372" i="8"/>
  <c r="AM371" i="8"/>
  <c r="AL371" i="8"/>
  <c r="AK371" i="8"/>
  <c r="AM370" i="8"/>
  <c r="AL370" i="8"/>
  <c r="AM369" i="8"/>
  <c r="AL369" i="8"/>
  <c r="AM368" i="8"/>
  <c r="AL368" i="8"/>
  <c r="AM367" i="8"/>
  <c r="AL367" i="8"/>
  <c r="AK367" i="8"/>
  <c r="AM366" i="8"/>
  <c r="AL366" i="8"/>
  <c r="AM365" i="8"/>
  <c r="AL365" i="8"/>
  <c r="AM364" i="8"/>
  <c r="AL364" i="8"/>
  <c r="AK364" i="8"/>
  <c r="AM363" i="8"/>
  <c r="AL363" i="8"/>
  <c r="AM362" i="8"/>
  <c r="AL362" i="8"/>
  <c r="AM361" i="8"/>
  <c r="AL361" i="8"/>
  <c r="AM360" i="8"/>
  <c r="AL360" i="8"/>
  <c r="AM359" i="8"/>
  <c r="AL359" i="8"/>
  <c r="AK359" i="8"/>
  <c r="AM358" i="8"/>
  <c r="AL358" i="8"/>
  <c r="AM357" i="8"/>
  <c r="AL357" i="8"/>
  <c r="AM356" i="8"/>
  <c r="AL356" i="8"/>
  <c r="AK356" i="8"/>
  <c r="AM354" i="8"/>
  <c r="AL354" i="8"/>
  <c r="AM353" i="8"/>
  <c r="AL353" i="8"/>
  <c r="AM352" i="8"/>
  <c r="AL352" i="8"/>
  <c r="AK352" i="8"/>
  <c r="AM351" i="8"/>
  <c r="AL351" i="8"/>
  <c r="AK351" i="8"/>
  <c r="AM350" i="8"/>
  <c r="AL350" i="8"/>
  <c r="AM349" i="8"/>
  <c r="AL349" i="8"/>
  <c r="AM348" i="8"/>
  <c r="AL348" i="8"/>
  <c r="AM347" i="8"/>
  <c r="AL347" i="8"/>
  <c r="AK347" i="8"/>
  <c r="AM346" i="8"/>
  <c r="AL346" i="8"/>
  <c r="AM345" i="8"/>
  <c r="AL345" i="8"/>
  <c r="AM344" i="8"/>
  <c r="AL344" i="8"/>
  <c r="AM343" i="8"/>
  <c r="AL343" i="8"/>
  <c r="AK343" i="8"/>
  <c r="AM342" i="8"/>
  <c r="AL342" i="8"/>
  <c r="AM341" i="8"/>
  <c r="AL341" i="8"/>
  <c r="AM340" i="8"/>
  <c r="AL340" i="8"/>
  <c r="AK340" i="8"/>
  <c r="AM339" i="8"/>
  <c r="AL339" i="8"/>
  <c r="AK339" i="8"/>
  <c r="AM338" i="8"/>
  <c r="AL338" i="8"/>
  <c r="AM337" i="8"/>
  <c r="AL337" i="8"/>
  <c r="AM336" i="8"/>
  <c r="AL336" i="8"/>
  <c r="AK336" i="8"/>
  <c r="AM335" i="8"/>
  <c r="AL335" i="8"/>
  <c r="AM334" i="8"/>
  <c r="AL334" i="8"/>
  <c r="AK334" i="8"/>
  <c r="AM333" i="8"/>
  <c r="AL333" i="8"/>
  <c r="AM332" i="8"/>
  <c r="AL332" i="8"/>
  <c r="AM331" i="8"/>
  <c r="AL331" i="8"/>
  <c r="AM330" i="8"/>
  <c r="AL330" i="8"/>
  <c r="AM329" i="8"/>
  <c r="AL329" i="8"/>
  <c r="AM328" i="8"/>
  <c r="AL328" i="8"/>
  <c r="AM327" i="8"/>
  <c r="AL327" i="8"/>
  <c r="AK327" i="8"/>
  <c r="AM326" i="8"/>
  <c r="AL326" i="8"/>
  <c r="AK326" i="8"/>
  <c r="AM325" i="8"/>
  <c r="AL325" i="8"/>
  <c r="AM324" i="8"/>
  <c r="AL324" i="8"/>
  <c r="AM323" i="8"/>
  <c r="AL323" i="8"/>
  <c r="AK323" i="8"/>
  <c r="AM322" i="8"/>
  <c r="AL322" i="8"/>
  <c r="AM321" i="8"/>
  <c r="AL321" i="8"/>
  <c r="AM320" i="8"/>
  <c r="AL320" i="8"/>
  <c r="AM319" i="8"/>
  <c r="AL319" i="8"/>
  <c r="AM318" i="8"/>
  <c r="AL318" i="8"/>
  <c r="AK318" i="8"/>
  <c r="AM317" i="8"/>
  <c r="AL317" i="8"/>
  <c r="AM316" i="8"/>
  <c r="AL316" i="8"/>
  <c r="AM315" i="8"/>
  <c r="AL315" i="8"/>
  <c r="AM314" i="8"/>
  <c r="AL314" i="8"/>
  <c r="AK314" i="8"/>
  <c r="AM313" i="8"/>
  <c r="AL313" i="8"/>
  <c r="AM312" i="8"/>
  <c r="AL312" i="8"/>
  <c r="AM311" i="8"/>
  <c r="AL311" i="8"/>
  <c r="AJ311" i="8"/>
  <c r="AM310" i="8"/>
  <c r="AL310" i="8"/>
  <c r="AK310" i="8"/>
  <c r="AM309" i="8"/>
  <c r="AL309" i="8"/>
  <c r="AM308" i="8"/>
  <c r="AL308" i="8"/>
  <c r="AM307" i="8"/>
  <c r="AL307" i="8"/>
  <c r="AK307" i="8"/>
  <c r="AM306" i="8"/>
  <c r="AL306" i="8"/>
  <c r="AK306" i="8"/>
  <c r="AM305" i="8"/>
  <c r="AL305" i="8"/>
  <c r="AM304" i="8"/>
  <c r="AL304" i="8"/>
  <c r="AM303" i="8"/>
  <c r="AL303" i="8"/>
  <c r="AM302" i="8"/>
  <c r="AL302" i="8"/>
  <c r="AK302" i="8"/>
  <c r="AM301" i="8"/>
  <c r="AL301" i="8"/>
  <c r="AM300" i="8"/>
  <c r="AL300" i="8"/>
  <c r="AM299" i="8"/>
  <c r="AL299" i="8"/>
  <c r="AK299" i="8"/>
  <c r="AM298" i="8"/>
  <c r="AL298" i="8"/>
  <c r="AM297" i="8"/>
  <c r="AL297" i="8"/>
  <c r="AM296" i="8"/>
  <c r="AL296" i="8"/>
  <c r="AM295" i="8"/>
  <c r="AL295" i="8"/>
  <c r="AM294" i="8"/>
  <c r="AL294" i="8"/>
  <c r="AK294" i="8"/>
  <c r="AM293" i="8"/>
  <c r="AL293" i="8"/>
  <c r="AM292" i="8"/>
  <c r="AL292" i="8"/>
  <c r="AM291" i="8"/>
  <c r="AL291" i="8"/>
  <c r="AK291" i="8"/>
  <c r="AM290" i="8"/>
  <c r="AL290" i="8"/>
  <c r="AM289" i="8"/>
  <c r="AL289" i="8"/>
  <c r="AM288" i="8"/>
  <c r="AL288" i="8"/>
  <c r="AM287" i="8"/>
  <c r="AL287" i="8"/>
  <c r="AM286" i="8"/>
  <c r="AL286" i="8"/>
  <c r="AK286" i="8"/>
  <c r="AM285" i="8"/>
  <c r="AL285" i="8"/>
  <c r="AM284" i="8"/>
  <c r="AL284" i="8"/>
  <c r="AM283" i="8"/>
  <c r="AL283" i="8"/>
  <c r="AM282" i="8"/>
  <c r="AL282" i="8"/>
  <c r="AK282" i="8"/>
  <c r="AM281" i="8"/>
  <c r="AL281" i="8"/>
  <c r="AM280" i="8"/>
  <c r="AL280" i="8"/>
  <c r="AM279" i="8"/>
  <c r="AL279" i="8"/>
  <c r="AM278" i="8"/>
  <c r="AL278" i="8"/>
  <c r="AK278" i="8"/>
  <c r="AM277" i="8"/>
  <c r="AL277" i="8"/>
  <c r="AM276" i="8"/>
  <c r="AL276" i="8"/>
  <c r="AM275" i="8"/>
  <c r="AL275" i="8"/>
  <c r="AK275" i="8"/>
  <c r="AM274" i="8"/>
  <c r="AL274" i="8"/>
  <c r="AK274" i="8"/>
  <c r="AM273" i="8"/>
  <c r="AL273" i="8"/>
  <c r="AM272" i="8"/>
  <c r="AL272" i="8"/>
  <c r="AM271" i="8"/>
  <c r="AL271" i="8"/>
  <c r="AM270" i="8"/>
  <c r="AL270" i="8"/>
  <c r="AK270" i="8"/>
  <c r="AM269" i="8"/>
  <c r="AL269" i="8"/>
  <c r="AM268" i="8"/>
  <c r="AL268" i="8"/>
  <c r="AM267" i="8"/>
  <c r="AL267" i="8"/>
  <c r="AM266" i="8"/>
  <c r="AL266" i="8"/>
  <c r="AM265" i="8"/>
  <c r="AL265" i="8"/>
  <c r="AM264" i="8"/>
  <c r="AL264" i="8"/>
  <c r="AM263" i="8"/>
  <c r="AL263" i="8"/>
  <c r="AM262" i="8"/>
  <c r="AL262" i="8"/>
  <c r="AM261" i="8"/>
  <c r="AL261" i="8"/>
  <c r="AM260" i="8"/>
  <c r="AL260" i="8"/>
  <c r="AK260" i="8"/>
  <c r="AM259" i="8"/>
  <c r="AL259" i="8"/>
  <c r="AK259" i="8"/>
  <c r="AM258" i="8"/>
  <c r="AL258" i="8"/>
  <c r="AK258" i="8"/>
  <c r="AM257" i="8"/>
  <c r="AL257" i="8"/>
  <c r="AM256" i="8"/>
  <c r="AL256" i="8"/>
  <c r="AM255" i="8"/>
  <c r="AL255" i="8"/>
  <c r="AM254" i="8"/>
  <c r="AL254" i="8"/>
  <c r="AM253" i="8"/>
  <c r="AL253" i="8"/>
  <c r="AM252" i="8"/>
  <c r="AL252" i="8"/>
  <c r="AM251" i="8"/>
  <c r="AL251" i="8"/>
  <c r="AM250" i="8"/>
  <c r="AL250" i="8"/>
  <c r="AM249" i="8"/>
  <c r="AL249" i="8"/>
  <c r="AM248" i="8"/>
  <c r="AL248" i="8"/>
  <c r="AN248" i="8"/>
  <c r="AM247" i="8"/>
  <c r="AL247" i="8"/>
  <c r="AM246" i="8"/>
  <c r="AL246" i="8"/>
  <c r="AM245" i="8"/>
  <c r="AL245" i="8"/>
  <c r="AM244" i="8"/>
  <c r="AL244" i="8"/>
  <c r="AK244" i="8"/>
  <c r="AM243" i="8"/>
  <c r="AL243" i="8"/>
  <c r="AK243" i="8"/>
  <c r="AM242" i="8"/>
  <c r="AL242" i="8"/>
  <c r="AM241" i="8"/>
  <c r="AL241" i="8"/>
  <c r="AM240" i="8"/>
  <c r="AL240" i="8"/>
  <c r="AK240" i="8"/>
  <c r="AM239" i="8"/>
  <c r="AL239" i="8"/>
  <c r="AM238" i="8"/>
  <c r="AL238" i="8"/>
  <c r="AM237" i="8"/>
  <c r="AL237" i="8"/>
  <c r="AK237" i="8"/>
  <c r="AM236" i="8"/>
  <c r="AL236" i="8"/>
  <c r="AM235" i="8"/>
  <c r="AL235" i="8"/>
  <c r="AM234" i="8"/>
  <c r="AL234" i="8"/>
  <c r="AM233" i="8"/>
  <c r="AL233" i="8"/>
  <c r="AK233" i="8"/>
  <c r="AM232" i="8"/>
  <c r="AL232" i="8"/>
  <c r="AK232" i="8"/>
  <c r="AM231" i="8"/>
  <c r="AL231" i="8"/>
  <c r="AM230" i="8"/>
  <c r="AL230" i="8"/>
  <c r="AM229" i="8"/>
  <c r="AL229" i="8"/>
  <c r="AM226" i="8"/>
  <c r="AL226" i="8"/>
  <c r="AM225" i="8"/>
  <c r="AL225" i="8"/>
  <c r="AK225" i="8"/>
  <c r="AM224" i="8"/>
  <c r="AL224" i="8"/>
  <c r="AM223" i="8"/>
  <c r="AL223" i="8"/>
  <c r="AK223" i="8"/>
  <c r="AM222" i="8"/>
  <c r="AL222" i="8"/>
  <c r="AM221" i="8"/>
  <c r="AL221" i="8"/>
  <c r="AM220" i="8"/>
  <c r="AL220" i="8"/>
  <c r="AM219" i="8"/>
  <c r="AL219" i="8"/>
  <c r="AM218" i="8"/>
  <c r="AL218" i="8"/>
  <c r="AM217" i="8"/>
  <c r="AL217" i="8"/>
  <c r="AK217" i="8"/>
  <c r="AM216" i="8"/>
  <c r="AL216" i="8"/>
  <c r="AM215" i="8"/>
  <c r="AL215" i="8"/>
  <c r="AK215" i="8"/>
  <c r="AM212" i="8"/>
  <c r="AL212" i="8"/>
  <c r="AM209" i="8"/>
  <c r="AL209" i="8"/>
  <c r="AK209" i="8"/>
  <c r="AM208" i="8"/>
  <c r="AL208" i="8"/>
  <c r="AM206" i="8"/>
  <c r="AL206" i="8"/>
  <c r="AM205" i="8"/>
  <c r="AL205" i="8"/>
  <c r="AM204" i="8"/>
  <c r="AL204" i="8"/>
  <c r="AM203" i="8"/>
  <c r="AL203" i="8"/>
  <c r="AM202" i="8"/>
  <c r="AL202" i="8"/>
  <c r="AM200" i="8"/>
  <c r="AL200" i="8"/>
  <c r="AM199" i="8"/>
  <c r="AL199" i="8"/>
  <c r="AK199" i="8"/>
  <c r="AM198" i="8"/>
  <c r="AL198" i="8"/>
  <c r="AM197" i="8"/>
  <c r="AL197" i="8"/>
  <c r="AK197" i="8"/>
  <c r="AM196" i="8"/>
  <c r="AL196" i="8"/>
  <c r="AM192" i="8"/>
  <c r="AL192" i="8"/>
  <c r="AM191" i="8"/>
  <c r="AL191" i="8"/>
  <c r="AM188" i="8"/>
  <c r="AL188" i="8"/>
  <c r="AM187" i="8"/>
  <c r="AL187" i="8"/>
  <c r="AM184" i="8"/>
  <c r="AL184" i="8"/>
  <c r="AM183" i="8"/>
  <c r="AL183" i="8"/>
  <c r="AM182" i="8"/>
  <c r="AL182" i="8"/>
  <c r="AM181" i="8"/>
  <c r="AL181" i="8"/>
  <c r="AM180" i="8"/>
  <c r="AL180" i="8"/>
  <c r="AM179" i="8"/>
  <c r="AL179" i="8"/>
  <c r="AK179" i="8"/>
  <c r="AM178" i="8"/>
  <c r="AL178" i="8"/>
  <c r="AK178" i="8"/>
  <c r="AM177" i="8"/>
  <c r="AL177" i="8"/>
  <c r="AM176" i="8"/>
  <c r="AL176" i="8"/>
  <c r="AM175" i="8"/>
  <c r="AL175" i="8"/>
  <c r="AK175" i="8"/>
  <c r="AM174" i="8"/>
  <c r="AL174" i="8"/>
  <c r="AM173" i="8"/>
  <c r="AL173" i="8"/>
  <c r="AM172" i="8"/>
  <c r="AL172" i="8"/>
  <c r="AM167" i="8"/>
  <c r="AL167" i="8"/>
  <c r="AK167" i="8"/>
  <c r="AM162" i="8"/>
  <c r="AL162" i="8"/>
  <c r="AM157" i="8"/>
  <c r="AL157" i="8"/>
  <c r="AM152" i="8"/>
  <c r="AL152" i="8"/>
  <c r="AM151" i="8"/>
  <c r="AL151" i="8"/>
  <c r="AK151" i="8"/>
  <c r="AM150" i="8"/>
  <c r="AL150" i="8"/>
  <c r="AM149" i="8"/>
  <c r="AL149" i="8"/>
  <c r="AM148" i="8"/>
  <c r="AL148" i="8"/>
  <c r="AM147" i="8"/>
  <c r="AL147" i="8"/>
  <c r="AK147" i="8"/>
  <c r="AM146" i="8"/>
  <c r="AL146" i="8"/>
  <c r="AM145" i="8"/>
  <c r="AL145" i="8"/>
  <c r="AM144" i="8"/>
  <c r="AL144" i="8"/>
  <c r="AM143" i="8"/>
  <c r="AL143" i="8"/>
  <c r="AK143" i="8"/>
  <c r="AM142" i="8"/>
  <c r="AL142" i="8"/>
  <c r="AM141" i="8"/>
  <c r="AL141" i="8"/>
  <c r="AM140" i="8"/>
  <c r="AL140" i="8"/>
  <c r="AM139" i="8"/>
  <c r="AL139" i="8"/>
  <c r="AK139" i="8"/>
  <c r="AM138" i="8"/>
  <c r="AL138" i="8"/>
  <c r="AK138" i="8"/>
  <c r="AM137" i="8"/>
  <c r="AL137" i="8"/>
  <c r="AM136" i="8"/>
  <c r="AL136" i="8"/>
  <c r="AM135" i="8"/>
  <c r="AL135" i="8"/>
  <c r="AM134" i="8"/>
  <c r="AL134" i="8"/>
  <c r="AM133" i="8"/>
  <c r="AL133" i="8"/>
  <c r="AM132" i="8"/>
  <c r="AL132" i="8"/>
  <c r="AM131" i="8"/>
  <c r="AL131" i="8"/>
  <c r="AK131" i="8"/>
  <c r="AM130" i="8"/>
  <c r="AL130" i="8"/>
  <c r="AM129" i="8"/>
  <c r="AL129" i="8"/>
  <c r="AM128" i="8"/>
  <c r="AL128" i="8"/>
  <c r="AM127" i="8"/>
  <c r="AL127" i="8"/>
  <c r="AK127" i="8"/>
  <c r="AM126" i="8"/>
  <c r="AL126" i="8"/>
  <c r="AM125" i="8"/>
  <c r="AL125" i="8"/>
  <c r="AM124" i="8"/>
  <c r="AL124" i="8"/>
  <c r="AM123" i="8"/>
  <c r="AL123" i="8"/>
  <c r="AK123" i="8"/>
  <c r="AM122" i="8"/>
  <c r="AL122" i="8"/>
  <c r="AK122" i="8"/>
  <c r="AM121" i="8"/>
  <c r="AL121" i="8"/>
  <c r="AM120" i="8"/>
  <c r="AL120" i="8"/>
  <c r="AM119" i="8"/>
  <c r="AL119" i="8"/>
  <c r="AK119" i="8"/>
  <c r="AM118" i="8"/>
  <c r="AL118" i="8"/>
  <c r="AM117" i="8"/>
  <c r="AL117" i="8"/>
  <c r="AM116" i="8"/>
  <c r="AL116" i="8"/>
  <c r="AM115" i="8"/>
  <c r="AL115" i="8"/>
  <c r="AK115" i="8"/>
  <c r="AM114" i="8"/>
  <c r="AL114" i="8"/>
  <c r="AM113" i="8"/>
  <c r="AL113" i="8"/>
  <c r="AM27" i="8"/>
  <c r="AL27" i="8"/>
  <c r="AM26" i="8"/>
  <c r="AL26" i="8"/>
  <c r="AK26" i="8"/>
  <c r="AM25" i="8"/>
  <c r="AL25" i="8"/>
  <c r="AK25" i="8"/>
  <c r="AM24" i="8"/>
  <c r="AL24" i="8"/>
  <c r="AM23" i="8"/>
  <c r="AL23" i="8"/>
  <c r="AM22" i="8"/>
  <c r="AL22" i="8"/>
  <c r="AK22" i="8"/>
  <c r="AM21" i="8"/>
  <c r="AL21" i="8"/>
  <c r="AK21" i="8"/>
  <c r="AM20" i="8"/>
  <c r="AL20" i="8"/>
  <c r="AM19" i="8"/>
  <c r="AL19" i="8"/>
  <c r="AM18" i="8"/>
  <c r="AL18" i="8"/>
  <c r="AK18" i="8"/>
  <c r="AM17" i="8"/>
  <c r="AL17" i="8"/>
  <c r="AK17" i="8"/>
  <c r="AM16" i="8"/>
  <c r="AL16" i="8"/>
  <c r="AK16" i="8"/>
  <c r="AM15" i="8"/>
  <c r="AL15" i="8"/>
  <c r="AM14" i="8"/>
  <c r="AL14" i="8"/>
  <c r="AM13" i="8"/>
  <c r="AL13" i="8"/>
  <c r="AK13" i="8"/>
  <c r="AM12" i="8"/>
  <c r="AL12" i="8"/>
  <c r="AK12" i="8"/>
  <c r="AM11" i="8"/>
  <c r="AL11" i="8"/>
  <c r="AK11" i="8"/>
  <c r="AM10" i="8"/>
  <c r="AL10" i="8"/>
  <c r="AM9" i="8"/>
  <c r="AL9" i="8"/>
  <c r="AM8" i="8"/>
  <c r="AL8" i="8"/>
  <c r="AM7" i="8"/>
  <c r="AL7" i="8"/>
  <c r="AM6" i="8"/>
  <c r="AL6" i="8"/>
  <c r="AK6" i="8"/>
  <c r="AM5" i="8"/>
  <c r="AL5" i="8"/>
  <c r="AK5" i="8"/>
  <c r="AM4" i="8"/>
  <c r="AL4" i="8"/>
  <c r="AK4" i="8"/>
  <c r="AM3" i="8"/>
  <c r="AL3" i="8"/>
  <c r="AM2" i="8"/>
  <c r="AL2" i="8"/>
  <c r="AK448" i="8" l="1"/>
  <c r="AN244" i="8"/>
  <c r="AJ492" i="8"/>
  <c r="AJ244" i="8"/>
  <c r="AN610" i="8"/>
  <c r="AJ428" i="8"/>
  <c r="AJ474" i="8"/>
  <c r="AJ560" i="8"/>
  <c r="AK455" i="8"/>
  <c r="AJ455" i="8"/>
  <c r="AJ17" i="8"/>
  <c r="AN428" i="8"/>
  <c r="AJ405" i="8"/>
  <c r="AN426" i="8"/>
  <c r="AN444" i="8"/>
  <c r="AN458" i="8"/>
  <c r="AK480" i="8"/>
  <c r="AN17" i="8"/>
  <c r="AJ131" i="8"/>
  <c r="AJ259" i="8"/>
  <c r="AJ444" i="8"/>
  <c r="AK464" i="8"/>
  <c r="AK24" i="8"/>
  <c r="AJ24" i="8"/>
  <c r="AK230" i="8"/>
  <c r="AJ230" i="8"/>
  <c r="AK234" i="8"/>
  <c r="AJ234" i="8"/>
  <c r="AK250" i="8"/>
  <c r="AJ250" i="8"/>
  <c r="AJ263" i="8"/>
  <c r="AK439" i="8"/>
  <c r="AJ439" i="8"/>
  <c r="AN481" i="8"/>
  <c r="AK508" i="8"/>
  <c r="AJ508" i="8"/>
  <c r="AJ634" i="8"/>
  <c r="AJ16" i="8"/>
  <c r="AJ25" i="8"/>
  <c r="AJ251" i="8"/>
  <c r="AJ258" i="8"/>
  <c r="AK267" i="8"/>
  <c r="AJ267" i="8"/>
  <c r="AK390" i="8"/>
  <c r="AJ390" i="8"/>
  <c r="AK423" i="8"/>
  <c r="AK490" i="8"/>
  <c r="AJ490" i="8"/>
  <c r="AN490" i="8"/>
  <c r="AK507" i="8"/>
  <c r="AJ507" i="8"/>
  <c r="AN530" i="8"/>
  <c r="AN538" i="8"/>
  <c r="AN546" i="8"/>
  <c r="AK262" i="8"/>
  <c r="AJ262" i="8"/>
  <c r="AN222" i="8"/>
  <c r="AK248" i="8"/>
  <c r="AK252" i="8"/>
  <c r="AJ252" i="8"/>
  <c r="AN252" i="8"/>
  <c r="AN279" i="8"/>
  <c r="AJ299" i="8"/>
  <c r="AK366" i="8"/>
  <c r="AJ382" i="8"/>
  <c r="AN471" i="8"/>
  <c r="AK495" i="8"/>
  <c r="AJ495" i="8"/>
  <c r="AK510" i="8"/>
  <c r="AN511" i="8"/>
  <c r="AJ511" i="8"/>
  <c r="AN131" i="8"/>
  <c r="AK442" i="8"/>
  <c r="AJ442" i="8"/>
  <c r="AN442" i="8"/>
  <c r="AN449" i="8"/>
  <c r="AK460" i="8"/>
  <c r="AJ460" i="8"/>
  <c r="AN460" i="8"/>
  <c r="AK476" i="8"/>
  <c r="AJ476" i="8"/>
  <c r="AN476" i="8"/>
  <c r="AN503" i="8"/>
  <c r="AN534" i="8"/>
  <c r="AN542" i="8"/>
  <c r="AN356" i="8"/>
  <c r="AN401" i="8"/>
  <c r="AJ374" i="8"/>
  <c r="AJ401" i="8"/>
  <c r="AK378" i="8"/>
  <c r="AK396" i="8"/>
  <c r="AJ426" i="8"/>
  <c r="AK432" i="8"/>
  <c r="AJ458" i="8"/>
  <c r="AN474" i="8"/>
  <c r="AN492" i="8"/>
  <c r="AN500" i="8"/>
  <c r="AK552" i="8"/>
  <c r="AK238" i="8"/>
  <c r="AJ238" i="8"/>
  <c r="AN238" i="8"/>
  <c r="AK242" i="8"/>
  <c r="AJ242" i="8"/>
  <c r="AK287" i="8"/>
  <c r="AN287" i="8"/>
  <c r="AJ287" i="8"/>
  <c r="AN20" i="8"/>
  <c r="AJ21" i="8"/>
  <c r="AN21" i="8"/>
  <c r="AK271" i="8"/>
  <c r="AN271" i="8"/>
  <c r="AJ271" i="8"/>
  <c r="AK295" i="8"/>
  <c r="AJ295" i="8"/>
  <c r="AN295" i="8"/>
  <c r="AN25" i="8"/>
  <c r="AK303" i="8"/>
  <c r="AJ303" i="8"/>
  <c r="AN303" i="8"/>
  <c r="AN115" i="8"/>
  <c r="AK133" i="8"/>
  <c r="AK135" i="8"/>
  <c r="AN147" i="8"/>
  <c r="AJ167" i="8"/>
  <c r="AJ173" i="8"/>
  <c r="AN181" i="8"/>
  <c r="AK212" i="8"/>
  <c r="AJ291" i="8"/>
  <c r="AN307" i="8"/>
  <c r="AJ115" i="8"/>
  <c r="AN139" i="8"/>
  <c r="AJ147" i="8"/>
  <c r="AN232" i="8"/>
  <c r="AJ260" i="8"/>
  <c r="AN260" i="8"/>
  <c r="AK376" i="8"/>
  <c r="AJ376" i="8"/>
  <c r="AK384" i="8"/>
  <c r="AJ384" i="8"/>
  <c r="AK431" i="8"/>
  <c r="AJ431" i="8"/>
  <c r="AJ232" i="8"/>
  <c r="AJ243" i="8"/>
  <c r="AN246" i="8"/>
  <c r="AN254" i="8"/>
  <c r="AN317" i="8"/>
  <c r="AK344" i="8"/>
  <c r="AN344" i="8"/>
  <c r="AJ344" i="8"/>
  <c r="AK368" i="8"/>
  <c r="AJ368" i="8"/>
  <c r="AK447" i="8"/>
  <c r="AJ447" i="8"/>
  <c r="AK479" i="8"/>
  <c r="AJ479" i="8"/>
  <c r="AK487" i="8"/>
  <c r="AJ487" i="8"/>
  <c r="AK505" i="8"/>
  <c r="AJ505" i="8"/>
  <c r="AN505" i="8"/>
  <c r="AN123" i="8"/>
  <c r="AN230" i="8"/>
  <c r="AN234" i="8"/>
  <c r="AJ269" i="8"/>
  <c r="AN275" i="8"/>
  <c r="AJ285" i="8"/>
  <c r="AN291" i="8"/>
  <c r="AK311" i="8"/>
  <c r="AN311" i="8"/>
  <c r="AK360" i="8"/>
  <c r="AN360" i="8"/>
  <c r="AJ360" i="8"/>
  <c r="AK463" i="8"/>
  <c r="AJ463" i="8"/>
  <c r="AK499" i="8"/>
  <c r="AJ499" i="8"/>
  <c r="AN499" i="8"/>
  <c r="AN323" i="8"/>
  <c r="AJ337" i="8"/>
  <c r="AJ364" i="8"/>
  <c r="AN370" i="8"/>
  <c r="AN372" i="8"/>
  <c r="AN386" i="8"/>
  <c r="AN388" i="8"/>
  <c r="AN392" i="8"/>
  <c r="AN394" i="8"/>
  <c r="AN398" i="8"/>
  <c r="AN413" i="8"/>
  <c r="AN421" i="8"/>
  <c r="AJ434" i="8"/>
  <c r="AN434" i="8"/>
  <c r="AJ436" i="8"/>
  <c r="AN436" i="8"/>
  <c r="AK440" i="8"/>
  <c r="AJ450" i="8"/>
  <c r="AN450" i="8"/>
  <c r="AJ452" i="8"/>
  <c r="AN452" i="8"/>
  <c r="AK456" i="8"/>
  <c r="AJ466" i="8"/>
  <c r="AN466" i="8"/>
  <c r="AJ468" i="8"/>
  <c r="AN468" i="8"/>
  <c r="AK472" i="8"/>
  <c r="AJ482" i="8"/>
  <c r="AN482" i="8"/>
  <c r="AJ484" i="8"/>
  <c r="AN484" i="8"/>
  <c r="AK488" i="8"/>
  <c r="AN502" i="8"/>
  <c r="AK566" i="8"/>
  <c r="AN608" i="8"/>
  <c r="AK624" i="8"/>
  <c r="AN630" i="8"/>
  <c r="AJ323" i="8"/>
  <c r="AK325" i="8"/>
  <c r="AN405" i="8"/>
  <c r="AN411" i="8"/>
  <c r="AN419" i="8"/>
  <c r="AK509" i="8"/>
  <c r="AN509" i="8"/>
  <c r="AN340" i="8"/>
  <c r="AN352" i="8"/>
  <c r="AN409" i="8"/>
  <c r="AN417" i="8"/>
  <c r="AN425" i="8"/>
  <c r="AN497" i="8"/>
  <c r="AK526" i="8"/>
  <c r="AJ526" i="8"/>
  <c r="AN526" i="8"/>
  <c r="AJ550" i="8"/>
  <c r="AK558" i="8"/>
  <c r="AN612" i="8"/>
  <c r="AK614" i="8"/>
  <c r="AN616" i="8"/>
  <c r="AJ618" i="8"/>
  <c r="AN627" i="8"/>
  <c r="AN333" i="8"/>
  <c r="AN342" i="8"/>
  <c r="AJ352" i="8"/>
  <c r="AJ356" i="8"/>
  <c r="AN358" i="8"/>
  <c r="AJ380" i="8"/>
  <c r="AJ400" i="8"/>
  <c r="AN415" i="8"/>
  <c r="AJ497" i="8"/>
  <c r="AK504" i="8"/>
  <c r="AN528" i="8"/>
  <c r="AK573" i="8"/>
  <c r="AN573" i="8"/>
  <c r="AJ604" i="8"/>
  <c r="AJ500" i="8"/>
  <c r="AN507" i="8"/>
  <c r="AN508" i="8"/>
  <c r="AK554" i="8"/>
  <c r="AJ562" i="8"/>
  <c r="AN575" i="8"/>
  <c r="AN14" i="8"/>
  <c r="AJ14" i="8"/>
  <c r="AK14" i="8"/>
  <c r="AK2" i="8"/>
  <c r="AN2" i="8"/>
  <c r="AJ2" i="8"/>
  <c r="AN7" i="8"/>
  <c r="AJ7" i="8"/>
  <c r="AK7" i="8"/>
  <c r="AN9" i="8"/>
  <c r="AJ9" i="8"/>
  <c r="AK9" i="8"/>
  <c r="AJ10" i="8"/>
  <c r="AK10" i="8"/>
  <c r="AN10" i="8"/>
  <c r="AK125" i="8"/>
  <c r="AN125" i="8"/>
  <c r="AJ125" i="8"/>
  <c r="AK141" i="8"/>
  <c r="AN141" i="8"/>
  <c r="AJ141" i="8"/>
  <c r="AN221" i="8"/>
  <c r="AJ221" i="8"/>
  <c r="AK221" i="8"/>
  <c r="AN312" i="8"/>
  <c r="AJ312" i="8"/>
  <c r="AK312" i="8"/>
  <c r="AJ4" i="8"/>
  <c r="AJ12" i="8"/>
  <c r="AN12" i="8"/>
  <c r="AN114" i="8"/>
  <c r="AJ114" i="8"/>
  <c r="AN120" i="8"/>
  <c r="AJ120" i="8"/>
  <c r="AK120" i="8"/>
  <c r="AN124" i="8"/>
  <c r="AJ124" i="8"/>
  <c r="AK124" i="8"/>
  <c r="AN130" i="8"/>
  <c r="AJ130" i="8"/>
  <c r="AN136" i="8"/>
  <c r="AJ136" i="8"/>
  <c r="AK136" i="8"/>
  <c r="AN140" i="8"/>
  <c r="AJ140" i="8"/>
  <c r="AK140" i="8"/>
  <c r="AN146" i="8"/>
  <c r="AJ146" i="8"/>
  <c r="AN152" i="8"/>
  <c r="AJ152" i="8"/>
  <c r="AK152" i="8"/>
  <c r="AN179" i="8"/>
  <c r="AK239" i="8"/>
  <c r="AN239" i="8"/>
  <c r="AJ239" i="8"/>
  <c r="AN249" i="8"/>
  <c r="AJ249" i="8"/>
  <c r="AK249" i="8"/>
  <c r="AK283" i="8"/>
  <c r="AJ283" i="8"/>
  <c r="AN283" i="8"/>
  <c r="AN316" i="8"/>
  <c r="AJ316" i="8"/>
  <c r="AK316" i="8"/>
  <c r="AN330" i="8"/>
  <c r="AJ330" i="8"/>
  <c r="AK330" i="8"/>
  <c r="AK348" i="8"/>
  <c r="AJ348" i="8"/>
  <c r="AN348" i="8"/>
  <c r="AN162" i="8"/>
  <c r="AJ162" i="8"/>
  <c r="AN298" i="8"/>
  <c r="AJ298" i="8"/>
  <c r="AK298" i="8"/>
  <c r="AN381" i="8"/>
  <c r="AJ381" i="8"/>
  <c r="AK381" i="8"/>
  <c r="AN4" i="8"/>
  <c r="AN18" i="8"/>
  <c r="AJ18" i="8"/>
  <c r="AK117" i="8"/>
  <c r="AN117" i="8"/>
  <c r="AJ117" i="8"/>
  <c r="AK149" i="8"/>
  <c r="AJ149" i="8"/>
  <c r="AK162" i="8"/>
  <c r="AN178" i="8"/>
  <c r="AJ178" i="8"/>
  <c r="AJ179" i="8"/>
  <c r="AN192" i="8"/>
  <c r="AJ192" i="8"/>
  <c r="AK192" i="8"/>
  <c r="AN198" i="8"/>
  <c r="AJ198" i="8"/>
  <c r="AK198" i="8"/>
  <c r="AN199" i="8"/>
  <c r="AJ199" i="8"/>
  <c r="AN206" i="8"/>
  <c r="AJ206" i="8"/>
  <c r="AK206" i="8"/>
  <c r="AN266" i="8"/>
  <c r="AJ266" i="8"/>
  <c r="AK266" i="8"/>
  <c r="AN280" i="8"/>
  <c r="AJ280" i="8"/>
  <c r="AK280" i="8"/>
  <c r="AK301" i="8"/>
  <c r="AN301" i="8"/>
  <c r="AJ301" i="8"/>
  <c r="AN3" i="8"/>
  <c r="AJ3" i="8"/>
  <c r="AN11" i="8"/>
  <c r="AJ11" i="8"/>
  <c r="AN176" i="8"/>
  <c r="AJ176" i="8"/>
  <c r="AK176" i="8"/>
  <c r="AN180" i="8"/>
  <c r="AJ180" i="8"/>
  <c r="AK180" i="8"/>
  <c r="AN184" i="8"/>
  <c r="AJ184" i="8"/>
  <c r="AK184" i="8"/>
  <c r="AN204" i="8"/>
  <c r="AJ204" i="8"/>
  <c r="AK204" i="8"/>
  <c r="AK600" i="8"/>
  <c r="AN600" i="8"/>
  <c r="AJ600" i="8"/>
  <c r="AK3" i="8"/>
  <c r="AN5" i="8"/>
  <c r="AJ5" i="8"/>
  <c r="AJ6" i="8"/>
  <c r="AN6" i="8"/>
  <c r="AJ13" i="8"/>
  <c r="AN13" i="8"/>
  <c r="AN22" i="8"/>
  <c r="AJ22" i="8"/>
  <c r="AN26" i="8"/>
  <c r="AJ26" i="8"/>
  <c r="AK15" i="8"/>
  <c r="AN15" i="8"/>
  <c r="AJ15" i="8"/>
  <c r="AN16" i="8"/>
  <c r="AK19" i="8"/>
  <c r="AN19" i="8"/>
  <c r="AJ19" i="8"/>
  <c r="AK23" i="8"/>
  <c r="AJ23" i="8"/>
  <c r="AN23" i="8"/>
  <c r="AN24" i="8"/>
  <c r="AK27" i="8"/>
  <c r="AN27" i="8"/>
  <c r="AJ27" i="8"/>
  <c r="AK114" i="8"/>
  <c r="AN116" i="8"/>
  <c r="AJ116" i="8"/>
  <c r="AK116" i="8"/>
  <c r="AN122" i="8"/>
  <c r="AJ122" i="8"/>
  <c r="AJ123" i="8"/>
  <c r="AN128" i="8"/>
  <c r="AJ128" i="8"/>
  <c r="AK128" i="8"/>
  <c r="AK130" i="8"/>
  <c r="AN132" i="8"/>
  <c r="AJ132" i="8"/>
  <c r="AK132" i="8"/>
  <c r="AN138" i="8"/>
  <c r="AJ138" i="8"/>
  <c r="AJ139" i="8"/>
  <c r="AN144" i="8"/>
  <c r="AJ144" i="8"/>
  <c r="AK144" i="8"/>
  <c r="AK146" i="8"/>
  <c r="AN148" i="8"/>
  <c r="AJ148" i="8"/>
  <c r="AK148" i="8"/>
  <c r="AN167" i="8"/>
  <c r="AN172" i="8"/>
  <c r="AJ172" i="8"/>
  <c r="AK172" i="8"/>
  <c r="AN182" i="8"/>
  <c r="AJ182" i="8"/>
  <c r="AK182" i="8"/>
  <c r="AN188" i="8"/>
  <c r="AJ188" i="8"/>
  <c r="AK188" i="8"/>
  <c r="AN202" i="8"/>
  <c r="AJ202" i="8"/>
  <c r="AK202" i="8"/>
  <c r="AK236" i="8"/>
  <c r="AJ236" i="8"/>
  <c r="AN236" i="8"/>
  <c r="AN241" i="8"/>
  <c r="AJ241" i="8"/>
  <c r="AK241" i="8"/>
  <c r="AN284" i="8"/>
  <c r="AJ284" i="8"/>
  <c r="AK284" i="8"/>
  <c r="AK315" i="8"/>
  <c r="AJ315" i="8"/>
  <c r="AN315" i="8"/>
  <c r="AN118" i="8"/>
  <c r="AJ118" i="8"/>
  <c r="AN126" i="8"/>
  <c r="AJ126" i="8"/>
  <c r="AN134" i="8"/>
  <c r="AJ134" i="8"/>
  <c r="AN142" i="8"/>
  <c r="AJ142" i="8"/>
  <c r="AN150" i="8"/>
  <c r="AJ150" i="8"/>
  <c r="AN174" i="8"/>
  <c r="AJ174" i="8"/>
  <c r="AN197" i="8"/>
  <c r="AJ197" i="8"/>
  <c r="AK205" i="8"/>
  <c r="AN205" i="8"/>
  <c r="AJ205" i="8"/>
  <c r="AN219" i="8"/>
  <c r="AJ219" i="8"/>
  <c r="AK220" i="8"/>
  <c r="AN220" i="8"/>
  <c r="AJ220" i="8"/>
  <c r="AN229" i="8"/>
  <c r="AJ229" i="8"/>
  <c r="AN245" i="8"/>
  <c r="AJ245" i="8"/>
  <c r="AK245" i="8"/>
  <c r="AN261" i="8"/>
  <c r="AJ261" i="8"/>
  <c r="AK261" i="8"/>
  <c r="AN272" i="8"/>
  <c r="AJ272" i="8"/>
  <c r="AK272" i="8"/>
  <c r="AN276" i="8"/>
  <c r="AJ276" i="8"/>
  <c r="AK276" i="8"/>
  <c r="AN290" i="8"/>
  <c r="AJ290" i="8"/>
  <c r="AK293" i="8"/>
  <c r="AN293" i="8"/>
  <c r="AJ293" i="8"/>
  <c r="AN304" i="8"/>
  <c r="AJ304" i="8"/>
  <c r="AK304" i="8"/>
  <c r="AN308" i="8"/>
  <c r="AJ308" i="8"/>
  <c r="AK308" i="8"/>
  <c r="AN322" i="8"/>
  <c r="AJ322" i="8"/>
  <c r="AN345" i="8"/>
  <c r="AJ345" i="8"/>
  <c r="AK345" i="8"/>
  <c r="AK118" i="8"/>
  <c r="AJ119" i="8"/>
  <c r="AN119" i="8"/>
  <c r="AK126" i="8"/>
  <c r="AJ127" i="8"/>
  <c r="AN127" i="8"/>
  <c r="AK134" i="8"/>
  <c r="AK142" i="8"/>
  <c r="AJ143" i="8"/>
  <c r="AN143" i="8"/>
  <c r="AK150" i="8"/>
  <c r="AJ151" i="8"/>
  <c r="AN151" i="8"/>
  <c r="AK174" i="8"/>
  <c r="AJ175" i="8"/>
  <c r="AN175" i="8"/>
  <c r="AN209" i="8"/>
  <c r="AJ209" i="8"/>
  <c r="AN217" i="8"/>
  <c r="AJ217" i="8"/>
  <c r="AK218" i="8"/>
  <c r="AN218" i="8"/>
  <c r="AJ218" i="8"/>
  <c r="AN225" i="8"/>
  <c r="AJ225" i="8"/>
  <c r="AK226" i="8"/>
  <c r="AN226" i="8"/>
  <c r="AJ226" i="8"/>
  <c r="AK231" i="8"/>
  <c r="AN231" i="8"/>
  <c r="AJ231" i="8"/>
  <c r="AN233" i="8"/>
  <c r="AJ233" i="8"/>
  <c r="AN240" i="8"/>
  <c r="AN257" i="8"/>
  <c r="AJ257" i="8"/>
  <c r="AK257" i="8"/>
  <c r="AN264" i="8"/>
  <c r="AJ264" i="8"/>
  <c r="AK264" i="8"/>
  <c r="AN268" i="8"/>
  <c r="AJ268" i="8"/>
  <c r="AK268" i="8"/>
  <c r="AN282" i="8"/>
  <c r="AJ282" i="8"/>
  <c r="AN296" i="8"/>
  <c r="AJ296" i="8"/>
  <c r="AK296" i="8"/>
  <c r="AN300" i="8"/>
  <c r="AJ300" i="8"/>
  <c r="AK300" i="8"/>
  <c r="AN314" i="8"/>
  <c r="AJ314" i="8"/>
  <c r="AN332" i="8"/>
  <c r="AJ332" i="8"/>
  <c r="AK332" i="8"/>
  <c r="AN349" i="8"/>
  <c r="AJ349" i="8"/>
  <c r="AK349" i="8"/>
  <c r="AK208" i="8"/>
  <c r="AN208" i="8"/>
  <c r="AJ208" i="8"/>
  <c r="AN215" i="8"/>
  <c r="AJ215" i="8"/>
  <c r="AK216" i="8"/>
  <c r="AN216" i="8"/>
  <c r="AJ216" i="8"/>
  <c r="AK219" i="8"/>
  <c r="AN223" i="8"/>
  <c r="AJ223" i="8"/>
  <c r="AK224" i="8"/>
  <c r="AN224" i="8"/>
  <c r="AJ224" i="8"/>
  <c r="AK229" i="8"/>
  <c r="AK235" i="8"/>
  <c r="AN235" i="8"/>
  <c r="AJ235" i="8"/>
  <c r="AN237" i="8"/>
  <c r="AJ237" i="8"/>
  <c r="AJ240" i="8"/>
  <c r="AN243" i="8"/>
  <c r="AN253" i="8"/>
  <c r="AJ253" i="8"/>
  <c r="AK253" i="8"/>
  <c r="AN259" i="8"/>
  <c r="AN267" i="8"/>
  <c r="AN274" i="8"/>
  <c r="AJ274" i="8"/>
  <c r="AJ275" i="8"/>
  <c r="AK277" i="8"/>
  <c r="AN277" i="8"/>
  <c r="AJ277" i="8"/>
  <c r="AN288" i="8"/>
  <c r="AJ288" i="8"/>
  <c r="AK288" i="8"/>
  <c r="AK290" i="8"/>
  <c r="AN292" i="8"/>
  <c r="AJ292" i="8"/>
  <c r="AK292" i="8"/>
  <c r="AN299" i="8"/>
  <c r="AN306" i="8"/>
  <c r="AJ306" i="8"/>
  <c r="AJ307" i="8"/>
  <c r="AK309" i="8"/>
  <c r="AN309" i="8"/>
  <c r="AJ309" i="8"/>
  <c r="AN320" i="8"/>
  <c r="AJ320" i="8"/>
  <c r="AK320" i="8"/>
  <c r="AK322" i="8"/>
  <c r="AN324" i="8"/>
  <c r="AJ324" i="8"/>
  <c r="AK324" i="8"/>
  <c r="AN328" i="8"/>
  <c r="AJ328" i="8"/>
  <c r="AK328" i="8"/>
  <c r="AN363" i="8"/>
  <c r="AJ363" i="8"/>
  <c r="AK363" i="8"/>
  <c r="AN242" i="8"/>
  <c r="AN250" i="8"/>
  <c r="AN258" i="8"/>
  <c r="AN270" i="8"/>
  <c r="AJ270" i="8"/>
  <c r="AN278" i="8"/>
  <c r="AJ278" i="8"/>
  <c r="AN286" i="8"/>
  <c r="AJ286" i="8"/>
  <c r="AN294" i="8"/>
  <c r="AJ294" i="8"/>
  <c r="AN302" i="8"/>
  <c r="AJ302" i="8"/>
  <c r="AN310" i="8"/>
  <c r="AJ310" i="8"/>
  <c r="AN318" i="8"/>
  <c r="AJ318" i="8"/>
  <c r="AN326" i="8"/>
  <c r="AJ326" i="8"/>
  <c r="AN327" i="8"/>
  <c r="AJ327" i="8"/>
  <c r="AK331" i="8"/>
  <c r="AN331" i="8"/>
  <c r="AJ331" i="8"/>
  <c r="AN338" i="8"/>
  <c r="AJ338" i="8"/>
  <c r="AN341" i="8"/>
  <c r="AJ341" i="8"/>
  <c r="AK341" i="8"/>
  <c r="AN377" i="8"/>
  <c r="AJ377" i="8"/>
  <c r="AK377" i="8"/>
  <c r="AN336" i="8"/>
  <c r="AJ336" i="8"/>
  <c r="AN347" i="8"/>
  <c r="AJ347" i="8"/>
  <c r="AK350" i="8"/>
  <c r="AN350" i="8"/>
  <c r="AJ350" i="8"/>
  <c r="AN361" i="8"/>
  <c r="AJ361" i="8"/>
  <c r="AK361" i="8"/>
  <c r="AN365" i="8"/>
  <c r="AJ365" i="8"/>
  <c r="AK365" i="8"/>
  <c r="AN373" i="8"/>
  <c r="AJ373" i="8"/>
  <c r="AK373" i="8"/>
  <c r="AN389" i="8"/>
  <c r="AJ389" i="8"/>
  <c r="AK389" i="8"/>
  <c r="AN399" i="8"/>
  <c r="AJ399" i="8"/>
  <c r="AK399" i="8"/>
  <c r="AK402" i="8"/>
  <c r="AN402" i="8"/>
  <c r="AJ402" i="8"/>
  <c r="AK430" i="8"/>
  <c r="AN430" i="8"/>
  <c r="AJ430" i="8"/>
  <c r="AK446" i="8"/>
  <c r="AN446" i="8"/>
  <c r="AJ446" i="8"/>
  <c r="AK462" i="8"/>
  <c r="AN462" i="8"/>
  <c r="AJ462" i="8"/>
  <c r="AK478" i="8"/>
  <c r="AN478" i="8"/>
  <c r="AJ478" i="8"/>
  <c r="AK494" i="8"/>
  <c r="AN494" i="8"/>
  <c r="AJ494" i="8"/>
  <c r="AJ248" i="8"/>
  <c r="AN262" i="8"/>
  <c r="AN334" i="8"/>
  <c r="AJ334" i="8"/>
  <c r="AK335" i="8"/>
  <c r="AN335" i="8"/>
  <c r="AJ335" i="8"/>
  <c r="AK338" i="8"/>
  <c r="AN339" i="8"/>
  <c r="AJ339" i="8"/>
  <c r="AJ340" i="8"/>
  <c r="AN353" i="8"/>
  <c r="AJ353" i="8"/>
  <c r="AK353" i="8"/>
  <c r="AN357" i="8"/>
  <c r="AJ357" i="8"/>
  <c r="AK357" i="8"/>
  <c r="AN364" i="8"/>
  <c r="AN369" i="8"/>
  <c r="AJ369" i="8"/>
  <c r="AK369" i="8"/>
  <c r="AN385" i="8"/>
  <c r="AJ385" i="8"/>
  <c r="AK385" i="8"/>
  <c r="AN391" i="8"/>
  <c r="AJ391" i="8"/>
  <c r="AK391" i="8"/>
  <c r="AK406" i="8"/>
  <c r="AN406" i="8"/>
  <c r="AJ406" i="8"/>
  <c r="AN343" i="8"/>
  <c r="AJ343" i="8"/>
  <c r="AN351" i="8"/>
  <c r="AJ351" i="8"/>
  <c r="AN359" i="8"/>
  <c r="AJ359" i="8"/>
  <c r="AN374" i="8"/>
  <c r="AN390" i="8"/>
  <c r="AN400" i="8"/>
  <c r="AK433" i="8"/>
  <c r="AJ433" i="8"/>
  <c r="AK465" i="8"/>
  <c r="AJ465" i="8"/>
  <c r="AN519" i="8"/>
  <c r="AJ519" i="8"/>
  <c r="AK519" i="8"/>
  <c r="AK568" i="8"/>
  <c r="AN568" i="8"/>
  <c r="AJ568" i="8"/>
  <c r="AN367" i="8"/>
  <c r="AJ367" i="8"/>
  <c r="AN371" i="8"/>
  <c r="AJ371" i="8"/>
  <c r="AN375" i="8"/>
  <c r="AJ375" i="8"/>
  <c r="AN379" i="8"/>
  <c r="AJ379" i="8"/>
  <c r="AN383" i="8"/>
  <c r="AJ383" i="8"/>
  <c r="AN387" i="8"/>
  <c r="AJ387" i="8"/>
  <c r="AN393" i="8"/>
  <c r="AJ393" i="8"/>
  <c r="AN395" i="8"/>
  <c r="AJ395" i="8"/>
  <c r="AN397" i="8"/>
  <c r="AJ397" i="8"/>
  <c r="AK404" i="8"/>
  <c r="AN404" i="8"/>
  <c r="AJ404" i="8"/>
  <c r="AK438" i="8"/>
  <c r="AN438" i="8"/>
  <c r="AJ438" i="8"/>
  <c r="AK454" i="8"/>
  <c r="AN454" i="8"/>
  <c r="AJ454" i="8"/>
  <c r="AK470" i="8"/>
  <c r="AN470" i="8"/>
  <c r="AJ470" i="8"/>
  <c r="AK486" i="8"/>
  <c r="AN486" i="8"/>
  <c r="AJ486" i="8"/>
  <c r="AK506" i="8"/>
  <c r="AJ506" i="8"/>
  <c r="AN506" i="8"/>
  <c r="AN368" i="8"/>
  <c r="AN376" i="8"/>
  <c r="AN380" i="8"/>
  <c r="AN384" i="8"/>
  <c r="AJ409" i="8"/>
  <c r="AJ411" i="8"/>
  <c r="AJ413" i="8"/>
  <c r="AJ415" i="8"/>
  <c r="AJ417" i="8"/>
  <c r="AJ419" i="8"/>
  <c r="AJ421" i="8"/>
  <c r="AJ425" i="8"/>
  <c r="AK441" i="8"/>
  <c r="AJ441" i="8"/>
  <c r="AK457" i="8"/>
  <c r="AJ457" i="8"/>
  <c r="AK473" i="8"/>
  <c r="AJ473" i="8"/>
  <c r="AK489" i="8"/>
  <c r="AJ489" i="8"/>
  <c r="AK498" i="8"/>
  <c r="AJ498" i="8"/>
  <c r="AN498" i="8"/>
  <c r="AN427" i="8"/>
  <c r="AN435" i="8"/>
  <c r="AN443" i="8"/>
  <c r="AN451" i="8"/>
  <c r="AN459" i="8"/>
  <c r="AN467" i="8"/>
  <c r="AN475" i="8"/>
  <c r="AN483" i="8"/>
  <c r="AN491" i="8"/>
  <c r="AN515" i="8"/>
  <c r="AJ515" i="8"/>
  <c r="AK515" i="8"/>
  <c r="AN523" i="8"/>
  <c r="AJ523" i="8"/>
  <c r="AK523" i="8"/>
  <c r="AK548" i="8"/>
  <c r="AN548" i="8"/>
  <c r="AJ548" i="8"/>
  <c r="AN551" i="8"/>
  <c r="AJ551" i="8"/>
  <c r="AK551" i="8"/>
  <c r="AN559" i="8"/>
  <c r="AJ559" i="8"/>
  <c r="AK559" i="8"/>
  <c r="AN567" i="8"/>
  <c r="AJ567" i="8"/>
  <c r="AK567" i="8"/>
  <c r="AJ408" i="8"/>
  <c r="AN408" i="8"/>
  <c r="AJ410" i="8"/>
  <c r="AN410" i="8"/>
  <c r="AJ412" i="8"/>
  <c r="AN412" i="8"/>
  <c r="AJ414" i="8"/>
  <c r="AN414" i="8"/>
  <c r="AJ416" i="8"/>
  <c r="AN416" i="8"/>
  <c r="AJ418" i="8"/>
  <c r="AN418" i="8"/>
  <c r="AJ420" i="8"/>
  <c r="AN420" i="8"/>
  <c r="AJ422" i="8"/>
  <c r="AN422" i="8"/>
  <c r="AJ424" i="8"/>
  <c r="AN424" i="8"/>
  <c r="AJ427" i="8"/>
  <c r="AJ435" i="8"/>
  <c r="AN437" i="8"/>
  <c r="AJ443" i="8"/>
  <c r="AN445" i="8"/>
  <c r="AJ451" i="8"/>
  <c r="AN453" i="8"/>
  <c r="AJ459" i="8"/>
  <c r="AN461" i="8"/>
  <c r="AJ467" i="8"/>
  <c r="AN469" i="8"/>
  <c r="AJ475" i="8"/>
  <c r="AN477" i="8"/>
  <c r="AJ483" i="8"/>
  <c r="AN485" i="8"/>
  <c r="AJ491" i="8"/>
  <c r="AN493" i="8"/>
  <c r="AN496" i="8"/>
  <c r="AN514" i="8"/>
  <c r="AN522" i="8"/>
  <c r="AN527" i="8"/>
  <c r="AJ527" i="8"/>
  <c r="AN529" i="8"/>
  <c r="AJ529" i="8"/>
  <c r="AN531" i="8"/>
  <c r="AJ531" i="8"/>
  <c r="AN533" i="8"/>
  <c r="AJ533" i="8"/>
  <c r="AN535" i="8"/>
  <c r="AJ535" i="8"/>
  <c r="AN537" i="8"/>
  <c r="AJ537" i="8"/>
  <c r="AN539" i="8"/>
  <c r="AJ539" i="8"/>
  <c r="AN541" i="8"/>
  <c r="AJ541" i="8"/>
  <c r="AN543" i="8"/>
  <c r="AJ543" i="8"/>
  <c r="AN545" i="8"/>
  <c r="AJ545" i="8"/>
  <c r="AN547" i="8"/>
  <c r="AJ547" i="8"/>
  <c r="AJ429" i="8"/>
  <c r="AN431" i="8"/>
  <c r="AJ432" i="8"/>
  <c r="AJ437" i="8"/>
  <c r="AN439" i="8"/>
  <c r="AJ440" i="8"/>
  <c r="AJ445" i="8"/>
  <c r="AN447" i="8"/>
  <c r="AJ448" i="8"/>
  <c r="AJ453" i="8"/>
  <c r="AN455" i="8"/>
  <c r="AJ456" i="8"/>
  <c r="AJ461" i="8"/>
  <c r="AN463" i="8"/>
  <c r="AJ464" i="8"/>
  <c r="AJ469" i="8"/>
  <c r="AJ472" i="8"/>
  <c r="AJ477" i="8"/>
  <c r="AN479" i="8"/>
  <c r="AJ480" i="8"/>
  <c r="AJ485" i="8"/>
  <c r="AN487" i="8"/>
  <c r="AJ488" i="8"/>
  <c r="AJ493" i="8"/>
  <c r="AN495" i="8"/>
  <c r="AJ496" i="8"/>
  <c r="AN513" i="8"/>
  <c r="AJ513" i="8"/>
  <c r="AJ514" i="8"/>
  <c r="AN521" i="8"/>
  <c r="AJ521" i="8"/>
  <c r="AJ522" i="8"/>
  <c r="AN574" i="8"/>
  <c r="AJ574" i="8"/>
  <c r="AK574" i="8"/>
  <c r="AN517" i="8"/>
  <c r="AJ517" i="8"/>
  <c r="AN525" i="8"/>
  <c r="AJ525" i="8"/>
  <c r="AN549" i="8"/>
  <c r="AJ549" i="8"/>
  <c r="AN557" i="8"/>
  <c r="AJ557" i="8"/>
  <c r="AN565" i="8"/>
  <c r="AJ565" i="8"/>
  <c r="AK592" i="8"/>
  <c r="AN592" i="8"/>
  <c r="AJ592" i="8"/>
  <c r="AN555" i="8"/>
  <c r="AJ555" i="8"/>
  <c r="AK556" i="8"/>
  <c r="AN556" i="8"/>
  <c r="AJ556" i="8"/>
  <c r="AN563" i="8"/>
  <c r="AJ563" i="8"/>
  <c r="AK564" i="8"/>
  <c r="AN564" i="8"/>
  <c r="AJ564" i="8"/>
  <c r="AK584" i="8"/>
  <c r="AN584" i="8"/>
  <c r="AJ584" i="8"/>
  <c r="AN607" i="8"/>
  <c r="AJ607" i="8"/>
  <c r="AK607" i="8"/>
  <c r="AK511" i="8"/>
  <c r="AK532" i="8"/>
  <c r="AN532" i="8"/>
  <c r="AJ532" i="8"/>
  <c r="AK536" i="8"/>
  <c r="AN536" i="8"/>
  <c r="AJ536" i="8"/>
  <c r="AK540" i="8"/>
  <c r="AN540" i="8"/>
  <c r="AJ540" i="8"/>
  <c r="AK544" i="8"/>
  <c r="AN544" i="8"/>
  <c r="AJ544" i="8"/>
  <c r="AK549" i="8"/>
  <c r="AN553" i="8"/>
  <c r="AJ553" i="8"/>
  <c r="AK557" i="8"/>
  <c r="AN561" i="8"/>
  <c r="AJ561" i="8"/>
  <c r="AK565" i="8"/>
  <c r="AK570" i="8"/>
  <c r="AN570" i="8"/>
  <c r="AJ570" i="8"/>
  <c r="AK576" i="8"/>
  <c r="AN576" i="8"/>
  <c r="AJ576" i="8"/>
  <c r="AK582" i="8"/>
  <c r="AN582" i="8"/>
  <c r="AJ582" i="8"/>
  <c r="AK590" i="8"/>
  <c r="AN590" i="8"/>
  <c r="AJ590" i="8"/>
  <c r="AK598" i="8"/>
  <c r="AN598" i="8"/>
  <c r="AJ598" i="8"/>
  <c r="AN605" i="8"/>
  <c r="AJ605" i="8"/>
  <c r="AK606" i="8"/>
  <c r="AN606" i="8"/>
  <c r="AJ606" i="8"/>
  <c r="AN613" i="8"/>
  <c r="AJ613" i="8"/>
  <c r="AN615" i="8"/>
  <c r="AJ615" i="8"/>
  <c r="AN617" i="8"/>
  <c r="AJ617" i="8"/>
  <c r="AJ625" i="8"/>
  <c r="AN628" i="8"/>
  <c r="AJ628" i="8"/>
  <c r="AN636" i="8"/>
  <c r="AJ636" i="8"/>
  <c r="AK580" i="8"/>
  <c r="AN580" i="8"/>
  <c r="AJ580" i="8"/>
  <c r="AK588" i="8"/>
  <c r="AN588" i="8"/>
  <c r="AJ588" i="8"/>
  <c r="AK596" i="8"/>
  <c r="AN596" i="8"/>
  <c r="AJ596" i="8"/>
  <c r="AN603" i="8"/>
  <c r="AJ603" i="8"/>
  <c r="AN611" i="8"/>
  <c r="AJ611" i="8"/>
  <c r="AK638" i="8"/>
  <c r="AN638" i="8"/>
  <c r="AJ638" i="8"/>
  <c r="AN572" i="8"/>
  <c r="AJ572" i="8"/>
  <c r="AK578" i="8"/>
  <c r="AN578" i="8"/>
  <c r="AJ578" i="8"/>
  <c r="AK586" i="8"/>
  <c r="AN586" i="8"/>
  <c r="AJ586" i="8"/>
  <c r="AK594" i="8"/>
  <c r="AN594" i="8"/>
  <c r="AJ594" i="8"/>
  <c r="AK602" i="8"/>
  <c r="AN602" i="8"/>
  <c r="AJ602" i="8"/>
  <c r="AN609" i="8"/>
  <c r="AJ609" i="8"/>
  <c r="AN632" i="8"/>
  <c r="AJ632" i="8"/>
  <c r="AN640" i="8"/>
  <c r="AJ640" i="8"/>
  <c r="AK610" i="8" l="1"/>
  <c r="AN634" i="8"/>
  <c r="AK542" i="8"/>
  <c r="AJ530" i="8"/>
  <c r="AK608" i="8"/>
  <c r="AK616" i="8"/>
  <c r="AJ449" i="8"/>
  <c r="AJ504" i="8"/>
  <c r="AN558" i="8"/>
  <c r="AJ630" i="8"/>
  <c r="AJ358" i="8"/>
  <c r="AJ546" i="8"/>
  <c r="AJ538" i="8"/>
  <c r="AJ212" i="8"/>
  <c r="AN263" i="8"/>
  <c r="AN618" i="8"/>
  <c r="AN552" i="8"/>
  <c r="AK317" i="8"/>
  <c r="AN251" i="8"/>
  <c r="AN554" i="8"/>
  <c r="AK333" i="8"/>
  <c r="AJ627" i="8"/>
  <c r="AK534" i="8"/>
  <c r="AJ612" i="8"/>
  <c r="AK342" i="8"/>
  <c r="AJ222" i="8"/>
  <c r="AN562" i="8"/>
  <c r="AN550" i="8"/>
  <c r="AK630" i="8"/>
  <c r="AN337" i="8"/>
  <c r="AN366" i="8"/>
  <c r="AN269" i="8"/>
  <c r="AN504" i="8"/>
  <c r="AK181" i="8"/>
  <c r="AN173" i="8"/>
  <c r="AJ503" i="8"/>
  <c r="AJ378" i="8"/>
  <c r="AJ610" i="8"/>
  <c r="AJ616" i="8"/>
  <c r="AK612" i="8"/>
  <c r="AK562" i="8"/>
  <c r="AJ554" i="8"/>
  <c r="AK546" i="8"/>
  <c r="AJ534" i="8"/>
  <c r="AK530" i="8"/>
  <c r="AN510" i="8"/>
  <c r="AN560" i="8"/>
  <c r="AJ342" i="8"/>
  <c r="AN135" i="8"/>
  <c r="AK222" i="8"/>
  <c r="AK382" i="8"/>
  <c r="AK627" i="8"/>
  <c r="AN614" i="8"/>
  <c r="AJ542" i="8"/>
  <c r="AK538" i="8"/>
  <c r="AK481" i="8"/>
  <c r="AK358" i="8"/>
  <c r="AJ317" i="8"/>
  <c r="AN285" i="8"/>
  <c r="AJ333" i="8"/>
  <c r="AK251" i="8"/>
  <c r="AK618" i="8"/>
  <c r="AJ614" i="8"/>
  <c r="AN604" i="8"/>
  <c r="AK634" i="8"/>
  <c r="AJ558" i="8"/>
  <c r="AK550" i="8"/>
  <c r="AK560" i="8"/>
  <c r="AN382" i="8"/>
  <c r="AK285" i="8"/>
  <c r="AJ181" i="8"/>
  <c r="AK173" i="8"/>
  <c r="AJ510" i="8"/>
  <c r="AK263" i="8"/>
  <c r="AJ481" i="8"/>
  <c r="AN378" i="8"/>
  <c r="AK604" i="8"/>
  <c r="AJ575" i="8"/>
  <c r="AJ423" i="8"/>
  <c r="AJ552" i="8"/>
  <c r="AK337" i="8"/>
  <c r="AJ135" i="8"/>
  <c r="AJ366" i="8"/>
  <c r="AK269" i="8"/>
  <c r="AK503" i="8"/>
  <c r="AN423" i="8"/>
  <c r="AJ396" i="8"/>
  <c r="AJ608" i="8"/>
  <c r="AJ566" i="8"/>
  <c r="AN396" i="8"/>
  <c r="AK449" i="8"/>
  <c r="AN566" i="8"/>
  <c r="AJ325" i="8"/>
  <c r="AN212" i="8"/>
  <c r="AJ133" i="8"/>
  <c r="AK279" i="8"/>
  <c r="AJ279" i="8"/>
  <c r="AN256" i="8"/>
  <c r="AK256" i="8"/>
  <c r="AN325" i="8"/>
  <c r="AN133" i="8"/>
  <c r="AK471" i="8"/>
  <c r="AJ471" i="8"/>
  <c r="AJ624" i="8"/>
  <c r="AK575" i="8"/>
  <c r="AN624" i="8"/>
  <c r="AJ256" i="8"/>
  <c r="AK388" i="8"/>
  <c r="AJ388" i="8"/>
  <c r="AK319" i="8"/>
  <c r="AJ319" i="8"/>
  <c r="AN319" i="8"/>
  <c r="AK254" i="8"/>
  <c r="AJ254" i="8"/>
  <c r="AK20" i="8"/>
  <c r="AJ20" i="8"/>
  <c r="AK502" i="8"/>
  <c r="AJ502" i="8"/>
  <c r="AK398" i="8"/>
  <c r="AJ398" i="8"/>
  <c r="AK386" i="8"/>
  <c r="AJ386" i="8"/>
  <c r="AK247" i="8"/>
  <c r="AJ247" i="8"/>
  <c r="AN247" i="8"/>
  <c r="AK528" i="8"/>
  <c r="AJ528" i="8"/>
  <c r="AK518" i="8"/>
  <c r="AJ518" i="8"/>
  <c r="AN518" i="8"/>
  <c r="AK501" i="8"/>
  <c r="AJ501" i="8"/>
  <c r="AN501" i="8"/>
  <c r="AK394" i="8"/>
  <c r="AJ394" i="8"/>
  <c r="AK372" i="8"/>
  <c r="AJ372" i="8"/>
  <c r="AK246" i="8"/>
  <c r="AJ246" i="8"/>
  <c r="AK392" i="8"/>
  <c r="AJ392" i="8"/>
  <c r="AK370" i="8"/>
  <c r="AJ370" i="8"/>
  <c r="AK255" i="8"/>
  <c r="AJ255" i="8"/>
  <c r="AN255" i="8"/>
  <c r="AN601" i="8"/>
  <c r="AJ601" i="8"/>
  <c r="AK601" i="8"/>
  <c r="AN313" i="8"/>
  <c r="AJ313" i="8"/>
  <c r="AK313" i="8"/>
  <c r="AN137" i="8"/>
  <c r="AJ137" i="8"/>
  <c r="AK137" i="8"/>
  <c r="AN597" i="8"/>
  <c r="AJ597" i="8"/>
  <c r="AK597" i="8"/>
  <c r="AN591" i="8"/>
  <c r="AJ591" i="8"/>
  <c r="AK591" i="8"/>
  <c r="AN569" i="8"/>
  <c r="AJ569" i="8"/>
  <c r="AK569" i="8"/>
  <c r="AN354" i="8"/>
  <c r="AJ354" i="8"/>
  <c r="AK354" i="8"/>
  <c r="AN520" i="8"/>
  <c r="AJ520" i="8"/>
  <c r="AK520" i="8"/>
  <c r="AN321" i="8"/>
  <c r="AJ321" i="8"/>
  <c r="AK321" i="8"/>
  <c r="AN289" i="8"/>
  <c r="AJ289" i="8"/>
  <c r="AK289" i="8"/>
  <c r="AN191" i="8"/>
  <c r="AJ191" i="8"/>
  <c r="AK191" i="8"/>
  <c r="AN265" i="8"/>
  <c r="AJ265" i="8"/>
  <c r="AK265" i="8"/>
  <c r="AN305" i="8"/>
  <c r="AJ305" i="8"/>
  <c r="AK305" i="8"/>
  <c r="AN281" i="8"/>
  <c r="AJ281" i="8"/>
  <c r="AK281" i="8"/>
  <c r="AN579" i="8"/>
  <c r="AJ579" i="8"/>
  <c r="AK579" i="8"/>
  <c r="AN346" i="8"/>
  <c r="AJ346" i="8"/>
  <c r="AK346" i="8"/>
  <c r="AK407" i="8"/>
  <c r="AN407" i="8"/>
  <c r="AJ407" i="8"/>
  <c r="AN362" i="8"/>
  <c r="AJ362" i="8"/>
  <c r="AK362" i="8"/>
  <c r="AN187" i="8"/>
  <c r="AJ187" i="8"/>
  <c r="AK187" i="8"/>
  <c r="AN273" i="8"/>
  <c r="AJ273" i="8"/>
  <c r="AK273" i="8"/>
  <c r="AN177" i="8"/>
  <c r="AJ177" i="8"/>
  <c r="AK177" i="8"/>
  <c r="AN157" i="8"/>
  <c r="AJ157" i="8"/>
  <c r="AK157" i="8"/>
  <c r="AN121" i="8"/>
  <c r="AJ121" i="8"/>
  <c r="AK121" i="8"/>
  <c r="AN512" i="8"/>
  <c r="AJ512" i="8"/>
  <c r="AK512" i="8"/>
  <c r="AK403" i="8"/>
  <c r="AN403" i="8"/>
  <c r="AJ403" i="8"/>
  <c r="AN297" i="8"/>
  <c r="AJ297" i="8"/>
  <c r="AK297" i="8"/>
  <c r="AN593" i="8"/>
  <c r="AJ593" i="8"/>
  <c r="AK593" i="8"/>
  <c r="AN585" i="8"/>
  <c r="AJ585" i="8"/>
  <c r="AK585" i="8"/>
  <c r="AN595" i="8"/>
  <c r="AJ595" i="8"/>
  <c r="AK595" i="8"/>
  <c r="AN589" i="8"/>
  <c r="AJ589" i="8"/>
  <c r="AK589" i="8"/>
  <c r="AN577" i="8"/>
  <c r="AJ577" i="8"/>
  <c r="AK577" i="8"/>
  <c r="AN587" i="8"/>
  <c r="AJ587" i="8"/>
  <c r="AK587" i="8"/>
  <c r="AN581" i="8"/>
  <c r="AJ581" i="8"/>
  <c r="AK581" i="8"/>
  <c r="AN599" i="8"/>
  <c r="AJ599" i="8"/>
  <c r="AK599" i="8"/>
  <c r="AN571" i="8"/>
  <c r="AJ571" i="8"/>
  <c r="AK571" i="8"/>
  <c r="AN524" i="8"/>
  <c r="AJ524" i="8"/>
  <c r="AK524" i="8"/>
  <c r="AN516" i="8"/>
  <c r="AJ516" i="8"/>
  <c r="AK516" i="8"/>
  <c r="AN583" i="8"/>
  <c r="AJ583" i="8"/>
  <c r="AK583" i="8"/>
  <c r="AN329" i="8"/>
  <c r="AJ329" i="8"/>
  <c r="AK329" i="8"/>
  <c r="AN203" i="8"/>
  <c r="AJ203" i="8"/>
  <c r="AK203" i="8"/>
  <c r="AN183" i="8"/>
  <c r="AJ183" i="8"/>
  <c r="AK183" i="8"/>
  <c r="AN200" i="8"/>
  <c r="AJ200" i="8"/>
  <c r="AK200" i="8"/>
  <c r="AN145" i="8"/>
  <c r="AJ145" i="8"/>
  <c r="AK145" i="8"/>
  <c r="AN129" i="8"/>
  <c r="AJ129" i="8"/>
  <c r="AK129" i="8"/>
  <c r="AN113" i="8"/>
  <c r="AJ113" i="8"/>
  <c r="AK113" i="8"/>
  <c r="AN8" i="8"/>
  <c r="AJ8" i="8"/>
  <c r="AK8" i="8"/>
  <c r="AN196" i="8"/>
  <c r="AJ196" i="8"/>
  <c r="AK196" i="8"/>
  <c r="AN645" i="8" l="1"/>
  <c r="AN644" i="8"/>
  <c r="AN643" i="8"/>
</calcChain>
</file>

<file path=xl/comments1.xml><?xml version="1.0" encoding="utf-8"?>
<comments xmlns="http://schemas.openxmlformats.org/spreadsheetml/2006/main">
  <authors>
    <author>Szerző</author>
  </authors>
  <commentList>
    <comment ref="W515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0.01%+0.1%+0.5%+0.5%
forgalomban tartási díj+licenszdíj + alap vagyonának befektetésével kapcs ktg + egyéb ktg
</t>
        </r>
      </text>
    </comment>
    <comment ref="W516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0.01%+0.5%+0.5%
forgalomban tartási díj+ alap vagyonának befektetésével kapcs ktg + egyéb ktg</t>
        </r>
      </text>
    </comment>
    <comment ref="W517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0.01%+0.5%+0.5%
forgalomban tartási díj+ alap vagyonának befektetésével kapcs ktg + egyéb ktg</t>
        </r>
      </text>
    </comment>
    <comment ref="W518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0.5%+0.5%
alap vagyonának befektetésével kapcs ktg + egyéb ktg</t>
        </r>
      </text>
    </comment>
    <comment ref="W519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0.75% +0.75%
alap vagyonának befektetésével kapcs ktg + egyéb ktg</t>
        </r>
      </text>
    </comment>
    <comment ref="W520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0.75% +0.75%
alap vagyonának befektetésével kapcs ktg + egyéb ktg</t>
        </r>
      </text>
    </comment>
    <comment ref="W521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0.75% +0.75%
alap vagyonának befektetésével kapcs ktg + egyéb ktg</t>
        </r>
      </text>
    </comment>
    <comment ref="W522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0.5%+0.5%
alap vagyonának befektetésével kapcs ktg + egyéb ktg</t>
        </r>
      </text>
    </comment>
    <comment ref="W523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0.2%+0.2%
alap vagyonának befektetésével kapcs ktg + egyéb ktg</t>
        </r>
      </text>
    </comment>
    <comment ref="W524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0.5%+0.5%
alap vagyonának befektetésével kapcs ktg + egyéb ktg</t>
        </r>
      </text>
    </comment>
    <comment ref="W525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0.5%+0.5%
alap vagyonának befektetésével kapcs ktg + egyéb ktg</t>
        </r>
      </text>
    </comment>
    <comment ref="W526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0.5%+0.5%
alap vagyonának befektetésével kapcs ktg + egyéb ktg</t>
        </r>
      </text>
    </comment>
    <comment ref="W527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0.01%+0.5%+0.5%
forgalomban tartási díj+ alap vagyonának befektetésével kapcs ktg + egyéb ktg</t>
        </r>
      </text>
    </comment>
    <comment ref="W528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0.01%+0.5%+0.5%
forgalomban tartási díj+ alap vagyonának befektetésével kapcs ktg + egyéb ktg</t>
        </r>
      </text>
    </comment>
    <comment ref="W529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0.01%+0.5%+0.5%
forgalomban tartási díj+ alap vagyonának befektetésével kapcs ktg + egyéb ktg</t>
        </r>
      </text>
    </comment>
    <comment ref="W530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0.5%+0.5%
alap vagyonának befektetésével kapcs ktg + egyéb ktg</t>
        </r>
      </text>
    </comment>
    <comment ref="W531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0.2%+0.2%
alap vagyonának befektetésével kapcs ktg + egyéb ktg</t>
        </r>
      </text>
    </comment>
    <comment ref="W532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0.2%+0.2%
alap vagyonának befektetésével kapcs ktg + egyéb ktg</t>
        </r>
      </text>
    </comment>
    <comment ref="W533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0.5%+0.5%
alap vagyonának befektetésével kapcs ktg + egyéb ktg</t>
        </r>
      </text>
    </comment>
    <comment ref="W534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0.5%+0.5%
alap vagyonának befektetésével kapcs ktg + egyéb ktg</t>
        </r>
      </text>
    </comment>
    <comment ref="W535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0.5%+0.5%
alap vagyonának befektetésével kapcs ktg + egyéb ktg</t>
        </r>
      </text>
    </comment>
    <comment ref="W536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0.5%+0.5%
alap vagyonának befektetésével kapcs ktg + egyéb ktg</t>
        </r>
      </text>
    </comment>
    <comment ref="W537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0.5%+0.5%
alap vagyonának befektetésével kapcs ktg + egyéb ktg</t>
        </r>
      </text>
    </comment>
    <comment ref="W538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0.5%+0.5%
alap vagyonának befektetésével kapcs ktg + egyéb ktg</t>
        </r>
      </text>
    </comment>
    <comment ref="W539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0.5%+0.5%
alap vagyonának befektetésével kapcs ktg + egyéb ktg</t>
        </r>
      </text>
    </comment>
    <comment ref="W540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0.5%+0.5%
alap vagyonának befektetésével kapcs ktg + egyéb ktg</t>
        </r>
      </text>
    </comment>
    <comment ref="W541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0.01%+0.5%+0.5%
forgalomban tartási díj+ alap vagyonának befektetésével kapcs ktg + egyéb ktg</t>
        </r>
      </text>
    </comment>
    <comment ref="W542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0.01%+0.5%+0.5%
forgalomban tartási díj+ alap vagyonának befektetésével kapcs ktg + egyéb ktg</t>
        </r>
      </text>
    </comment>
    <comment ref="W543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0.5%+0.5%
alap vagyonának befektetésével kapcs ktg + egyéb ktg</t>
        </r>
      </text>
    </comment>
    <comment ref="W544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0.5%+0.5%
alap vagyonának befektetésével kapcs ktg + egyéb ktg</t>
        </r>
      </text>
    </comment>
    <comment ref="W545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0.01%+0.5%+0.5%
forgalomban tartási díj+ alap vagyonának befektetésével kapcs ktg + egyéb ktg</t>
        </r>
      </text>
    </comment>
    <comment ref="W546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0.01%+0.5%+0.5%
forgalomban tartási díj+ alap vagyonának befektetésével kapcs ktg + egyéb ktg</t>
        </r>
      </text>
    </comment>
    <comment ref="W547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0.5%+0.5%
alap vagyonának befektetésével kapcs ktg + egyéb ktg</t>
        </r>
      </text>
    </comment>
    <comment ref="W548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0.5%+0.5%
alap vagyonának befektetésével kapcs ktg + egyéb ktg</t>
        </r>
      </text>
    </comment>
    <comment ref="W549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0.5%+0.5%
alap vagyonának befektetésével kapcs ktg + egyéb ktg</t>
        </r>
      </text>
    </comment>
    <comment ref="W550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0.01%+0.5%+0.5%
forgalomban tartási díj+ alap vagyonának befektetésével kapcs ktg + egyéb ktg</t>
        </r>
      </text>
    </comment>
    <comment ref="W551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0.01%+0.5%+0.5%
forgalomban tartási díj+ alap vagyonának befektetésével kapcs ktg + egyéb ktg</t>
        </r>
      </text>
    </comment>
    <comment ref="W552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0.5%+0.5%
alap vagyonának befektetésével kapcs ktg + egyéb ktg</t>
        </r>
      </text>
    </comment>
    <comment ref="W553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0.5%+0.5%
alap vagyonának befektetésével kapcs ktg + egyéb ktg</t>
        </r>
      </text>
    </comment>
    <comment ref="W554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0.75%+0.5%
alap vagyonának befektetésével kapcs ktg + egyéb ktg</t>
        </r>
      </text>
    </comment>
    <comment ref="W555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0.75%+0.5%
alap vagyonának befektetésével kapcs ktg + egyéb ktg</t>
        </r>
      </text>
    </comment>
    <comment ref="W556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0.75%+0.5%
alap vagyonának befektetésével kapcs ktg + egyéb ktg</t>
        </r>
      </text>
    </comment>
    <comment ref="W557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0.5%+0.5%
alap vagyonának befektetésével kapcs ktg + egyéb ktg</t>
        </r>
      </text>
    </comment>
    <comment ref="W558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0.5%+0.5%
alap vagyonának befektetésével kapcs ktg + egyéb ktg</t>
        </r>
      </text>
    </comment>
    <comment ref="W559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0.01%+0.5%+0.5%
forgalomban tartási díj+ alap vagyonának befektetésével kapcs ktg + egyéb ktg</t>
        </r>
      </text>
    </comment>
    <comment ref="W560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0.01%+0.5%+0.5%
forgalomban tartási díj+ alap vagyonának befektetésével kapcs ktg + egyéb ktg</t>
        </r>
      </text>
    </comment>
    <comment ref="W561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0.3%+0.3%
alap vagyonának befektetésével kapcs ktg + egyéb ktg</t>
        </r>
      </text>
    </comment>
    <comment ref="W562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0.5%+0.5%
alap vagyonának befektetésével kapcs ktg + egyéb ktg</t>
        </r>
      </text>
    </comment>
    <comment ref="W563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0.5%+0.5%
alap vagyonának befektetésével kapcs ktg + egyéb ktg</t>
        </r>
      </text>
    </comment>
    <comment ref="W564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0.5%+0.5%
alap vagyonának befektetésével kapcs ktg + egyéb ktg</t>
        </r>
      </text>
    </comment>
    <comment ref="W565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0.5%+0.5%
alap vagyonának befektetésével kapcs ktg + egyéb ktg</t>
        </r>
      </text>
    </comment>
    <comment ref="W566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0.3%+0.3%
alap vagyonának befektetésével kapcs ktg + egyéb ktg</t>
        </r>
      </text>
    </comment>
    <comment ref="W567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0.01%+0.5%+0.5%
forgalomban tartási díj+ alap vagyonának befektetésével kapcs ktg + egyéb ktg</t>
        </r>
      </text>
    </comment>
    <comment ref="W568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0.3%+0.3%
alap vagyonának befektetésével kapcs ktg + egyéb ktg</t>
        </r>
      </text>
    </comment>
    <comment ref="W569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0.5%+0.5%
alap vagyonának befektetésével kapcs ktg + egyéb ktg</t>
        </r>
      </text>
    </comment>
    <comment ref="W570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0.5%+0.5%
alap vagyonának befektetésével kapcs ktg + egyéb ktg</t>
        </r>
      </text>
    </comment>
    <comment ref="W571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0.2%+0.2%
alap vagyonának befektetésével kapcs ktg + egyéb ktg</t>
        </r>
      </text>
    </comment>
    <comment ref="W572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0.2%+0.2%
alap vagyonának befektetésével kapcs ktg + egyéb ktg</t>
        </r>
      </text>
    </comment>
    <comment ref="W573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0.5%+0.5%
alap vagyonának befektetésével kapcs ktg + egyéb ktg</t>
        </r>
      </text>
    </comment>
    <comment ref="W574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0.5%+0.5%
alap vagyonának befektetésével kapcs ktg + egyéb ktg</t>
        </r>
      </text>
    </comment>
    <comment ref="W575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0.5%+0.5%
alap vagyonának befektetésével kapcs ktg + egyéb ktg</t>
        </r>
      </text>
    </comment>
    <comment ref="W576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0.01%+0.5%+0.5%
forgalomban tartási díj+ alap vagyonának befektetésével kapcs ktg + egyéb ktg</t>
        </r>
      </text>
    </comment>
    <comment ref="W577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0.5%+0.5%
alap vagyonának befektetésével kapcs ktg + egyéb ktg</t>
        </r>
      </text>
    </comment>
    <comment ref="W578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0.2%+0.2%
alap vagyonának befektetésével kapcs ktg + egyéb ktg</t>
        </r>
      </text>
    </comment>
    <comment ref="W579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0.2%+0.2%
alap vagyonának befektetésével kapcs ktg + egyéb ktg</t>
        </r>
      </text>
    </comment>
    <comment ref="W580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0.5%+0.5%
alap vagyonának befektetésével kapcs ktg + egyéb ktg</t>
        </r>
      </text>
    </comment>
    <comment ref="W581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0.2%+0.2%
alap vagyonának befektetésével kapcs ktg + egyéb ktg</t>
        </r>
      </text>
    </comment>
    <comment ref="W582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0.2%+0.2%
alap vagyonának befektetésével kapcs ktg + egyéb ktg</t>
        </r>
      </text>
    </comment>
    <comment ref="W583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0.5%+0.5%
alap vagyonának befektetésével kapcs ktg + egyéb ktg</t>
        </r>
      </text>
    </comment>
    <comment ref="W584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0.5%+0.5%
alap vagyonának befektetésével kapcs ktg + egyéb ktg</t>
        </r>
      </text>
    </comment>
    <comment ref="W585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0.5%+0.5%
alap vagyonának befektetésével kapcs ktg + egyéb ktg</t>
        </r>
      </text>
    </comment>
    <comment ref="W587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0.5%+0.5%
alap vagyonának befektetésével kapcs ktg + egyéb ktg</t>
        </r>
      </text>
    </comment>
    <comment ref="W588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0.5%+0.5%
alap vagyonának befektetésével kapcs ktg + egyéb ktg</t>
        </r>
      </text>
    </comment>
    <comment ref="W589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0.75%+0.5%
alap vagyonának befektetésével kapcs ktg + egyéb ktg</t>
        </r>
      </text>
    </comment>
    <comment ref="W590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0.75%+0.5%
alap vagyonának befektetésével kapcs ktg + egyéb ktg</t>
        </r>
      </text>
    </comment>
    <comment ref="W591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0.75%+0.5%
alap vagyonának befektetésével kapcs ktg + egyéb ktg</t>
        </r>
      </text>
    </comment>
    <comment ref="W592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0.5%+0.5%
alap vagyonának befektetésével kapcs ktg + egyéb ktg</t>
        </r>
      </text>
    </comment>
    <comment ref="W593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0.5%+0.5%
alap vagyonának befektetésével kapcs ktg + egyéb ktg</t>
        </r>
      </text>
    </comment>
    <comment ref="W594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0.5%+0.5%
alap vagyonának befektetésével kapcs ktg + egyéb ktg</t>
        </r>
      </text>
    </comment>
    <comment ref="W595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0.5%+0.5%
alap vagyonának befektetésével kapcs ktg + egyéb ktg</t>
        </r>
      </text>
    </comment>
    <comment ref="W596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0.5%+0.5%
alap vagyonának befektetésével kapcs ktg + egyéb ktg</t>
        </r>
      </text>
    </comment>
    <comment ref="W597" authorId="0">
      <text>
        <r>
          <rPr>
            <b/>
            <sz val="8"/>
            <color indexed="81"/>
            <rFont val="Tahoma"/>
            <family val="2"/>
            <charset val="238"/>
          </rPr>
          <t>Szerző:</t>
        </r>
        <r>
          <rPr>
            <sz val="8"/>
            <color indexed="81"/>
            <rFont val="Tahoma"/>
            <family val="2"/>
            <charset val="238"/>
          </rPr>
          <t xml:space="preserve">
0.2%+0.2%
alap vagyonának befektetésével kapcs ktg + egyéb ktg</t>
        </r>
      </text>
    </comment>
  </commentList>
</comments>
</file>

<file path=xl/sharedStrings.xml><?xml version="1.0" encoding="utf-8"?>
<sst xmlns="http://schemas.openxmlformats.org/spreadsheetml/2006/main" count="9524" uniqueCount="1500">
  <si>
    <t>Alap megnevezése</t>
  </si>
  <si>
    <t>Sorozat megnevezése</t>
  </si>
  <si>
    <t>Az alap (sorozat) ISIN kódja</t>
  </si>
  <si>
    <t>Futamidő</t>
  </si>
  <si>
    <t>Típus</t>
  </si>
  <si>
    <t>Befektetési politika</t>
  </si>
  <si>
    <t>Földrajzi, devizális kitettség</t>
  </si>
  <si>
    <t>Devizanem</t>
  </si>
  <si>
    <t>Az alap (sorozat) átlagos nettó eszközértéke</t>
  </si>
  <si>
    <t>Tárgyévben kifizetett hozam (Ft)</t>
  </si>
  <si>
    <t>Hozamfizetés dátuma</t>
  </si>
  <si>
    <t>Tárgyévi hozam (%-ban)</t>
  </si>
  <si>
    <t>Tárgyévi referencia hozam (%-ban)</t>
  </si>
  <si>
    <t>Induláskori egyszeri díjak (tájékoztató alapján) %-ban</t>
  </si>
  <si>
    <t>Megszűnéskori egyszeri díjak (tájékoztató alapján) %-ban</t>
  </si>
  <si>
    <t>Átalakuláskori egyszeri díjak (tájékoztató alapján) %-ban</t>
  </si>
  <si>
    <t>A sikerdíj elszámolás gyakorisága</t>
  </si>
  <si>
    <t>A tájékoztatóban %-ban meghatározott maximális díjterhelés</t>
  </si>
  <si>
    <t>Ingatlanalapokra terhelt értékcsökkenés, továbbszámlázott közüzemi díjak, egyéb költségek</t>
  </si>
  <si>
    <t>Az alapra terhelt egyéb költségek</t>
  </si>
  <si>
    <t>Access Alapkezelő</t>
  </si>
  <si>
    <t>iCash Conservatíve Nyíltvégű Befektetési Alap</t>
  </si>
  <si>
    <t>HU0000704366</t>
  </si>
  <si>
    <t>Kötvénytúlsúlyos vegyes alap</t>
  </si>
  <si>
    <t>HUF</t>
  </si>
  <si>
    <t>-</t>
  </si>
  <si>
    <t>éves</t>
  </si>
  <si>
    <t>0</t>
  </si>
  <si>
    <t>Access PP Deposit Nyíltvégű Befektetési Alap "A" sorozat</t>
  </si>
  <si>
    <t>A sorozat</t>
  </si>
  <si>
    <t>HU0000716253</t>
  </si>
  <si>
    <t>Likviditási alap</t>
  </si>
  <si>
    <t>Access PP Deposit Nyíltvégű Befektetési Alap "IL "sorozat</t>
  </si>
  <si>
    <t>ILLIKVID sorozat</t>
  </si>
  <si>
    <t>HU0000716246</t>
  </si>
  <si>
    <t>iCash Dynamic FX Származtatott Nyíltvégű Befektetési Alap</t>
  </si>
  <si>
    <t>HU0000702311</t>
  </si>
  <si>
    <t>Kiegyensúlyozott vegyes alap</t>
  </si>
  <si>
    <t>HFT Származtatott Nyíltvégű Befektetési Alap "A" sorozat</t>
  </si>
  <si>
    <t>HU0000716295</t>
  </si>
  <si>
    <t>HFT Származtatott Nyíltvégű Befektetési Alap "IL" sorozat</t>
  </si>
  <si>
    <t>HU0000716287</t>
  </si>
  <si>
    <t>Quaestor Aranytallér Vegyes Nyíltvégű Befektetési Alap</t>
  </si>
  <si>
    <t>HU0000702675</t>
  </si>
  <si>
    <t>Quaestor Borostyán Nyíltvégű Befektetési Alap</t>
  </si>
  <si>
    <t>HU0000702659</t>
  </si>
  <si>
    <t>Rövid kötvényalap</t>
  </si>
  <si>
    <t>Quaestor Kurázsi Pénzpiaci Nyíltvégű Befektetési Alap</t>
  </si>
  <si>
    <t>HU0000702642</t>
  </si>
  <si>
    <t>Quaestor Tallér Részvény Nyíltvégű Befektetési Alap</t>
  </si>
  <si>
    <t>HU0000702667</t>
  </si>
  <si>
    <t>Származtatott alap</t>
  </si>
  <si>
    <t>EUR</t>
  </si>
  <si>
    <t>Hosszú kötvényalap</t>
  </si>
  <si>
    <t>AEGON Pénzpiaci Befektetési Alap</t>
  </si>
  <si>
    <t>A</t>
  </si>
  <si>
    <t>HU0000702303</t>
  </si>
  <si>
    <t>Pénzpiaci alap</t>
  </si>
  <si>
    <t>I</t>
  </si>
  <si>
    <t>HU0000718135</t>
  </si>
  <si>
    <t>AEGON Lengyel Kötvény Befektetési Alap</t>
  </si>
  <si>
    <t>HU0000705256</t>
  </si>
  <si>
    <t>HU0000710942</t>
  </si>
  <si>
    <t>PLN</t>
  </si>
  <si>
    <t>P</t>
  </si>
  <si>
    <t>HU0000713565</t>
  </si>
  <si>
    <t>AEGON Belföldi Kötvény Befektetési Alap</t>
  </si>
  <si>
    <t>HU0000702493</t>
  </si>
  <si>
    <t>HU0000718127</t>
  </si>
  <si>
    <t>AEGON Nemzetközi Kötvény Befektetési Alap</t>
  </si>
  <si>
    <t>HU0000702477</t>
  </si>
  <si>
    <t>Szabad futamidejű kötvényalap</t>
  </si>
  <si>
    <t>AEGON Feltörekvő Európa Kötvény Befektetési Alap</t>
  </si>
  <si>
    <t>HU0000706114</t>
  </si>
  <si>
    <t>HU0000718408</t>
  </si>
  <si>
    <t>AEGON Ázsia Részvény Befektetési Alapok Alapja</t>
  </si>
  <si>
    <t>HU0000705272</t>
  </si>
  <si>
    <t>Részvényalap</t>
  </si>
  <si>
    <t>B</t>
  </si>
  <si>
    <t>HU0000705934 </t>
  </si>
  <si>
    <t>AEGON Climate Change Részvény Befektetési Alap</t>
  </si>
  <si>
    <t>HU0000705520</t>
  </si>
  <si>
    <t>HU0000707195</t>
  </si>
  <si>
    <t>AEGON Russia Részvény Befektetési Alap</t>
  </si>
  <si>
    <t>HU0000707401</t>
  </si>
  <si>
    <t>HU0000709514</t>
  </si>
  <si>
    <t>PI</t>
  </si>
  <si>
    <t>HU0000713144</t>
  </si>
  <si>
    <t>HU0000710157</t>
  </si>
  <si>
    <t>AEGON IstanBull Részvény Befektetési Alap</t>
  </si>
  <si>
    <t>HU0000707419</t>
  </si>
  <si>
    <t>HU0000709522</t>
  </si>
  <si>
    <t>HU0000713151</t>
  </si>
  <si>
    <t>HU0000710165</t>
  </si>
  <si>
    <t>T</t>
  </si>
  <si>
    <t>HU0000710173</t>
  </si>
  <si>
    <t>TRY</t>
  </si>
  <si>
    <t>AEGON Közép-Európai Részvény Befektetési Alap</t>
  </si>
  <si>
    <t>HU0000702501</t>
  </si>
  <si>
    <t>HU0000705926</t>
  </si>
  <si>
    <t>C</t>
  </si>
  <si>
    <t>HU0000717392</t>
  </si>
  <si>
    <t>CZK</t>
  </si>
  <si>
    <t>HU0000709530</t>
  </si>
  <si>
    <t>AEGON Nemzetközi Részvény Befektetési Alap</t>
  </si>
  <si>
    <t>HU0000702485</t>
  </si>
  <si>
    <t>HU0000705918 </t>
  </si>
  <si>
    <t>HU0000712393</t>
  </si>
  <si>
    <t>AEGON Alfa Abszolút Hozamú Befektetési Alap</t>
  </si>
  <si>
    <t>HU0000703970</t>
  </si>
  <si>
    <t>Abszolút hozamú alap</t>
  </si>
  <si>
    <t>HU0000708318</t>
  </si>
  <si>
    <t>HU0000716006</t>
  </si>
  <si>
    <t>E</t>
  </si>
  <si>
    <t>HU0000715982</t>
  </si>
  <si>
    <t>HU0000715974</t>
  </si>
  <si>
    <t>R</t>
  </si>
  <si>
    <t>HU0000712286</t>
  </si>
  <si>
    <t>U</t>
  </si>
  <si>
    <t>HU0000715990</t>
  </si>
  <si>
    <t>USD</t>
  </si>
  <si>
    <t>AEGON ÓzonMaxx Abszolút Hozamú Befektetési Alap</t>
  </si>
  <si>
    <t>HU0000705157</t>
  </si>
  <si>
    <t>AEGON Bessa Származtatott Befektetési Alap</t>
  </si>
  <si>
    <t>HU0000705728</t>
  </si>
  <si>
    <t>AEGON MoneyMaxx Expressz Abszolút Hozamú Befektetési Alap</t>
  </si>
  <si>
    <t>HU0000703145</t>
  </si>
  <si>
    <t>HU0000716048</t>
  </si>
  <si>
    <t>HU0000716030</t>
  </si>
  <si>
    <t>HU0000716014</t>
  </si>
  <si>
    <t>HU0000712385</t>
  </si>
  <si>
    <t>HU0000712278</t>
  </si>
  <si>
    <t>HU0000714902</t>
  </si>
  <si>
    <t>AEGON Smart Money Befektetési Alapok Alapja</t>
  </si>
  <si>
    <t>HU0000708169</t>
  </si>
  <si>
    <t>AEGON Lengyel Pénzpiaci Befektetési Alap</t>
  </si>
  <si>
    <t>HU0000711601</t>
  </si>
  <si>
    <t>HU0000711619</t>
  </si>
  <si>
    <t>AEGON Lengyel Részvény Befektetési Alap</t>
  </si>
  <si>
    <t>HU0000710843</t>
  </si>
  <si>
    <t>HU0000710850</t>
  </si>
  <si>
    <t>AEGON BondMaxx Abszolút Hozamú Kötvény Befektetési Alap</t>
  </si>
  <si>
    <t>HU0000709597</t>
  </si>
  <si>
    <t>HU0000717400</t>
  </si>
  <si>
    <t>HU0000709605</t>
  </si>
  <si>
    <t>HU0000712401</t>
  </si>
  <si>
    <t>HU0000712260</t>
  </si>
  <si>
    <t>AEGON Maraton Aktív Vegyes Befektetési Alap</t>
  </si>
  <si>
    <t>HU0000714886</t>
  </si>
  <si>
    <t>HU0000716055</t>
  </si>
  <si>
    <t>HU0000714894</t>
  </si>
  <si>
    <t>HU0000714928</t>
  </si>
  <si>
    <t>HU0000714910</t>
  </si>
  <si>
    <t>HU0000714936</t>
  </si>
  <si>
    <t>AEGON Panoráma Származtatott Befektetési Alap</t>
  </si>
  <si>
    <t>HU0000714266</t>
  </si>
  <si>
    <t>HU0000714274</t>
  </si>
  <si>
    <t>HU0000714308</t>
  </si>
  <si>
    <t>HU0000714290</t>
  </si>
  <si>
    <t>HU0000714282</t>
  </si>
  <si>
    <t xml:space="preserve">Aegon Tempó Andante 1 Alapokba Fektető Részalap </t>
  </si>
  <si>
    <t>HU0000714068</t>
  </si>
  <si>
    <t xml:space="preserve">Aegon Tempó Andante 2 Alapokba Fektető Részalap </t>
  </si>
  <si>
    <t>HU0000714076</t>
  </si>
  <si>
    <t xml:space="preserve">Aegon Tempó Andante 3 Alapokba Fektető Részalap </t>
  </si>
  <si>
    <t>HU0000714084</t>
  </si>
  <si>
    <t>Aegon Tempó Moderato 4 Alapokba Fektető Részalap</t>
  </si>
  <si>
    <t>HU0000714092</t>
  </si>
  <si>
    <t>Aegon Tempó Moderato 5 Alapokba Fektető Részalap</t>
  </si>
  <si>
    <t>HU0000714100</t>
  </si>
  <si>
    <t>Aegon Tempó Moderato 6 Alapokba Fektető Részalap</t>
  </si>
  <si>
    <t>HU0000714118</t>
  </si>
  <si>
    <t>Aegon Tempó Moderato 7 Alapokba Fektető Részalap</t>
  </si>
  <si>
    <t>HU0000714126</t>
  </si>
  <si>
    <t>Aegon Tempó Allegro 8 Alapokba Fektető Részalap</t>
  </si>
  <si>
    <t>HU0000714134</t>
  </si>
  <si>
    <t>Dinamikus vegyes alap</t>
  </si>
  <si>
    <t>Aegon Tempó Allegro 9 Alapokba Fektető Részalap</t>
  </si>
  <si>
    <t>HU0000714142</t>
  </si>
  <si>
    <t>Aegon Tempó Allegro 10 Alapokba Fektető Részalap</t>
  </si>
  <si>
    <t>HU0000714159</t>
  </si>
  <si>
    <t>Aegon Prémium Expert Alapokba Fektető Részalap</t>
  </si>
  <si>
    <t>HU0000716097</t>
  </si>
  <si>
    <t xml:space="preserve">Aegon Prémium Dynamic Alapokba Fektető Részalap </t>
  </si>
  <si>
    <t>HU0000716105</t>
  </si>
  <si>
    <t xml:space="preserve">Aegon Prémium Everest Alapokba Fektető Részalap </t>
  </si>
  <si>
    <t>HU0000716113</t>
  </si>
  <si>
    <t>Aegon Alapkezelő Zrt.</t>
  </si>
  <si>
    <t>Allianz Pénzpiaci Nyilvános Nyíltvégű Befektetési Alap</t>
  </si>
  <si>
    <t>HU0000707146</t>
  </si>
  <si>
    <t>Allianz Kötvény Nyilvános Nyíltvégű Befektetési Alap</t>
  </si>
  <si>
    <t>HU0000708201</t>
  </si>
  <si>
    <t>Allianz Indexkövető Részvény Nyilvános Nyíltvégű Befektetési Alap</t>
  </si>
  <si>
    <t>HU0000708375</t>
  </si>
  <si>
    <t>Magyar Posta Rövid Kötvény Befektetési Alap</t>
  </si>
  <si>
    <t>HU0000713706</t>
  </si>
  <si>
    <t>Amundi Aranysárkány Ázsiai Alapok Alapja</t>
  </si>
  <si>
    <t>Amundi Aranysárkány Ázsiai Alapok Alapja A sorozat</t>
  </si>
  <si>
    <t>HU0000705330</t>
  </si>
  <si>
    <t>max 2%</t>
  </si>
  <si>
    <t>Amundi Aranysárkány Ázsiai Alapok Alapja I sorozat</t>
  </si>
  <si>
    <t>HU0000706692</t>
  </si>
  <si>
    <t>Amundi Horizont 2020 Alap</t>
  </si>
  <si>
    <t>Amundi Horizont 2020 Alap A sorozat</t>
  </si>
  <si>
    <t>HU0000710322</t>
  </si>
  <si>
    <t>Amundi Horizont 2020 Alap Komfort sorozat</t>
  </si>
  <si>
    <t>HU0000710371</t>
  </si>
  <si>
    <t>Amundi Horizont 2025 Alap</t>
  </si>
  <si>
    <t>Amundi Horizont 2025 Alap A sorozat</t>
  </si>
  <si>
    <t>HU0000710330</t>
  </si>
  <si>
    <t>Amundi Horizont 2030 Alap</t>
  </si>
  <si>
    <t>Amundi Horizont 2030 Alap A sorozat</t>
  </si>
  <si>
    <t>HU0000710348</t>
  </si>
  <si>
    <t>Amundi Közép-Európai Részvény Alap</t>
  </si>
  <si>
    <t>Amundi Közép-Európai Részvény Alap A sorozat</t>
  </si>
  <si>
    <t>HU0000701891</t>
  </si>
  <si>
    <t>Amundi Közép-Európai Részvény Alap I sorozat</t>
  </si>
  <si>
    <t>HU0000706668</t>
  </si>
  <si>
    <t>Amundi Közép-Európai Részvény Alap U sorozat</t>
  </si>
  <si>
    <t>HU0000718184</t>
  </si>
  <si>
    <t>Amundi Magyar Indexkövető Részvény Alap</t>
  </si>
  <si>
    <t>Amundi Magyar Indexkövető Részvény Alap A sorozat</t>
  </si>
  <si>
    <t>HU0000701842</t>
  </si>
  <si>
    <t>Amundi Magyar Indexkövető Részvény Alap I sorozat</t>
  </si>
  <si>
    <t>HU0000709811</t>
  </si>
  <si>
    <t>Amundi Magyar Indexkövető Részvény Alap U sorozat</t>
  </si>
  <si>
    <t>HU0000718218</t>
  </si>
  <si>
    <t>Amundi Magyar Kötvény Alap</t>
  </si>
  <si>
    <t>Amundi Magyar Kötvény Alap A sorozat</t>
  </si>
  <si>
    <t>HU0000701834</t>
  </si>
  <si>
    <t>Amundi Magyar Kötvény Alap I sorozat</t>
  </si>
  <si>
    <t>HU0000706635</t>
  </si>
  <si>
    <t>Amundi Pénzpiaci Alap</t>
  </si>
  <si>
    <t>Amundi Magyar Pénzpiaci Alap A sorozat</t>
  </si>
  <si>
    <t>HU0000701909</t>
  </si>
  <si>
    <t>max 1%</t>
  </si>
  <si>
    <t>Amundi Magyar Pénzpiaci Alap C sorozat</t>
  </si>
  <si>
    <t>HU0000704168</t>
  </si>
  <si>
    <t>Amundi Magyar Pénzpiaci Alap I sorozat</t>
  </si>
  <si>
    <t>HU0000706627</t>
  </si>
  <si>
    <t>Amundi Nemzetközi Vegyes Alapok Alapja</t>
  </si>
  <si>
    <t>Amundi Nemzetközi Vegyes Alapok Alapja D sorozat</t>
  </si>
  <si>
    <t>HU0000701941</t>
  </si>
  <si>
    <t>Amundi Nemzetközi Vegyes Alapok Alapja A sorozat</t>
  </si>
  <si>
    <t>HU0000706643</t>
  </si>
  <si>
    <t>Amundi Nemzetközi Vegyes Alapok Alapja I sorozat</t>
  </si>
  <si>
    <t>HU0000706650</t>
  </si>
  <si>
    <t>Amundi Selecta Európai Részvény Alapok Alapja</t>
  </si>
  <si>
    <t>Amundi Selecta Európai Részvény Alapok Alapja A sorozat</t>
  </si>
  <si>
    <t>HU0000702014</t>
  </si>
  <si>
    <t>Amundi Selecta Európai Részvény Alapok Alapja I sorozat</t>
  </si>
  <si>
    <t>HU0000706676</t>
  </si>
  <si>
    <t>Amundi Selecta Európai Részvény Alapok Alapja U sorozat</t>
  </si>
  <si>
    <t>HU0000718192</t>
  </si>
  <si>
    <t>Amundi USA Devizarészvény Alapok Alapja</t>
  </si>
  <si>
    <t>Amundi USA Devizarészvény Alapok Alapja A sorozat</t>
  </si>
  <si>
    <t>HU0000701883</t>
  </si>
  <si>
    <t>Amundi USA Devizarészvény Alapok Alapja I sorozat</t>
  </si>
  <si>
    <t>HU0000706684</t>
  </si>
  <si>
    <t>Amundi USA Devizarészvény Alapok Alapja U sorozat</t>
  </si>
  <si>
    <t>HU0000718200</t>
  </si>
  <si>
    <t>Amundi Regatta Származtatott Alap</t>
  </si>
  <si>
    <t>Amundi Regatta Származtatott Alap A sorozat</t>
  </si>
  <si>
    <t>HU0000711353</t>
  </si>
  <si>
    <t>RMAX index feletti túlteljesítés 20%-a</t>
  </si>
  <si>
    <t>Amundi Regatta Származtatott Alap I sorozat</t>
  </si>
  <si>
    <t>HU0000712674</t>
  </si>
  <si>
    <t>Kamra Abszolút Hozamú Alap</t>
  </si>
  <si>
    <t>Kamra Abszolút Hozamú Alap A sorozat</t>
  </si>
  <si>
    <t>HU0000715248</t>
  </si>
  <si>
    <t>Kamra Abszolút Hozamú Alap I sorozat</t>
  </si>
  <si>
    <t>HU0000711296</t>
  </si>
  <si>
    <t>Amundi Rövid Kötvény Alap</t>
  </si>
  <si>
    <t>Amundi Rövid Kötvény Alap A sorozat</t>
  </si>
  <si>
    <t>HU0000712724</t>
  </si>
  <si>
    <t>Amundi Rövid Kötvény Alap H sorozat</t>
  </si>
  <si>
    <t>HU0000712740</t>
  </si>
  <si>
    <t>Amundi Konzervatív Vegyes Alap</t>
  </si>
  <si>
    <t>Amundi Konzervatív Vegyes Alap A sorozat</t>
  </si>
  <si>
    <t>HU0000713649</t>
  </si>
  <si>
    <t>Amundi My Portfolio Alapok Alapja</t>
  </si>
  <si>
    <t>HU0000717418</t>
  </si>
  <si>
    <t>Amundi IDEA Alap</t>
  </si>
  <si>
    <t>Amundi IDEA Alap A sorozat</t>
  </si>
  <si>
    <t>HU0000718093</t>
  </si>
  <si>
    <t>Amundi IDEA Alap B sorozat</t>
  </si>
  <si>
    <t>HU0000718101</t>
  </si>
  <si>
    <t>HU0005879719</t>
  </si>
  <si>
    <t>Közvetlen ingatlanokba fektető alap</t>
  </si>
  <si>
    <t>BF Money Balancovany Alap</t>
  </si>
  <si>
    <t>HU0000707187</t>
  </si>
  <si>
    <t>egyéb</t>
  </si>
  <si>
    <t>BF Money Chraneny Alap</t>
  </si>
  <si>
    <t>HU0000705783</t>
  </si>
  <si>
    <t>BF Money EMEA Részvény Alap</t>
  </si>
  <si>
    <t>BF Money EMEA Részvény Alap CZKsorozat</t>
  </si>
  <si>
    <t>HU0000707120</t>
  </si>
  <si>
    <t>BF Money EMEA Részvény Alap EURsorozat</t>
  </si>
  <si>
    <t>HU0000707039</t>
  </si>
  <si>
    <t>BF Money EMEA Részvény Alap HUFsorozat</t>
  </si>
  <si>
    <t>HU0000709837</t>
  </si>
  <si>
    <t>BF Money EMEA Részvény Alap Usorozat</t>
  </si>
  <si>
    <t>HU0000712989</t>
  </si>
  <si>
    <t>BF Money Fejlett Piaci Részvény Alap</t>
  </si>
  <si>
    <t>BF Money Fejlett Piaci Részvény Alap HUF sorozat</t>
  </si>
  <si>
    <t>HU0000701552</t>
  </si>
  <si>
    <t>BF Money Fejlett Piaci Részvény Alap I sorozat</t>
  </si>
  <si>
    <t>HU0000715438</t>
  </si>
  <si>
    <t>BF Money Fejlett Piaci Részvény Alap U sorozat</t>
  </si>
  <si>
    <t>HU0000713003</t>
  </si>
  <si>
    <t>BF Money Fejlett Piaci Részvény Alap USD sorozat</t>
  </si>
  <si>
    <t>HU0000715271</t>
  </si>
  <si>
    <t>BF Money Feltörekvő Piaci DevizaKötvény Alap</t>
  </si>
  <si>
    <t>BF Money Feltörekvő Piaci DevizaKötvény Alap CZK sorozat</t>
  </si>
  <si>
    <t>HU0000709860</t>
  </si>
  <si>
    <t>BF Money Feltörekvő Piaci DevizaKötvény Alap HUF sorozat</t>
  </si>
  <si>
    <t>HU0000708615</t>
  </si>
  <si>
    <t>BF Money Feltörekvő Piaci DevizaKötvény Alap U sorozat</t>
  </si>
  <si>
    <t>HU0000712955</t>
  </si>
  <si>
    <t>BF Money Feltörekvő Piaci DevizaKötvény Alap USD sorozat</t>
  </si>
  <si>
    <t>HU0000711239</t>
  </si>
  <si>
    <t>BF Money Feltörekvő Piaci Részvény Alap</t>
  </si>
  <si>
    <t>BF Money Feltörekvő Piaci Részvény Alap CZK sorozat</t>
  </si>
  <si>
    <t>HU0000709852</t>
  </si>
  <si>
    <t>BF Money Feltörekvő Piaci Részvény Alap HUF sorozat</t>
  </si>
  <si>
    <t>HU0000708623</t>
  </si>
  <si>
    <t>BF Money Feltörekvő Piaci Részvény Alap I sorozat</t>
  </si>
  <si>
    <t>HU0000715461</t>
  </si>
  <si>
    <t>BF Money Feltörekvő Piaci Részvény Alap U sorozat</t>
  </si>
  <si>
    <t>HU0000712997</t>
  </si>
  <si>
    <t>BF Money Konzervativni Alap</t>
  </si>
  <si>
    <t>HU0000709308</t>
  </si>
  <si>
    <t>BF Money Közép-Európai Részvény Alap</t>
  </si>
  <si>
    <t>BF Money Közép-Európai Részvény Alap CZK sorozat</t>
  </si>
  <si>
    <t>HU0000709845</t>
  </si>
  <si>
    <t>BF Money Közép-Európai Részvény Alap EUR sorozat</t>
  </si>
  <si>
    <t>HU0000706387</t>
  </si>
  <si>
    <t>BF Money Közép-Európai Részvény Alap HUF sorozat</t>
  </si>
  <si>
    <t>HU0000702717</t>
  </si>
  <si>
    <t>BF Money Közép-Európai Részvény Alap I sorozat</t>
  </si>
  <si>
    <t>HU0000715479</t>
  </si>
  <si>
    <t>BF Money Közép-Európai Részvény Alap U sorozat</t>
  </si>
  <si>
    <t>HU0000712971</t>
  </si>
  <si>
    <t>Budapest Abszolút Kötvény Alapok Alapja</t>
  </si>
  <si>
    <t>HU0000710819</t>
  </si>
  <si>
    <t>Budapest Állampapír Alap</t>
  </si>
  <si>
    <t>Budapest Állampapír Alap A sorozat</t>
  </si>
  <si>
    <t>HU0000702691</t>
  </si>
  <si>
    <t>Budapest Állampapír Alap I sorozat</t>
  </si>
  <si>
    <t>HU0000715446</t>
  </si>
  <si>
    <t>Budapest Állampapír Alap U sorozat</t>
  </si>
  <si>
    <t>HU0000712922</t>
  </si>
  <si>
    <t>Budapest Arany Alapok Alapja</t>
  </si>
  <si>
    <t>Budapest Arany Alapok Alapja A sorozat</t>
  </si>
  <si>
    <t>HU0000709290</t>
  </si>
  <si>
    <t>Budapest Arany Alapok Alapja U sorozat</t>
  </si>
  <si>
    <t>HU0000713466</t>
  </si>
  <si>
    <t>Budapest Befektetési Kártya Tőkevédett Alap</t>
  </si>
  <si>
    <t>HU0000702733</t>
  </si>
  <si>
    <t>Budapest Bonitas Alap</t>
  </si>
  <si>
    <t>Budapest Bonitas Alap "A" sorozat</t>
  </si>
  <si>
    <t>HU0000702725</t>
  </si>
  <si>
    <t>Budapest Bonitas Alap "U" sorozat</t>
  </si>
  <si>
    <t>HU0000712914</t>
  </si>
  <si>
    <t>Budapest Bonus Abszolút Hozam Alapok Alapja</t>
  </si>
  <si>
    <t>HU0000712153</t>
  </si>
  <si>
    <t>Budapest Dollár Rövid Kötvény Alap</t>
  </si>
  <si>
    <t>Budapest Dollár Rövid Kötvény Alap U sorozat</t>
  </si>
  <si>
    <t>HU0000712963</t>
  </si>
  <si>
    <t>Budapest Dollár Rövid Kötvény Alap USD sorozat</t>
  </si>
  <si>
    <t>HU0000711668</t>
  </si>
  <si>
    <t>Budapest Dollár Rövid Kötvény Alap I sorozat</t>
  </si>
  <si>
    <t>HU0000717822</t>
  </si>
  <si>
    <t>Budapest Egyensúly Alap</t>
  </si>
  <si>
    <t>Budapest Egyensúly Alap "I" sorozat</t>
  </si>
  <si>
    <t>HU0000715453</t>
  </si>
  <si>
    <t>Budapest Egyensúly Alap "HUF" sorozat</t>
  </si>
  <si>
    <t>Budapest Euró Rövid Kötvény Alap</t>
  </si>
  <si>
    <t>Budapest Euró Rövid Kötvény EUR sorozat</t>
  </si>
  <si>
    <t>HU0000701560</t>
  </si>
  <si>
    <t>Budapest Euró Rövid Kötvény U sorozat</t>
  </si>
  <si>
    <t>HU0000712948</t>
  </si>
  <si>
    <t>Budapest Euró Rövid Kötvény Alap HUF sorozat</t>
  </si>
  <si>
    <t>HU0000706429</t>
  </si>
  <si>
    <t>Budapest Euró Rövid Kötvény Alap I sorozat</t>
  </si>
  <si>
    <t>HU0000717830</t>
  </si>
  <si>
    <t>Budapest Franklin Templeton Selections Alapok Alapja</t>
  </si>
  <si>
    <t>HU0000710595</t>
  </si>
  <si>
    <t>Budapest Kontroll Abszolút Hozam Származtatott Alap</t>
  </si>
  <si>
    <t>Budapest Kontroll Abszolút Hozam Származtatott Alap A sorozat</t>
  </si>
  <si>
    <t>HU0000702741</t>
  </si>
  <si>
    <t>Budapest Kontroll Abszolút Hozam Származtatott Alap U sorozat</t>
  </si>
  <si>
    <t>HU0000713011</t>
  </si>
  <si>
    <t>Budapest Kontroll Abszolút Hozam Származtatott Alap I sorozat</t>
  </si>
  <si>
    <t>HU0000715487</t>
  </si>
  <si>
    <t>Budapest Kötvény Alap</t>
  </si>
  <si>
    <t>Budapest Kötvény Alap A sorozat</t>
  </si>
  <si>
    <t>HU0000702709</t>
  </si>
  <si>
    <t>Budapest Kötvény Alap U sorozat</t>
  </si>
  <si>
    <t>HU0000712930</t>
  </si>
  <si>
    <t>Budapest Nyersanyag Alapok Alapja</t>
  </si>
  <si>
    <t>Budapest Nyersanyag Alapok Alapja A sorozat</t>
  </si>
  <si>
    <t>HU0000704374</t>
  </si>
  <si>
    <t>Budapest Nyersanyag Alapok Alapja U sorozat</t>
  </si>
  <si>
    <t>HU0000712906</t>
  </si>
  <si>
    <t>Budapest Paradigma Alap</t>
  </si>
  <si>
    <t>Budapest Paradigma Alap HUF sorozat</t>
  </si>
  <si>
    <t>HU0000713409</t>
  </si>
  <si>
    <t>Budapest Paradigma Alap I sorozat</t>
  </si>
  <si>
    <t>HU0000715495</t>
  </si>
  <si>
    <t>Budapest Paradigma Plusz Alap</t>
  </si>
  <si>
    <t>Budapest Paradigma Plusz Alap HUF sorozat</t>
  </si>
  <si>
    <t>HU0000715255</t>
  </si>
  <si>
    <t>Budapest Paradigma Plusz Alap I sorozat</t>
  </si>
  <si>
    <t>HU0000717582</t>
  </si>
  <si>
    <t>Budapest Prémium Portfólió Alapok Alapja</t>
  </si>
  <si>
    <t>HU0000715263</t>
  </si>
  <si>
    <t>Budapest Prémium Dinamikus Részalap</t>
  </si>
  <si>
    <t>HU0000716329</t>
  </si>
  <si>
    <t>Budapest Prémium Kiegyensúlyozott Részalap</t>
  </si>
  <si>
    <t>HU0000716337</t>
  </si>
  <si>
    <t>Budapest Prémium Konzervatív Részalap</t>
  </si>
  <si>
    <t>HU0000716345</t>
  </si>
  <si>
    <t>Budapest Prémium Progresszív Részalap</t>
  </si>
  <si>
    <t>HU0000716352</t>
  </si>
  <si>
    <t>Budapest USA Részvény Alap</t>
  </si>
  <si>
    <t>Budapest USA Részvény Alap A sorozat</t>
  </si>
  <si>
    <t>HU0000712351</t>
  </si>
  <si>
    <t>Budapest USA Részvény Alap D sorozat</t>
  </si>
  <si>
    <t>HU0000718937</t>
  </si>
  <si>
    <t>CIB Hozamvédett Betét Alap</t>
  </si>
  <si>
    <t>HU0000703582</t>
  </si>
  <si>
    <t>CIB Pénzpiaci Alap</t>
  </si>
  <si>
    <t>HU0000702576</t>
  </si>
  <si>
    <t>CIB Euró Pénzpiaci Alap</t>
  </si>
  <si>
    <t>HU0000703764</t>
  </si>
  <si>
    <t>CIB Dollár Megtakarítási Alap</t>
  </si>
  <si>
    <t>HU0000717566</t>
  </si>
  <si>
    <t>CIB Kincsem Kötvény Alap</t>
  </si>
  <si>
    <t>HU0000702592</t>
  </si>
  <si>
    <t>CIB Közép-európai Részvény Alap</t>
  </si>
  <si>
    <t>CIB Közép-európai Részvény Alap HUF-A" sorozatjelű befektetési jegy</t>
  </si>
  <si>
    <t>HU0000702600</t>
  </si>
  <si>
    <t>napi</t>
  </si>
  <si>
    <t>CIB Fejlett Részvénypiaci Alapok Alapja</t>
  </si>
  <si>
    <t>CIB Fejlett Részvénypiaci Alapok Alapja "HUF-A" sorozatjelű befektetési jegy</t>
  </si>
  <si>
    <t>HU0000702584</t>
  </si>
  <si>
    <t>CIB Indexkövető Részvény Alap</t>
  </si>
  <si>
    <t>HU0000703350</t>
  </si>
  <si>
    <t>CIB Feltörekvő Részvénypiaci Alapok Alapja</t>
  </si>
  <si>
    <t>HU0000706353</t>
  </si>
  <si>
    <t>CIB Nyersanyag Alapok Alapja</t>
  </si>
  <si>
    <t>HU0000704234</t>
  </si>
  <si>
    <t>CIB Relax Vegyes Alap</t>
  </si>
  <si>
    <t>HU0000715131</t>
  </si>
  <si>
    <t>CIB Euró Relax Vegyes Alap</t>
  </si>
  <si>
    <t>HU0000715149</t>
  </si>
  <si>
    <t>CIB Algoritmus Alapok Alapja</t>
  </si>
  <si>
    <t>HU0000710132</t>
  </si>
  <si>
    <t>CIB Kötvény Plusz Vegyes Alap</t>
  </si>
  <si>
    <t>HU0000714621</t>
  </si>
  <si>
    <t>CIB Balance Vegyes Alapok Alapja</t>
  </si>
  <si>
    <t>HU0000714258</t>
  </si>
  <si>
    <t>CIB Euró Balance Vegyes Alapok Alapja</t>
  </si>
  <si>
    <t>HU0000714944</t>
  </si>
  <si>
    <t>CIB Reflex Vegyes Alapok Alapja</t>
  </si>
  <si>
    <t>HU0000715883</t>
  </si>
  <si>
    <t>CIB Gyógyszergyártók Származtatott Alapja</t>
  </si>
  <si>
    <t>HU0000712369</t>
  </si>
  <si>
    <t>CIB Euró Gyógyszergyártók Származtatott Alapja</t>
  </si>
  <si>
    <t>HU0000712377</t>
  </si>
  <si>
    <t>CIB Luxusmárkák 2 Tőkevédett Származtatott Alapja</t>
  </si>
  <si>
    <t>HU0000714209</t>
  </si>
  <si>
    <t>CIB Euró Luxusmárkák 2 Tőkevédett Származtatott Alapja</t>
  </si>
  <si>
    <t>HU0000714217</t>
  </si>
  <si>
    <t>CIB Biztos Pont Tőkevédett Származtatott Alap</t>
  </si>
  <si>
    <t>HU0000714456</t>
  </si>
  <si>
    <t>CIB Autógyártók Tőkevédett Származtatott Alapja</t>
  </si>
  <si>
    <t>HU0000714811</t>
  </si>
  <si>
    <t>CIB Euró Autógyártók Tőkevédett Származtatott Alapja</t>
  </si>
  <si>
    <t>HU0000714829</t>
  </si>
  <si>
    <t>CIB WebWilág 2 Származtatott Alap</t>
  </si>
  <si>
    <t>HU0000715065</t>
  </si>
  <si>
    <t>CIB Euró WebWilág 2 Származtatott Alap</t>
  </si>
  <si>
    <t>HU0000715073</t>
  </si>
  <si>
    <t>CIB Világmárkák Származtatott Alapja</t>
  </si>
  <si>
    <t>HU0000715305</t>
  </si>
  <si>
    <t>CIB Euró Világmárkák Származtatott Alapja</t>
  </si>
  <si>
    <t>HU0000715313</t>
  </si>
  <si>
    <t>CIB Szabadidő Származtatott Alap</t>
  </si>
  <si>
    <t>HU0000715719</t>
  </si>
  <si>
    <t>CIB Stabil Európa 2 Származtatott Alap</t>
  </si>
  <si>
    <t>HU0000715909</t>
  </si>
  <si>
    <t>CIB Ázsiai Részvény Származtatott Alap</t>
  </si>
  <si>
    <t>HU0000717087</t>
  </si>
  <si>
    <t>CIB Euró Ázsiai Részvény Származtatott Alap</t>
  </si>
  <si>
    <t>HU0000717095</t>
  </si>
  <si>
    <t>CIB Tiszta Amerika 2 Származtatott Alap</t>
  </si>
  <si>
    <t>HU0000717913</t>
  </si>
  <si>
    <t>CIB Euró Tiszta Amerika 2 Származtatott Alap</t>
  </si>
  <si>
    <t>HU0000717921</t>
  </si>
  <si>
    <t>CIB Dollár Olajvállalatok Származtatott Alapja</t>
  </si>
  <si>
    <t>HU0000717681</t>
  </si>
  <si>
    <t>Dialóg Likviditási Alap</t>
  </si>
  <si>
    <t>HU0000706494</t>
  </si>
  <si>
    <t>HU0000713367</t>
  </si>
  <si>
    <t>Dialóg Expander Részvény Alap</t>
  </si>
  <si>
    <t>HU0000706519</t>
  </si>
  <si>
    <t>Dialóg Konvergencia Részvény Alap</t>
  </si>
  <si>
    <t>HU0000706528</t>
  </si>
  <si>
    <t>Sovereign PB Származtatott Alap</t>
  </si>
  <si>
    <t>HU0000707732</t>
  </si>
  <si>
    <t>évente</t>
  </si>
  <si>
    <t>Dialóg EURÓ Származtatott Alap</t>
  </si>
  <si>
    <t>HU0000708714</t>
  </si>
  <si>
    <t>Dialóg Octopus Származtatott Alap</t>
  </si>
  <si>
    <t>HU0000709241</t>
  </si>
  <si>
    <t>HU0000713375</t>
  </si>
  <si>
    <t>Dialóg USD Alap</t>
  </si>
  <si>
    <t>HU0000713771</t>
  </si>
  <si>
    <t>Dialóg Konzervatív EURO Alap</t>
  </si>
  <si>
    <t>HU0000715834</t>
  </si>
  <si>
    <t>Magyar Posta Takarék Ingatlan Befektetési Alap</t>
  </si>
  <si>
    <t>HU0000713482</t>
  </si>
  <si>
    <t>I sorozat</t>
  </si>
  <si>
    <t>HU0000714464</t>
  </si>
  <si>
    <t>HU0000715107</t>
  </si>
  <si>
    <t>HU0000715115</t>
  </si>
  <si>
    <t>Diófa WM-1 Részalap</t>
  </si>
  <si>
    <t>HU0000713821</t>
  </si>
  <si>
    <t>Diófa WM-2 Részalap</t>
  </si>
  <si>
    <t>HU0000713839</t>
  </si>
  <si>
    <t>Diófa WM-3 Részalap</t>
  </si>
  <si>
    <t>HU0000713847</t>
  </si>
  <si>
    <t>Magyar Posta Takarék Hosszú Kötvény Befektetési Alap</t>
  </si>
  <si>
    <t>HU0000702857</t>
  </si>
  <si>
    <t>Magyar Posta Takarék Pénzpiaci Befektetési Alap</t>
  </si>
  <si>
    <t>HU0000713102</t>
  </si>
  <si>
    <t>Takarék FHB Abszolút Hozamú Alap</t>
  </si>
  <si>
    <t>HU0000707997</t>
  </si>
  <si>
    <t>Takarék FHB Euró Ingatlan Alapok Alapja</t>
  </si>
  <si>
    <t>HU0000714969</t>
  </si>
  <si>
    <t>Alapok alapja</t>
  </si>
  <si>
    <t>Közvetett ingatlanokba fektető alap</t>
  </si>
  <si>
    <t>Takarék FHB Rövid Kötvény Befektetési Alap</t>
  </si>
  <si>
    <t>HU0000713078</t>
  </si>
  <si>
    <t>Takarék FHB Származtatott Befektetési Alap</t>
  </si>
  <si>
    <t>HU0000712062</t>
  </si>
  <si>
    <t>Származtatott</t>
  </si>
  <si>
    <t>Indexkövető</t>
  </si>
  <si>
    <t>Magyar Posta Takarék Harmónia Vegyes Befektetési Alap</t>
  </si>
  <si>
    <t>HU0000716071</t>
  </si>
  <si>
    <t>Takarék FHB Apollo Származtatott Részvény Befektetési Alap</t>
  </si>
  <si>
    <t>HU0000716089</t>
  </si>
  <si>
    <t>EQUILOR Afrika Befektetési Alap</t>
  </si>
  <si>
    <t>HU0000711981</t>
  </si>
  <si>
    <t>Éves</t>
  </si>
  <si>
    <t>EQUILOR Private Wealth Management Származtatott Befektetési Alap</t>
  </si>
  <si>
    <t>HU0000711775</t>
  </si>
  <si>
    <t>EQUILOR Fregatt Prémium Kötvény Befektetési Alap</t>
  </si>
  <si>
    <t>HU0000711783</t>
  </si>
  <si>
    <t>EQUILOR Pillars Származtatott Befektetési Alap</t>
  </si>
  <si>
    <t>HU0000711791</t>
  </si>
  <si>
    <t>EQUILOR Primus Alapok Alapja</t>
  </si>
  <si>
    <t>HU0000711809</t>
  </si>
  <si>
    <t>EQUILOR Közép-európai Részvény Befektetési Alap</t>
  </si>
  <si>
    <t>HU0000714746</t>
  </si>
  <si>
    <t>EQUILOR Dinamikus Portfolió Származtatott Befektetési Alap</t>
  </si>
  <si>
    <t>HU0000715289</t>
  </si>
  <si>
    <t>EQUILOR Optimus Befektetési Alapba Fektető Alap</t>
  </si>
  <si>
    <t>HU0000715297</t>
  </si>
  <si>
    <t>EQUILOR Noé Nemzetközi Részvény Befektetési Alap</t>
  </si>
  <si>
    <t>HU0000714753</t>
  </si>
  <si>
    <t>EQUILOR Magnus EUR Származtatott Befektetési Alap</t>
  </si>
  <si>
    <t>HU0000714761</t>
  </si>
  <si>
    <t>Erste Nyíltvégű Közép-Európai Részvény Alapok Alapja</t>
  </si>
  <si>
    <t>Erste Nyíltvégű Közép-Európai Részvény Alapok Alapja befektetési jegy</t>
  </si>
  <si>
    <t>HU0000701537</t>
  </si>
  <si>
    <t>Erste Nyíltvégű Rövid Kötvény Befektetési Alap</t>
  </si>
  <si>
    <t>Erste Nyíltvégű Rövid Kötvény Befektetési Alap befektetési jegy</t>
  </si>
  <si>
    <t>HU0000701529</t>
  </si>
  <si>
    <t>Erste Megtakarítási Plusz Alapok Alapja</t>
  </si>
  <si>
    <t>Erste Megtakarítási Plusz Alapok Alapja befektetési jegy</t>
  </si>
  <si>
    <t>HU0000705488</t>
  </si>
  <si>
    <t>Erste Nyíltvégű Pénzpiaci Befektetési Alap</t>
  </si>
  <si>
    <t>Erste Nyíltvégű Pénzpiaci Befektetési Alap befektetési jegy</t>
  </si>
  <si>
    <t>HU0000702006</t>
  </si>
  <si>
    <t>Erste Nyíltvégű XL Kötvény Befektetési Alap</t>
  </si>
  <si>
    <t>Erste Nyíltvégű XL Kötvény Befektetési Alap A sorozat</t>
  </si>
  <si>
    <t>HU0000707716</t>
  </si>
  <si>
    <t>Erste Likviditási Alap</t>
  </si>
  <si>
    <t>Erste Likviditási Alap befektetési jegy</t>
  </si>
  <si>
    <t>HU0000703848</t>
  </si>
  <si>
    <t>Erste Nyíltvégű Dollár Pénzpiaci Befektetési Alap</t>
  </si>
  <si>
    <t>Erste Nyíltvégű Dollár Pénzpiaci Befektetési Alap befektetési jegy</t>
  </si>
  <si>
    <t>HU0000705991</t>
  </si>
  <si>
    <t>Erste Nyíltvégű Euro Pénzpiaci Befektetési Alap</t>
  </si>
  <si>
    <t>Erste Nyíltvégű Euro Pénzpiaci Befektetési Alap befektetési jegy</t>
  </si>
  <si>
    <t>HU0000706007</t>
  </si>
  <si>
    <t>YOU INVEST Stabil Alapok Alapja</t>
  </si>
  <si>
    <t>YOU INVEST Stabil Alapok Alapja befektetési jegy</t>
  </si>
  <si>
    <t>HU0000704499</t>
  </si>
  <si>
    <t>Erste Megtakarítási Alapok Alapja</t>
  </si>
  <si>
    <t>Erste Megtakarítási Alapok Alapja befektetési jegy</t>
  </si>
  <si>
    <t>HU0000704507</t>
  </si>
  <si>
    <t>Erste Stock Hungary Indexkövető Részvény Befektetési Alap</t>
  </si>
  <si>
    <t>Erste Stock Hungary Indexkövető Részvény Befektetési Alap befektetési jegy</t>
  </si>
  <si>
    <t>HU0000704200</t>
  </si>
  <si>
    <t>Erste DPM Nyíltvégű Alternatív Alapok Alapja</t>
  </si>
  <si>
    <t>Erste DPM Nyíltvégű Alternatív Alapok Alapja befektetési jegy</t>
  </si>
  <si>
    <t>HU0000705314</t>
  </si>
  <si>
    <t>Erste Korvett Kötvény Alapok Alapja</t>
  </si>
  <si>
    <t>Erste Korvett Kötvény Alapok Alapja befektetési jegy</t>
  </si>
  <si>
    <t>HU0000705306</t>
  </si>
  <si>
    <t>Erste Nyíltvégű Ingatlan Befektetési Alap</t>
  </si>
  <si>
    <t>Erste Nyíltvégű Ingatlan Befektetési Alap befektetési jegy</t>
  </si>
  <si>
    <t>HU0000703160</t>
  </si>
  <si>
    <t>Erste Duett Nyíltvégű Alapok Alapja</t>
  </si>
  <si>
    <t>Erste Duett Nyíltvégű Alapok Alapja befektetési jegy</t>
  </si>
  <si>
    <t>HU0000703830</t>
  </si>
  <si>
    <t>Erste Nyíltvégű Euro Ingatlan Befektetési Alap</t>
  </si>
  <si>
    <t>Erste Nyíltvégű Euro Ingatlan Befektetési Alap befektetési jegy</t>
  </si>
  <si>
    <t>HU0000707740</t>
  </si>
  <si>
    <t>Erste Kamatoptimum Nyíltvégű Befektetési Alap</t>
  </si>
  <si>
    <t>Erste Kamatoptimum Nyíltvégű Befektetési Alap befektetési jegy</t>
  </si>
  <si>
    <t>HU0000708243</t>
  </si>
  <si>
    <t>Erste Európai Részvény Alapok Alapja</t>
  </si>
  <si>
    <t>Erste Európai Részvény Alapok Alapja befektetési jegy</t>
  </si>
  <si>
    <t>HU0000708649</t>
  </si>
  <si>
    <t>Erste DPM Globális Részvény Alapok Alapja</t>
  </si>
  <si>
    <t>Erste DPM Globális Részvény Alapok Alapja befektetési jegy</t>
  </si>
  <si>
    <t>HU0000708631</t>
  </si>
  <si>
    <t>Erste Abszolút Hozamú Alternatív Alapok Alapja</t>
  </si>
  <si>
    <t>Erste Abszolút Hozamú Alternatív Alapok Alapja befektetési jegy</t>
  </si>
  <si>
    <t>HU0000705322</t>
  </si>
  <si>
    <t>Erste Nyíltvégű Abszolút Hozamú Alternatív Alapok Alapja befektetési jegy</t>
  </si>
  <si>
    <t>Erste Abszolút Hozamú Eszközallokációs Alapok Alapja</t>
  </si>
  <si>
    <t>Erste Abszolút Hozamú Eszközallokációs Alapok Alapja befektetési jegy</t>
  </si>
  <si>
    <t>HU0000708656</t>
  </si>
  <si>
    <t>YOU INVEST Kiegyensúlyozott Alapok Alapja</t>
  </si>
  <si>
    <t>YOU INVEST Kiegyensúlyozott Alapok Alapja befektetési jegy</t>
  </si>
  <si>
    <t>HU0000709993</t>
  </si>
  <si>
    <t>YOU INVEST Dinamikus Alapok Alapja</t>
  </si>
  <si>
    <t>YOU INVEST Dinamikus Alapok Alapja befektetési jegy</t>
  </si>
  <si>
    <t>HU0000709985</t>
  </si>
  <si>
    <t>Erste Nyíltvégű Abszolút Hozamú Kötvény Befektetési Alap</t>
  </si>
  <si>
    <t>Erste Nyíltvégű Abszolút Hozamú Kötvény Befektetési Alap A sorozat</t>
  </si>
  <si>
    <t>HU0000710694</t>
  </si>
  <si>
    <t>Erste DPM Nyíltvégű Nemzetközi Kötvény Alapok Alapja</t>
  </si>
  <si>
    <t>Erste DPM Nyíltvégű Nemzetközi Kötvény Alapok Alapja befektetési jegy</t>
  </si>
  <si>
    <t>HU0000711692</t>
  </si>
  <si>
    <t>Erste Bond Emerging Markets Corporate HUF Alapok Alapja</t>
  </si>
  <si>
    <t>Erste Bond Emerging Markets Corporate HUF Alapok Alapja befektetési jegy</t>
  </si>
  <si>
    <t>HU0000712500</t>
  </si>
  <si>
    <t>Erste Stock Global HUF Alapok Alapja</t>
  </si>
  <si>
    <t>Erste Stock Global HUF Alapok Alapja befektetési jegy</t>
  </si>
  <si>
    <t>HU0000712492</t>
  </si>
  <si>
    <t>YOU INVEST Stabil EUR Alapok Alapja</t>
  </si>
  <si>
    <t>YOU INVEST Stabil EUR Alapok Alapja befektetési jegy</t>
  </si>
  <si>
    <t>HU0000714175</t>
  </si>
  <si>
    <t>YOU INVEST Kiegyensúlyozott EUR Alapok Alapja</t>
  </si>
  <si>
    <t>YOU INVEST Kiegyensúlyozott EUR Alapok Alapja befektetési jegy</t>
  </si>
  <si>
    <t>HU0000714183</t>
  </si>
  <si>
    <t>YOU INVEST Dinamikus EUR Alapok Alapja</t>
  </si>
  <si>
    <t>YOU INVEST Dinamikus EUR Alapok Alapja befektetési jegy</t>
  </si>
  <si>
    <t>HU0000714191</t>
  </si>
  <si>
    <t>Erste Nyíltvégű Hazai Dollár Kötvény Befektetési Alap</t>
  </si>
  <si>
    <t>Erste Nyíltvégű Hazai Dollár Kötvény Befektetési Alap A sorozat</t>
  </si>
  <si>
    <t>HU0000717525</t>
  </si>
  <si>
    <t>Erste Nyíltvégű Dollár Ingatlan Befektetési Alapok Alapja</t>
  </si>
  <si>
    <t>Erste Nyíltvégű Dollár Ingatlan Befektetési Alapok Alapja befektetési jegy</t>
  </si>
  <si>
    <t>HU0000717533</t>
  </si>
  <si>
    <t>Európa Ingatlanbefektetési Alap</t>
  </si>
  <si>
    <t>HU0000707724</t>
  </si>
  <si>
    <t>HU0000708797</t>
  </si>
  <si>
    <t>HU0000701818</t>
  </si>
  <si>
    <t>HU0000710710</t>
  </si>
  <si>
    <t>Generali Cash Pénzpiaci Alap</t>
  </si>
  <si>
    <t>Generali Cash Pénzpiaci Alap A sorozat</t>
  </si>
  <si>
    <t>HU0000705744</t>
  </si>
  <si>
    <t>Generali Cash Pénzpiaci Alap B sorozat</t>
  </si>
  <si>
    <t>HU0000702063</t>
  </si>
  <si>
    <t>HU0000706825</t>
  </si>
  <si>
    <t>HU0000710728</t>
  </si>
  <si>
    <t>Generali Főnix Távol-Keleti Részvény VE Alapok Alapja</t>
  </si>
  <si>
    <t>HU0000708805</t>
  </si>
  <si>
    <t>HU0000706809</t>
  </si>
  <si>
    <t>HU0000710785</t>
  </si>
  <si>
    <t>Generali Hazai Kötvény Alap</t>
  </si>
  <si>
    <t>Generali Hazai Kötvény Alap A sorozat</t>
  </si>
  <si>
    <t>HU0000705736</t>
  </si>
  <si>
    <t>Generali Hazai Kötvény Alap B sorozat</t>
  </si>
  <si>
    <t>HU0000702071</t>
  </si>
  <si>
    <t>Generali IC Ázsiai Részvény VE Befektetési Alap</t>
  </si>
  <si>
    <t>HU0000708821</t>
  </si>
  <si>
    <t>Generali IPO Abszolút Hozam Alap</t>
  </si>
  <si>
    <t>Generali IPO Abszolút Hozam Alap A sorozat</t>
  </si>
  <si>
    <t>HU0000706791</t>
  </si>
  <si>
    <t>Generali IPO Abszolút Hozam Alap B sorozat</t>
  </si>
  <si>
    <t>HU0000715016</t>
  </si>
  <si>
    <t>HU0000705603</t>
  </si>
  <si>
    <t>HU0000710702</t>
  </si>
  <si>
    <t>Generali Platinum Abszolút Alapok Alapja</t>
  </si>
  <si>
    <t>HU0000708813</t>
  </si>
  <si>
    <t>Generali Spirit Abszolút Származtatott Alap</t>
  </si>
  <si>
    <t>HU0000706833</t>
  </si>
  <si>
    <t>Generali Titanium Abszolút Alapok Alapja</t>
  </si>
  <si>
    <t>HU0000706817</t>
  </si>
  <si>
    <t>Generali Triumph Euró Abszolút Származtatott Alap</t>
  </si>
  <si>
    <t>HU0000714977</t>
  </si>
  <si>
    <t>ADÜTON SZÁRMAZTATOTT BEFEKTETÉSI ALAP</t>
  </si>
  <si>
    <t>HU0000715230</t>
  </si>
  <si>
    <t>Citadella Származtatott Befektetési Alap</t>
  </si>
  <si>
    <t>Citadella Származtatott Befektetési Alap "A" sorozat</t>
  </si>
  <si>
    <t>HU0000707948</t>
  </si>
  <si>
    <t>CONCORDE 2000 NYÍLTVÉGU BEFEKTETÉSI ALAP</t>
  </si>
  <si>
    <t>HU0000701693</t>
  </si>
  <si>
    <t>CONCORDE 3000 NYÍLTVÉGU BEFEKTETÉSI ALAP</t>
  </si>
  <si>
    <t>HU0000715180</t>
  </si>
  <si>
    <t>CONCORDE COLUMBUS GLOBÁLIS ÉRTÉKALAPÚ SZÁRMAZTATOTT BEFEKTETÉSI ALAP</t>
  </si>
  <si>
    <t>HU0000705702</t>
  </si>
  <si>
    <t>CONCORDE EURO PB2 ALAPOK ALAPJA</t>
  </si>
  <si>
    <t>HU0000715172</t>
  </si>
  <si>
    <t>CONCORDE EURO PB3 ALAPOK ALAPJA</t>
  </si>
  <si>
    <t>HU0000707245</t>
  </si>
  <si>
    <t>CONCORDE EURÓ PÉNZPIACI BEFEKTETÉSI ALAP</t>
  </si>
  <si>
    <t>HU0000705868</t>
  </si>
  <si>
    <t>CONCORDE FORTE EUR ALAPOKBA FEKTETO RÉSZALAP "PRÉM" SOROZAT</t>
  </si>
  <si>
    <t>PRÉM</t>
  </si>
  <si>
    <t>HU0000716782</t>
  </si>
  <si>
    <t>CONCORDE FORTE HUF ALAPOKBA FEKTETO RÉSZALAP NYÍLT VÉGU BEFEKTETÉSI JEGY PRÉM SOROZAT</t>
  </si>
  <si>
    <t>HU0000716626</t>
  </si>
  <si>
    <t>CONCORDE HOLD ALAPOK ALAPJA</t>
  </si>
  <si>
    <t>HU0000710116</t>
  </si>
  <si>
    <t>CONCORDE HOLD EURO ALAPOK ALAPJA</t>
  </si>
  <si>
    <t>HU0000712252</t>
  </si>
  <si>
    <t>HU0000711916</t>
  </si>
  <si>
    <t>CONCORDE KOGA ALAPOK ALAPJA</t>
  </si>
  <si>
    <t>HU0000713235</t>
  </si>
  <si>
    <t>CONCORDE KOGA EURO ALAPOK ALAPJA</t>
  </si>
  <si>
    <t>HU0000714498</t>
  </si>
  <si>
    <t>CONCORDE KÖTVÉNY BEFEKTETÉSI ALAP</t>
  </si>
  <si>
    <t>HU0000702030</t>
  </si>
  <si>
    <t>CONCORDE KÖZÉP-EURÓPAI RÉSZVÉNY BEFEKTETÉSI ALAP</t>
  </si>
  <si>
    <t>HU0000706163</t>
  </si>
  <si>
    <t>CONCORDE MAX EURO SZÁRMAZTATOTT BEFEKTETÉSI ALAP C</t>
  </si>
  <si>
    <t>HU0000717004</t>
  </si>
  <si>
    <t>200000 HUF</t>
  </si>
  <si>
    <t>CONCORDE MAX USD SZÁRMAZTATOTT BEFEKTETÉSI ALAP CO</t>
  </si>
  <si>
    <t>HU0000716998</t>
  </si>
  <si>
    <t>CONCORDE MEZZO EUR ALAPOKBA FEKTETO RÉSZALAP "PRÉM" SOROZAT</t>
  </si>
  <si>
    <t>HU0000716832</t>
  </si>
  <si>
    <t>CONCORDE MEZZO HUF ALAPOKBA FEKTETO RÉSZALAP NYÍLT VÉGU BEFEKTETÉSI JEGY PRÉM SOROZAT</t>
  </si>
  <si>
    <t>HU0000716675</t>
  </si>
  <si>
    <t>CONCORDE MOLTO FORTE EUR ALAPOKBA FEKTETO RÉSZALAP NYÍLT VÉGU BEFEKTETÉSI JEGY PVK SOROZAT</t>
  </si>
  <si>
    <t>PVK</t>
  </si>
  <si>
    <t>HU0000716741</t>
  </si>
  <si>
    <t>CONCORDE MOLTO FORTE HUF ALAPOKBA FEKTETO RÉSZALAP "PVK" SOROZAT</t>
  </si>
  <si>
    <t>HU0000716584</t>
  </si>
  <si>
    <t>CONCORDE NEMZETKÖZI RÉSZVÉNY ALAPOK ALAPJA</t>
  </si>
  <si>
    <t>HU0000702295</t>
  </si>
  <si>
    <t>CONCORDE PB1 ALAPOK ALAPJA</t>
  </si>
  <si>
    <t>HU0000704697</t>
  </si>
  <si>
    <t>CONCORDE PB2 ALAPOK ALAPJA</t>
  </si>
  <si>
    <t>HU0000704705</t>
  </si>
  <si>
    <t>CONCORDE PB3 ALAPOK ALAPJA</t>
  </si>
  <si>
    <t>HU0000704713</t>
  </si>
  <si>
    <t>CONCORDE PÉNZPIACI BEFEKTETÉSI ALAP</t>
  </si>
  <si>
    <t>HU0000701487</t>
  </si>
  <si>
    <t>CONCORDE PIANO EUR ALAPOKBA FEKTETO RÉSZALAP "PRÉM" SOROZAT</t>
  </si>
  <si>
    <t>HU0000716881</t>
  </si>
  <si>
    <t>CONCORDE PIANO HUF ALAPOKBA FEKTETO RÉSZALAP NYÍLT VÉGU BEFEKTETÉSI JEGY PRÉM SOROZAT</t>
  </si>
  <si>
    <t>HU0000716725</t>
  </si>
  <si>
    <t>CONCORDE RÉSZVÉNY BEFEKTETÉSI ALAP</t>
  </si>
  <si>
    <t>HU0000702022</t>
  </si>
  <si>
    <t>CONCORDE RÖVID FUTAMIDEJU KÖTVÉNY BEFEKTETÉSI ALAP</t>
  </si>
  <si>
    <t>HU0000701685</t>
  </si>
  <si>
    <t>CONCORDE RUBICON SZÁRMAZTATOTT BEFEKTETÉSI ALAP</t>
  </si>
  <si>
    <t>HU0000707252</t>
  </si>
  <si>
    <t>CONCORDE USD PB2 ALAPOK ALAPJA</t>
  </si>
  <si>
    <t>HU0000715164</t>
  </si>
  <si>
    <t>CONCORDE USD PB3 ALAPOK ALAPJA</t>
  </si>
  <si>
    <t>HU0000714670</t>
  </si>
  <si>
    <t>CONCORDE USD PÉNZPIACI BEFEKTETÉSI ALAP</t>
  </si>
  <si>
    <t>HU0000705850</t>
  </si>
  <si>
    <t>Concorde-VM Abszolút Származtatott Befektetési Alap "A" sorozat</t>
  </si>
  <si>
    <t>HU0000703749</t>
  </si>
  <si>
    <t>CONCORDE-VM EURO ALAPOK ALAPJA</t>
  </si>
  <si>
    <t>HU0000708938</t>
  </si>
  <si>
    <t>PLATINA ALFA SZÁRMAZTATOTT BEFEKTETÉSI ALAP</t>
  </si>
  <si>
    <t>HU0000704648</t>
  </si>
  <si>
    <t>PLATINA BÉTA SZÁRMAZTATOTT BEFEKTETÉSI ALAP</t>
  </si>
  <si>
    <t>HU0000704655</t>
  </si>
  <si>
    <t>PLATINA DELTA SZÁRMAZTATOTT BEFEKTETÉSI ALAP A SOROZAT</t>
  </si>
  <si>
    <t>HU0000704671</t>
  </si>
  <si>
    <t>PLATINA GAMMA SZÁRMAZTATOTT BEFEKTETÉSI ALAP</t>
  </si>
  <si>
    <t>HU0000704663</t>
  </si>
  <si>
    <t>PLATINA PÍ SZÁRMAZTATOTT BEFEKTETÉSI ALAP A SOROZAT</t>
  </si>
  <si>
    <t>HU0000704689</t>
  </si>
  <si>
    <t>PLATINA PÍ SZÁRMAZTATOTT BEFEKTETÉSI ALAP B SOROZAT</t>
  </si>
  <si>
    <t>HU0000709969</t>
  </si>
  <si>
    <t>HU0000713227</t>
  </si>
  <si>
    <t>SUPERPOSITION SZÁRMAZTATOTT BEFEKTETÉSI ALAP</t>
  </si>
  <si>
    <t>HU0000713243</t>
  </si>
  <si>
    <t>Duna House Magyar Lakás Ingatlanalap</t>
  </si>
  <si>
    <t>HU0000718788</t>
  </si>
  <si>
    <t>Impact Asset Management Alapkezelő</t>
  </si>
  <si>
    <t>K&amp;H forint pénzpiaci alap</t>
  </si>
  <si>
    <t>K&amp;H forint pénzpiaci alap "n" sorozat</t>
  </si>
  <si>
    <t>HU0000702329</t>
  </si>
  <si>
    <t>Hazai</t>
  </si>
  <si>
    <t>K&amp;H forint pénzpiaci alap "e" sorozat</t>
  </si>
  <si>
    <t>HU0000709027</t>
  </si>
  <si>
    <t>K&amp;H forint pénzpiaci alap "f" sorozat</t>
  </si>
  <si>
    <t>HU0000714951</t>
  </si>
  <si>
    <t>K&amp;H euró pénzpiaci alap</t>
  </si>
  <si>
    <t>HU0000704127</t>
  </si>
  <si>
    <t>Külföldi</t>
  </si>
  <si>
    <t>K&amp;H tőkevédett dollár pénzpiaci alap</t>
  </si>
  <si>
    <t>HU0000705223</t>
  </si>
  <si>
    <t>K&amp;H Aranykosár Alap</t>
  </si>
  <si>
    <t>HU0000702337</t>
  </si>
  <si>
    <t>K&amp;H Állampapír Alap</t>
  </si>
  <si>
    <t>K&amp;H Állampapír Alap "n" sorozat</t>
  </si>
  <si>
    <t>HU0000712872</t>
  </si>
  <si>
    <t>K&amp;H Állampapír Alap "i " sorozat</t>
  </si>
  <si>
    <t>HU0000713037</t>
  </si>
  <si>
    <t>K&amp;H Kötvény Alap</t>
  </si>
  <si>
    <t>HU0000702345</t>
  </si>
  <si>
    <t>HU0000703400</t>
  </si>
  <si>
    <t>HU0000703418</t>
  </si>
  <si>
    <t>K&amp;H nemzetközi vegyes alapok nyíltvégű befektetési alapja</t>
  </si>
  <si>
    <t>K&amp;H nemzetközi vegyes alapok nyíltvégű befektetési alapja EUR sorozat</t>
  </si>
  <si>
    <t>HU0000709175</t>
  </si>
  <si>
    <t>K&amp;H nemzetközi vegyes alapok nyíltvégű befektetési alapja USD sorozat</t>
  </si>
  <si>
    <t>HU0000718002</t>
  </si>
  <si>
    <t>HU0000703426</t>
  </si>
  <si>
    <t>K&amp;H változó portfolió december alapok nyíltvégű értékpapír befektetési alapja</t>
  </si>
  <si>
    <t>HU0000715628</t>
  </si>
  <si>
    <t>K&amp;H megtakarítási cél június nyíltvégű alapok alapja</t>
  </si>
  <si>
    <t>HU0000715586</t>
  </si>
  <si>
    <t>K&amp;H megtakarítási cél február nyíltvégű alapok alapja</t>
  </si>
  <si>
    <t>HU0000715578</t>
  </si>
  <si>
    <t>K&amp;H megtakarítási cél október nyíltvégű alapok alapja</t>
  </si>
  <si>
    <t>HU0000715594</t>
  </si>
  <si>
    <t>K&amp;H változó portfolió augusztus alapok nyíltvégű értékpapír befektetési alapja</t>
  </si>
  <si>
    <t>HU0000715610</t>
  </si>
  <si>
    <t>K&amp;H euro megtakarítási cél április nyíltvégű alapok alapja</t>
  </si>
  <si>
    <t>HU0000713532</t>
  </si>
  <si>
    <t>K&amp;H változó portfolió április alapok nyíltvégű értékpapír befektetési alapja</t>
  </si>
  <si>
    <t>HU0000715602</t>
  </si>
  <si>
    <t>K&amp;H dollár megtakarítási cél - augusztus nyíltvégű alapok alapja</t>
  </si>
  <si>
    <t>HU0000715396</t>
  </si>
  <si>
    <t>K&amp;H euró változó portfolió - október nyíltvégű alapok alapja</t>
  </si>
  <si>
    <t>HU0000715404</t>
  </si>
  <si>
    <t>HU0000703434</t>
  </si>
  <si>
    <t>K&amp;H közép-európai részvény Alap</t>
  </si>
  <si>
    <t>HU0000702915</t>
  </si>
  <si>
    <t>K&amp;H Navigátor Alap</t>
  </si>
  <si>
    <t>HU0000702352</t>
  </si>
  <si>
    <t>K&amp;H Amerika Alap</t>
  </si>
  <si>
    <t>K&amp;H Amerika Alap HUF sorozat</t>
  </si>
  <si>
    <t>HU0000701982</t>
  </si>
  <si>
    <t>K&amp;H amerika Alap USD sorozat</t>
  </si>
  <si>
    <t>HU0000717210</t>
  </si>
  <si>
    <t>K&amp;H Ingatlanpiaci Alap</t>
  </si>
  <si>
    <t>HU0000702287</t>
  </si>
  <si>
    <t>K&amp;H Unió Alap</t>
  </si>
  <si>
    <t>K&amp;H Unió Alap HUF sorozat</t>
  </si>
  <si>
    <t>HU0000702360</t>
  </si>
  <si>
    <t>K&amp;H Unió Alap EUR sorozat</t>
  </si>
  <si>
    <t>HU0000708342</t>
  </si>
  <si>
    <t>K&amp;H Ázsia Alap</t>
  </si>
  <si>
    <t>HU0000704432</t>
  </si>
  <si>
    <t>K&amp;H Öko Alap</t>
  </si>
  <si>
    <t>HU0000705645</t>
  </si>
  <si>
    <t>K&amp;H Feltörekvő Piaci Alapok Alapja</t>
  </si>
  <si>
    <t>HU0000707328</t>
  </si>
  <si>
    <t>K&amp;H Nyersanyag Alapok Alapja</t>
  </si>
  <si>
    <t>K&amp;H Nyersanyag Alapok Alapja HUF sorozat</t>
  </si>
  <si>
    <t>HU0000708078</t>
  </si>
  <si>
    <t>Árupiaci alap</t>
  </si>
  <si>
    <t>K&amp;H Nyersanyag Alapok Alapja USD sorozat</t>
  </si>
  <si>
    <t>HU0000708060</t>
  </si>
  <si>
    <t>K&amp;H szikra abszolút hozamú származtatott nyíltvégű alap</t>
  </si>
  <si>
    <t>HU0000713979</t>
  </si>
  <si>
    <t>hozamtöbblet 20%-a</t>
  </si>
  <si>
    <t>K&amp;H hozamlépcső 2 származtatott zártvégű értékpapír befektetési alap</t>
  </si>
  <si>
    <t>HU0000713557</t>
  </si>
  <si>
    <t>Tőkevédett alap</t>
  </si>
  <si>
    <t>K&amp;H kettős kosár 3 származtatott zártvégű értékpapír befektetési alap</t>
  </si>
  <si>
    <t>HU0000713888</t>
  </si>
  <si>
    <t>K&amp;H többször termő 5 származtatott zártvégű értékpapír befektetési alap</t>
  </si>
  <si>
    <t>HU0000713870</t>
  </si>
  <si>
    <t>K&amp;H autóipari származtatott zártvégű értékpapír befektetési alap</t>
  </si>
  <si>
    <t>HU0000713961</t>
  </si>
  <si>
    <t>K&amp;H Amerika-Európa származtatott zártvégű értékpapír befektetési alap</t>
  </si>
  <si>
    <t>HU0000714001</t>
  </si>
  <si>
    <t>K&amp;H mozdulj! származtatott zártvégű értékpapír befektetési alap</t>
  </si>
  <si>
    <t>HU0000714043</t>
  </si>
  <si>
    <t>K&amp;H Temze származtatott zártvégű alap</t>
  </si>
  <si>
    <t>HU0000714340</t>
  </si>
  <si>
    <t>K&amp;H Temze tőkevédett származtatott zártvégű alap</t>
  </si>
  <si>
    <t>HU0000714332</t>
  </si>
  <si>
    <t>K&amp;H Amerika-Európa 2 származtatott zártvégű alap</t>
  </si>
  <si>
    <t>HU0000714415</t>
  </si>
  <si>
    <t>K&amp;H világcégek tőkevédett 2 származtatott zártvégű értékpapír befektetési alap</t>
  </si>
  <si>
    <t>HU0000714423</t>
  </si>
  <si>
    <t>K&amp;H változó Ázsia tőkevédett alap</t>
  </si>
  <si>
    <t>HU0000714514</t>
  </si>
  <si>
    <t>K&amp;H erős Amerika zártvégű alap</t>
  </si>
  <si>
    <t>HU0000714522</t>
  </si>
  <si>
    <t>K&amp;H olajipari származtatott zártvégű alap</t>
  </si>
  <si>
    <t>HU0000714779</t>
  </si>
  <si>
    <t>K&amp;H világcégek 4 származtatott zártvégű alap</t>
  </si>
  <si>
    <t>HU0000714878</t>
  </si>
  <si>
    <t>K&amp;H európai körverseny származtatott zártvégű alap</t>
  </si>
  <si>
    <t>HU0000714860</t>
  </si>
  <si>
    <t>K&amp;H jövő autói származtatott zártvégű alap</t>
  </si>
  <si>
    <t>HU0000714795</t>
  </si>
  <si>
    <t>K&amp;H szakaszos hozamú 7 származtatott zártvégű alap</t>
  </si>
  <si>
    <t>HU0000715081</t>
  </si>
  <si>
    <t>K&amp;H gyógyszeripari 2 származtatott zártvégű alap</t>
  </si>
  <si>
    <t>HU0000715529</t>
  </si>
  <si>
    <t>K&amp;H prémium fogyasztói javak származtatott zártvégű alap</t>
  </si>
  <si>
    <t>HU0000715669</t>
  </si>
  <si>
    <t>K&amp;H prémium élelmiszeripari származtatott zártvégű alap</t>
  </si>
  <si>
    <t>HU0000715818</t>
  </si>
  <si>
    <t>K&amp;H prémium európai exportőrök származtatott zártvégű alap</t>
  </si>
  <si>
    <t>HU0000715933</t>
  </si>
  <si>
    <t>K&amp;H prémium gyógyszeripari 3 származtatott zártvégű alap</t>
  </si>
  <si>
    <t>HU0000715925</t>
  </si>
  <si>
    <t>K&amp;H prémium világcégek 7 származtatott zártvégű alap</t>
  </si>
  <si>
    <t>HU0000716550</t>
  </si>
  <si>
    <t>K&amp;H prémium gyermekközpontú származtatott zártvégű alap</t>
  </si>
  <si>
    <t>HU0000716568</t>
  </si>
  <si>
    <t>K&amp;H prémium gondoskodás származtatott zártvégű alap</t>
  </si>
  <si>
    <t>HU0000717020</t>
  </si>
  <si>
    <t>K&amp;H prémium világcégek 8 származtatott zártvégű alap</t>
  </si>
  <si>
    <t>HU0000717038</t>
  </si>
  <si>
    <t>K&amp;H prémium rangadó származtatott zártvégű alap</t>
  </si>
  <si>
    <t>HU0000717202</t>
  </si>
  <si>
    <t>K&amp;H prémium világcégek 9 származtatott alap</t>
  </si>
  <si>
    <t>HU0000717459</t>
  </si>
  <si>
    <t>K&amp;H prémium gyógyszer- és világcégek származtatott zártvégű alap</t>
  </si>
  <si>
    <t>HU0000717467</t>
  </si>
  <si>
    <t>K&amp;H prémium világcégek 10 származtatott alap</t>
  </si>
  <si>
    <t>HU0000717780</t>
  </si>
  <si>
    <t>K&amp;H prémium információbiztonság származtatott alap</t>
  </si>
  <si>
    <t>HU0000717970</t>
  </si>
  <si>
    <t>K&amp;H prémium világcégek 11 származtatott alap</t>
  </si>
  <si>
    <t>HU0000717962</t>
  </si>
  <si>
    <t>Marketprog Esernyőalap</t>
  </si>
  <si>
    <t>Marketprog Bond Derivatív Kötvény Származtatott Részalap "I" Sorozat</t>
  </si>
  <si>
    <t>HU0000714688</t>
  </si>
  <si>
    <t>Marketprog Bond Derivatív Kötvény Származtatott Részalap "EUR" Sorozat</t>
  </si>
  <si>
    <t>HU0000714548</t>
  </si>
  <si>
    <t>Marketprog Bond Derivatív Kötvény Származtatott Részalap "HUF" Sorozat</t>
  </si>
  <si>
    <t>HU0000714555</t>
  </si>
  <si>
    <t>Marketprog Technics Abszolút Hozamú Származtatott Részalap "HUF" sorozat</t>
  </si>
  <si>
    <t>HU0000714571</t>
  </si>
  <si>
    <t>MARKETPROG Asset Management Befektetési Alapkezelő</t>
  </si>
  <si>
    <t>MKB Adaptív Kötvény Abszolút Hozamú Származtatott Befektetési Alap</t>
  </si>
  <si>
    <t>HU0000715362</t>
  </si>
  <si>
    <t>Nyíltvégű</t>
  </si>
  <si>
    <t>Határozatlan</t>
  </si>
  <si>
    <t>MKB Adaptív Kötvény Dollár alapba Fektető Alap</t>
  </si>
  <si>
    <t>HU0000715370</t>
  </si>
  <si>
    <t>MKB Adaptív Kötvény EURÓ Alapba Fektető Alap</t>
  </si>
  <si>
    <t>HU0000715388</t>
  </si>
  <si>
    <t>MKB Aktív Alfa Abszolút Hozamú Származtatott Befektetési Alap</t>
  </si>
  <si>
    <t>HU0000714225</t>
  </si>
  <si>
    <t>MKB Aktív Alfa Dollár Alapba Fektető Alap</t>
  </si>
  <si>
    <t>HU0000715354</t>
  </si>
  <si>
    <t>MKB Aktív Alfa Euró Alapba Fektető Alap</t>
  </si>
  <si>
    <t>HU0000715321</t>
  </si>
  <si>
    <t>MKB Állampapír Befektetési Alap</t>
  </si>
  <si>
    <t>HU0000702956</t>
  </si>
  <si>
    <t>MKB Ambíció Nyíltvégű Befektetési Alap</t>
  </si>
  <si>
    <t>HU0000712211</t>
  </si>
  <si>
    <t>MKB Bázis Dollár Alapba Fektető Alap</t>
  </si>
  <si>
    <t>HU0000715347</t>
  </si>
  <si>
    <t>MKB Bázis Euró Alapba Fektető Alap</t>
  </si>
  <si>
    <t>HU0000715339</t>
  </si>
  <si>
    <t>MKB Bázis Nyíltvégű Befektetési Alap</t>
  </si>
  <si>
    <t>HU0000712195</t>
  </si>
  <si>
    <t>MKB Beszédes Hozam Származtatott Befektetési Alap</t>
  </si>
  <si>
    <t>HU0000717657</t>
  </si>
  <si>
    <t>Zártvégű</t>
  </si>
  <si>
    <t>Határozott</t>
  </si>
  <si>
    <t>MKB Bonus Közép-Európai Részvény Befektetési Alap</t>
  </si>
  <si>
    <t>HU0000702964</t>
  </si>
  <si>
    <t>MKB DOLLÁR Likviditási Alap</t>
  </si>
  <si>
    <t>HU0000708052</t>
  </si>
  <si>
    <t>MKB Egyensúly Dollár Alapba Fektető Alap</t>
  </si>
  <si>
    <t>HU0000714712</t>
  </si>
  <si>
    <t>MKB Egyensúly Euró Alapba Fektető Alap</t>
  </si>
  <si>
    <t>HU0000714431</t>
  </si>
  <si>
    <t>MKB Egyensúly Nyíltvégű Befektetési Alap</t>
  </si>
  <si>
    <t>HU0000712203</t>
  </si>
  <si>
    <t>MKB e-Hoz@m Származtatott Befektetési Alap</t>
  </si>
  <si>
    <t>HU0000717905</t>
  </si>
  <si>
    <t>MKB Élhető Jövő Származtatott Befektetési Alap</t>
  </si>
  <si>
    <t>HU0000716972</t>
  </si>
  <si>
    <t>MKB Észak-Amerikai Részvény Befektetési Alap</t>
  </si>
  <si>
    <t>HU0000709506</t>
  </si>
  <si>
    <t>MKB EURO Likviditási Alap</t>
  </si>
  <si>
    <t>HU0000707138</t>
  </si>
  <si>
    <t>MKB Európai Részvény Befektetési Alap</t>
  </si>
  <si>
    <t>HU0000702931</t>
  </si>
  <si>
    <t>HU0000714837</t>
  </si>
  <si>
    <t>MKB Forint Likviditási Alap</t>
  </si>
  <si>
    <t>HU0000705280</t>
  </si>
  <si>
    <t>MKB Hozamdoktor Származtatott Befektetési Alap</t>
  </si>
  <si>
    <t>HU0000717319</t>
  </si>
  <si>
    <t>MKB Ingatlan Alapok Alapja</t>
  </si>
  <si>
    <t>HU0000705058</t>
  </si>
  <si>
    <t>MKB Kelet-Európai Négyes Tőkevédett Származtatott Befektetési Alap</t>
  </si>
  <si>
    <t>HU0000713995</t>
  </si>
  <si>
    <t>MKB Medicina Tőkevédett Származtatott Befektetési Alap</t>
  </si>
  <si>
    <t>HU0000715636</t>
  </si>
  <si>
    <t>MKB Megújuló Energia Plusz Tőkevédett Származtatott Befektetési Alap</t>
  </si>
  <si>
    <t>HU0000713599</t>
  </si>
  <si>
    <t>HU0000714233</t>
  </si>
  <si>
    <t>MKB Momentum Tőkevédett Származtatott Befektetési Alap</t>
  </si>
  <si>
    <t>HU0000713433</t>
  </si>
  <si>
    <t>MKB Német Részvények Tőkevédett Származtatott Befektetési Alap</t>
  </si>
  <si>
    <t>HU0000716360</t>
  </si>
  <si>
    <t>MKB Nyersanyag Alapok Alapja</t>
  </si>
  <si>
    <t>HU0000707971</t>
  </si>
  <si>
    <t>MKB Nyersanyag Plusz Tőkevédett Származtatott Befektetési Alap</t>
  </si>
  <si>
    <t>HU0000715792</t>
  </si>
  <si>
    <t>MKB Ötvözet Tőkevédett Származtatott Befektetési Alap</t>
  </si>
  <si>
    <t>HU0000713896</t>
  </si>
  <si>
    <t>MKB PB TOP Abszolút Hozamú Származtatott Befektetési Alap</t>
  </si>
  <si>
    <t>HU0000714241</t>
  </si>
  <si>
    <t>MKB Prémium Rövid Kötvény Befektetési Alap</t>
  </si>
  <si>
    <t>HU0000702972</t>
  </si>
  <si>
    <t>MKB Triumvirátus Plusz Tőkevédett Származtatott Befektetési Alap</t>
  </si>
  <si>
    <t>HU0000714407</t>
  </si>
  <si>
    <t>MKB Vezető Olajvállalatok Tőkevédett Származtatott Befektetési Alap</t>
  </si>
  <si>
    <t>HU0000714506</t>
  </si>
  <si>
    <t>MKB Világháló Tőkevédett Származtatott Befektetési Alap</t>
  </si>
  <si>
    <t>HU0000715123</t>
  </si>
  <si>
    <t>MKB-Pannónia Alapkezelő</t>
  </si>
  <si>
    <t>OTP INGATLANBEFEKTETÉSI ALAP</t>
  </si>
  <si>
    <t>HU0000702451</t>
  </si>
  <si>
    <t>OTP REAL FÓKUSZ IV ALAP</t>
  </si>
  <si>
    <t>HU0000713813</t>
  </si>
  <si>
    <t>Alapkezelési díj része</t>
  </si>
  <si>
    <t>OTP REÁL FUTAM ALAP</t>
  </si>
  <si>
    <t>HU0000713953</t>
  </si>
  <si>
    <t>OTP REÁL FUTAM II ALAP</t>
  </si>
  <si>
    <t>HU0000714167</t>
  </si>
  <si>
    <t>OTP REÁL ALFA ALAP</t>
  </si>
  <si>
    <t>HU0000714704</t>
  </si>
  <si>
    <t>OTP REÁL ALFA II ALAP</t>
  </si>
  <si>
    <t>HU0000714985</t>
  </si>
  <si>
    <t>OTP REÁL ALFA III ALAP</t>
  </si>
  <si>
    <t>HU0000715206</t>
  </si>
  <si>
    <t>OTP REÁL ALFA IV ALAP</t>
  </si>
  <si>
    <t>HU0000715560</t>
  </si>
  <si>
    <t>OTP REÁL GLOBÁLIS TOP ALAP</t>
  </si>
  <si>
    <t>HU0000714373</t>
  </si>
  <si>
    <t>OTP REÁL ALFA PLUSZ ALAP</t>
  </si>
  <si>
    <t>HU0000716980</t>
  </si>
  <si>
    <t>OTP REÁL ALFA V ALAP</t>
  </si>
  <si>
    <t>HU0000718077</t>
  </si>
  <si>
    <t>OTP REÁL FUTAM III ALAP</t>
  </si>
  <si>
    <t>HU0000714472</t>
  </si>
  <si>
    <t>OTP REÁL FUTAM IV ALAP</t>
  </si>
  <si>
    <t>HU0000715859</t>
  </si>
  <si>
    <t>OTP REÁL FUTAM V ALAP</t>
  </si>
  <si>
    <t>HU0000717368</t>
  </si>
  <si>
    <t>OTP Dollár Ingatlan Alapba Fektető Alap</t>
  </si>
  <si>
    <t>HU0000717814</t>
  </si>
  <si>
    <t>OTP Euró Ingatlan Alapba Fektető Alap</t>
  </si>
  <si>
    <t>HU0000717806</t>
  </si>
  <si>
    <t>OTP Ingatlanvilág Alapok Alapja</t>
  </si>
  <si>
    <t>HU0000716378</t>
  </si>
  <si>
    <t>OTP Ingatlan Befektetési Alapkezelő</t>
  </si>
  <si>
    <t>FWR Titánium Euró Alapok Alapja</t>
  </si>
  <si>
    <t>HU0000714803</t>
  </si>
  <si>
    <t>Raiffeisen Euro Prémium Rövid Kötvény Alap</t>
  </si>
  <si>
    <t>HU0000708508</t>
  </si>
  <si>
    <t>Értékpapír</t>
  </si>
  <si>
    <t>Raiffeisen Hozam Prémium Származtatott Alap</t>
  </si>
  <si>
    <t>Raiffeisen Hozam Prémium Származtatott Alap "A" sorozat</t>
  </si>
  <si>
    <t>HU0000703699</t>
  </si>
  <si>
    <t>Raiffeisen Index Prémium Származtatott Alap</t>
  </si>
  <si>
    <t>HU0000703707</t>
  </si>
  <si>
    <t>Raiffeisen Ingatlan Alap</t>
  </si>
  <si>
    <t>Raiffeisen Ingatlan Alap "A" sorozat</t>
  </si>
  <si>
    <t>HU0000707864</t>
  </si>
  <si>
    <t>Raiffeisen Ingatlan Alap "B" sorozat</t>
  </si>
  <si>
    <t>HU0000707872</t>
  </si>
  <si>
    <t>Raiffeisen Ingatlan Alap "C" sorozat</t>
  </si>
  <si>
    <t>HU0000707880</t>
  </si>
  <si>
    <t>Raiffeisen Ingatlan Alap "D" sorozat</t>
  </si>
  <si>
    <t>HU0000717954</t>
  </si>
  <si>
    <t>Raiffeisen Kamat Prémium Rövid Kötvény Alap</t>
  </si>
  <si>
    <t>HU0000702758</t>
  </si>
  <si>
    <t>Raiffeisen Kötvény Alap</t>
  </si>
  <si>
    <t>Raiffeisen Kötvény Alap "A" sorozat</t>
  </si>
  <si>
    <t>HU0000702782</t>
  </si>
  <si>
    <t>Raiffeisen Kötvény Alap "B" sorozat</t>
  </si>
  <si>
    <t>HU0000708854</t>
  </si>
  <si>
    <t>Raiffeisen Megoldás Plusz Alapok Alapja</t>
  </si>
  <si>
    <t>Raiffeisen Megoldás Plusz Alapok Alapja "E" sorozat</t>
  </si>
  <si>
    <t>HU0000705652</t>
  </si>
  <si>
    <t>Raiffeisen Megoldás Pro Alapok Alapja</t>
  </si>
  <si>
    <t>Raiffeisen Megoldás Pro Alapok Alapja "A" sorozat</t>
  </si>
  <si>
    <t>HU0000702774</t>
  </si>
  <si>
    <t>Raiffeisen Megoldás Pro Alapok Alapja "B" sorozat</t>
  </si>
  <si>
    <t>HU0000708888</t>
  </si>
  <si>
    <t>Raiffeisen Megoldás Start Alapok Alapja</t>
  </si>
  <si>
    <t>Raiffeisen Megoldás Start Alapok Alapja "A" sorozat</t>
  </si>
  <si>
    <t>HU0000705660</t>
  </si>
  <si>
    <t>Raiffeisen Megoldás Start Alapok Alapja "B" sorozat</t>
  </si>
  <si>
    <t>HU0000709381</t>
  </si>
  <si>
    <t>Raiffeisen Nemzetközi Kötvény Alapok Alapja</t>
  </si>
  <si>
    <t>Raiffeisen Nemzetközi Kötvény Alapok Alapja "E" sorozat</t>
  </si>
  <si>
    <t>HU0000705983</t>
  </si>
  <si>
    <t>Raiffeisen Nemzetközi Kötvény Alapok Alapja "F" sorozat</t>
  </si>
  <si>
    <t>HU0000709399</t>
  </si>
  <si>
    <t>Raiffeisen Nemzetközi Részvény Alap</t>
  </si>
  <si>
    <t>Raiffeisen Nemzetközi Részvény Alap "A" sorozat</t>
  </si>
  <si>
    <t>HU0000702790</t>
  </si>
  <si>
    <t>Raiffeisen Nemzetközi Részvény Alap "B" sorozat</t>
  </si>
  <si>
    <t>HU0000708870</t>
  </si>
  <si>
    <t>Raiffeisen Nyersanyag Alapok Alapja</t>
  </si>
  <si>
    <t>Raiffeisen Nyersanyag Alapok Alapja "A" sorozat</t>
  </si>
  <si>
    <t>HU0000703715</t>
  </si>
  <si>
    <t>Raiffeisen Nyersanyag Alapok Alapja "B" sorozat</t>
  </si>
  <si>
    <t>HU0000708912</t>
  </si>
  <si>
    <t>Raiffeisen Private Banking Pannónia Alapok Alapja</t>
  </si>
  <si>
    <t>Raiffeisen Private Banking Pannónia Alapok Alapja "A" sorozat</t>
  </si>
  <si>
    <t>HU0000705231</t>
  </si>
  <si>
    <t>Raiffeisen Private Banking Pannónia Alapok Alapja "B" sorozat</t>
  </si>
  <si>
    <t>HU0000709407</t>
  </si>
  <si>
    <t>Raiffeisen Részvény Alap</t>
  </si>
  <si>
    <t>Raiffeisen Részvény Alap "A" sorozat</t>
  </si>
  <si>
    <t>HU0000702766</t>
  </si>
  <si>
    <t>Raiffeisen Részvény Alap "B" sorozat</t>
  </si>
  <si>
    <t>HU0000708862</t>
  </si>
  <si>
    <t>Accorde Abacus Alap</t>
  </si>
  <si>
    <t>HU0000716402</t>
  </si>
  <si>
    <t>Accorde Global Alap</t>
  </si>
  <si>
    <t>HU0000716428</t>
  </si>
  <si>
    <t>Accorde Prizma Alap</t>
  </si>
  <si>
    <t>HU0000716410</t>
  </si>
  <si>
    <t>Accorde Selection Részvény Alap</t>
  </si>
  <si>
    <t>HU0000716436</t>
  </si>
  <si>
    <t>Accorde Omega Származtatott Befektetési Alap</t>
  </si>
  <si>
    <t>HU0000717616</t>
  </si>
  <si>
    <t>Accorde Resources Származtatott Befektetési Alap</t>
  </si>
  <si>
    <t>HU0000717608</t>
  </si>
  <si>
    <t>Vertex Származtatott Befektetési Alap</t>
  </si>
  <si>
    <t>HU0000717590</t>
  </si>
  <si>
    <t>Accorde Prémium Alapok Alapja</t>
  </si>
  <si>
    <t>Accorde Prémium Alapok Alapja A Sorozat</t>
  </si>
  <si>
    <t>HU0000716147</t>
  </si>
  <si>
    <t>Accorde Prémium Alapok Alapja B Sorozat</t>
  </si>
  <si>
    <t>HU0000716139</t>
  </si>
  <si>
    <t>Accorde Prémium Alapok Alapja C Sorozat</t>
  </si>
  <si>
    <t>HU0000716154</t>
  </si>
  <si>
    <t>Accorde CVK2 Alapok Alapja</t>
  </si>
  <si>
    <t>Accorde CVK2 Alapok Alapja A Sorozat</t>
  </si>
  <si>
    <t>HU0000716519</t>
  </si>
  <si>
    <t>Accorde CVK2 Alapok Alapja B Sorozat</t>
  </si>
  <si>
    <t>HU0000716501</t>
  </si>
  <si>
    <t>Accorde CVK2 Alapok Alapja C Sorozat</t>
  </si>
  <si>
    <t>HU0000717145</t>
  </si>
  <si>
    <t>Accorde CVK3 Alapok Alapja</t>
  </si>
  <si>
    <t>Accorde CVK3 Alapok Alapja A Sorozat</t>
  </si>
  <si>
    <t>HU0000716527</t>
  </si>
  <si>
    <t>Accorde CVK3 Alapok Alapja B Sorozat</t>
  </si>
  <si>
    <t>HU0000716535</t>
  </si>
  <si>
    <t>Accorde CVK3 Alapok Alapja C Sorozat</t>
  </si>
  <si>
    <t>HU0000717152</t>
  </si>
  <si>
    <t>Ingatlan</t>
  </si>
  <si>
    <t>Alap fajta</t>
  </si>
  <si>
    <t xml:space="preserve">Az alapra terhelt összes költség
</t>
  </si>
  <si>
    <t xml:space="preserve">Az alapra terhelt alapkezelési díj 
</t>
  </si>
  <si>
    <t xml:space="preserve">Az alapra terhelt sikerdíj 
</t>
  </si>
  <si>
    <t xml:space="preserve">Az alapra terhelt eladási, visszaváltási, forgalmazási jutalék
</t>
  </si>
  <si>
    <t xml:space="preserve">Az alapra terhelt letétkezelési díj 
</t>
  </si>
  <si>
    <t>OTP Tőzsdén Kereskedett BUX Indexkövető Alap</t>
  </si>
  <si>
    <t>HU0000704960</t>
  </si>
  <si>
    <t>max 0,50%</t>
  </si>
  <si>
    <t>OTP Abszolút Hozam Nyíltvégű Származtatott Alap</t>
  </si>
  <si>
    <t>HU0000704457</t>
  </si>
  <si>
    <t>max 2,00%</t>
  </si>
  <si>
    <t>B sorozat</t>
  </si>
  <si>
    <t>HU0000704440</t>
  </si>
  <si>
    <t>max 1,00%</t>
  </si>
  <si>
    <t>OTP Abszolút Hozam Euró Alapba Fektető Alap</t>
  </si>
  <si>
    <t>HU0000713755</t>
  </si>
  <si>
    <t>OTP Afrika Részvény Alap</t>
  </si>
  <si>
    <t>HU0000709753</t>
  </si>
  <si>
    <t>HU0000709878</t>
  </si>
  <si>
    <t>C sorozat</t>
  </si>
  <si>
    <t>HU0000709886</t>
  </si>
  <si>
    <t>OTP Arany Válogatott Tőkevédett Zártvégű Alap</t>
  </si>
  <si>
    <t>HU0000717376</t>
  </si>
  <si>
    <t>OTP Aranygól Nyíltvégű Alap</t>
  </si>
  <si>
    <t>HU0000708953</t>
  </si>
  <si>
    <t>OTP Ázsiai Ingatlan és Infrastruktúra Értékpapír Alapok Alapja</t>
  </si>
  <si>
    <t>HU0000706718</t>
  </si>
  <si>
    <t>HU0000706726</t>
  </si>
  <si>
    <t>OTP DOLLÁR Pénzpiaci Alap</t>
  </si>
  <si>
    <t>HU0000702170</t>
  </si>
  <si>
    <t>OTP EMDA Származtatott Alap</t>
  </si>
  <si>
    <t>HU0000706361</t>
  </si>
  <si>
    <t>OTP EMEA Kötvény Alap</t>
  </si>
  <si>
    <t>HU0000711015</t>
  </si>
  <si>
    <t>I Sorozat</t>
  </si>
  <si>
    <t>HU0000718309</t>
  </si>
  <si>
    <t>max 0,8%</t>
  </si>
  <si>
    <t>OTP EURÓ Pénzpiaci Alap</t>
  </si>
  <si>
    <t>HU0000702162</t>
  </si>
  <si>
    <t>HU0000716931</t>
  </si>
  <si>
    <t>OTP Európa Sprint Nyíltvégű Alap</t>
  </si>
  <si>
    <t>HU0000716444</t>
  </si>
  <si>
    <t>HU0000714738</t>
  </si>
  <si>
    <t>HU0000715222</t>
  </si>
  <si>
    <t>OTP Föld Kincsei Származtatott Árupiaci Alap</t>
  </si>
  <si>
    <t>HU0000707633</t>
  </si>
  <si>
    <t>HU0000707641</t>
  </si>
  <si>
    <t>HU0000716121</t>
  </si>
  <si>
    <t>OTP Fundman Részvény Alap</t>
  </si>
  <si>
    <t>HU0000713714</t>
  </si>
  <si>
    <t>HU0000713722</t>
  </si>
  <si>
    <t>max 0,80%</t>
  </si>
  <si>
    <t>HU0000713730</t>
  </si>
  <si>
    <t>OTP G10 Euró Származtatott Alap</t>
  </si>
  <si>
    <t>HU0000706221</t>
  </si>
  <si>
    <t>HU0000710298</t>
  </si>
  <si>
    <t>OTP Globál Mix Tőkevédett Zártvégű Alap</t>
  </si>
  <si>
    <t>HU0000715867</t>
  </si>
  <si>
    <t>OTP Jubileum Dinamikus Tőkevédett Nyíltvégű Származtatott Alap</t>
  </si>
  <si>
    <t>HU0000707377</t>
  </si>
  <si>
    <t>OTP Klímaváltozás 130/30 Részvény Alap</t>
  </si>
  <si>
    <t>HU0000706247</t>
  </si>
  <si>
    <t>HU0000706239</t>
  </si>
  <si>
    <t>OTP Közép-Európai Részvény Alap</t>
  </si>
  <si>
    <t>HU0000703855</t>
  </si>
  <si>
    <t>OTP MAXIMA Kötvény Alap</t>
  </si>
  <si>
    <t>HU0000702865</t>
  </si>
  <si>
    <t>HU0000713904</t>
  </si>
  <si>
    <t>OTP Omega Fejlett Piaci Részvény Alapok Alapja</t>
  </si>
  <si>
    <t>HU0000702899</t>
  </si>
  <si>
    <t>HU0000703897</t>
  </si>
  <si>
    <t>OTP Optima Tőkegarantált Kötvény Alap</t>
  </si>
  <si>
    <t>HU0000702873</t>
  </si>
  <si>
    <t>HU0000713912</t>
  </si>
  <si>
    <t>OTP Orosz Részvény Alap</t>
  </si>
  <si>
    <t>HU0000709019</t>
  </si>
  <si>
    <t>HU0000709084</t>
  </si>
  <si>
    <t>HU0000709092</t>
  </si>
  <si>
    <t>OTP Paletta Nyíltvégű Értékpapír Alap</t>
  </si>
  <si>
    <t>HU0000702881</t>
  </si>
  <si>
    <t>OTP Tőkegarantált Pénzpiaci Alap</t>
  </si>
  <si>
    <t>HU0000703491</t>
  </si>
  <si>
    <t>OTP Planéta Feltörekvő Piaci Részvény Alapok Alapja</t>
  </si>
  <si>
    <t>HU0000705579</t>
  </si>
  <si>
    <t>HU0000705561</t>
  </si>
  <si>
    <t>OTP Prémium Aktív Klasszikus Alapok Alapja</t>
  </si>
  <si>
    <t>HU0000715545</t>
  </si>
  <si>
    <t>OTP Prémium Euró Alapok Alapja</t>
  </si>
  <si>
    <t>HU0000705041</t>
  </si>
  <si>
    <t>OTP Prémium Kiegyensúlyozott Alapok Alapja</t>
  </si>
  <si>
    <t>HU0000705025</t>
  </si>
  <si>
    <t>OTP Prémium Klasszikus Alapok Alapja</t>
  </si>
  <si>
    <t>HU0000705017</t>
  </si>
  <si>
    <t>OTP Prémium Növekedési Alapok Alapja</t>
  </si>
  <si>
    <t>HU0000705033</t>
  </si>
  <si>
    <t>OTP Prémium Tőkegarantált Pénzpiaci Alap</t>
  </si>
  <si>
    <t>HU0000712161</t>
  </si>
  <si>
    <t>OTP Prémium Származtatott Alapok Alapja</t>
  </si>
  <si>
    <t>HU0000710249</t>
  </si>
  <si>
    <t>OTP Prémium Trend Klasszikus Alapok Alapja</t>
  </si>
  <si>
    <t>HU0000715537</t>
  </si>
  <si>
    <t>OTP Quality Nyíltvégű Részvény Alap</t>
  </si>
  <si>
    <t>HU0000702907</t>
  </si>
  <si>
    <t>HU0000706213</t>
  </si>
  <si>
    <t>OTP Remix20 Nyíltvégű Alap</t>
  </si>
  <si>
    <t>HU0000713045</t>
  </si>
  <si>
    <t>HU0000713177</t>
  </si>
  <si>
    <t>OTP Rio 2014 Hozamvédett Zártvégű Alap</t>
  </si>
  <si>
    <t>HU0000713805</t>
  </si>
  <si>
    <t>OTP Sigma Nyíltvégű Származtatott Alap</t>
  </si>
  <si>
    <t>HU0000716451</t>
  </si>
  <si>
    <t>HU0000715891</t>
  </si>
  <si>
    <t>OTP Supra Származtatott Befektetési Alap</t>
  </si>
  <si>
    <t>HU0000706379</t>
  </si>
  <si>
    <t>OTP Supra Euró Alapba Fektető Alap</t>
  </si>
  <si>
    <t>HU0000713748</t>
  </si>
  <si>
    <t>HU0000712054</t>
  </si>
  <si>
    <t>HU0000712237</t>
  </si>
  <si>
    <t>HU0000715008</t>
  </si>
  <si>
    <t>OTP Szinergia Plusz Nyíltvégű Alap</t>
  </si>
  <si>
    <t>HU0000712484</t>
  </si>
  <si>
    <t>HU0000712575</t>
  </si>
  <si>
    <t>HU0000713920</t>
  </si>
  <si>
    <t>HU0000714050</t>
  </si>
  <si>
    <t>HU0000714399</t>
  </si>
  <si>
    <t>HU0000714480</t>
  </si>
  <si>
    <t>HU0000715644</t>
  </si>
  <si>
    <t>HU0000717897</t>
  </si>
  <si>
    <t>OTP Török Részvény Alap</t>
  </si>
  <si>
    <t>HU0000709001</t>
  </si>
  <si>
    <t>HU0000709076</t>
  </si>
  <si>
    <t>HU0000709100</t>
  </si>
  <si>
    <t>OTP Trend Nemzetközi Részvény Alap</t>
  </si>
  <si>
    <t>HU0000711007</t>
  </si>
  <si>
    <t>HU0000711049</t>
  </si>
  <si>
    <t>OTP Új Európa Nyíltvégű Származtatott Értékpapír Alap</t>
  </si>
  <si>
    <t>HU0000705827</t>
  </si>
  <si>
    <t>HU0000705835</t>
  </si>
  <si>
    <t>OTP Új Európa Euró Alapba Fektető Alap</t>
  </si>
  <si>
    <t>HU0000713763</t>
  </si>
  <si>
    <t>OTP Új Világ Fix Nyíltvégű Alap</t>
  </si>
  <si>
    <t>HU0000713474</t>
  </si>
  <si>
    <t>Az alapra terhelt összes korrigált költség
(Ft / deviza)</t>
  </si>
  <si>
    <t>Alapkezelési díj/összes korrigált költség</t>
  </si>
  <si>
    <t>Letétkezelési díj/összes korrigált költség</t>
  </si>
  <si>
    <t>Alapkezelési díj/SÁNE</t>
  </si>
  <si>
    <t>Letétkezelési díj/SÁNE</t>
  </si>
  <si>
    <t>TER</t>
  </si>
  <si>
    <t>Jegyzett tőke 1,75%-a</t>
  </si>
  <si>
    <t>Nettó eszközérték maximum 0,5%-a</t>
  </si>
  <si>
    <t>Nettó eszközérték maximum 2,0%-a</t>
  </si>
  <si>
    <t>max 1,50%</t>
  </si>
  <si>
    <t>max 2,50%</t>
  </si>
  <si>
    <t>max 0,60%</t>
  </si>
  <si>
    <t>max 0,70%</t>
  </si>
  <si>
    <t>maximum 1,50%</t>
  </si>
  <si>
    <t>maximum 1,00%</t>
  </si>
  <si>
    <t>maximum 3,00%</t>
  </si>
  <si>
    <t>maximum 2,00%</t>
  </si>
  <si>
    <t>a benchmark feletti többlethozam 20,00%-a</t>
  </si>
  <si>
    <t>a benchmark feletti többlethozam max 20,00%-a</t>
  </si>
  <si>
    <t>0,2 % / év, de minimum 120 000 HUF/hó,</t>
  </si>
  <si>
    <t>0,4 % / év, de minimum 120 000 HUF/hó,</t>
  </si>
  <si>
    <t>0,2%/év, de minimum 120,000,- Ft / hó</t>
  </si>
  <si>
    <t>0,2% minimum 120,000 HUF / HÓ</t>
  </si>
  <si>
    <t>0,25% minimum díj 120,000 HUF / HÓ</t>
  </si>
  <si>
    <t>0,225% inimum díj 120,000 HUF / HÓ</t>
  </si>
  <si>
    <t>0,2% minimum díj 120,000 HUF / HÓ</t>
  </si>
  <si>
    <t>max 0,10%</t>
  </si>
  <si>
    <t>max 0,17%</t>
  </si>
  <si>
    <t>max 0,15%</t>
  </si>
  <si>
    <t>max 0,04%</t>
  </si>
  <si>
    <t>max 0,08%</t>
  </si>
  <si>
    <t>0,04% + felmerült díjak és költségek</t>
  </si>
  <si>
    <t>0,05% + felmerült díjak és költségek</t>
  </si>
  <si>
    <t>0,13% + felmerült díjak és költségek</t>
  </si>
  <si>
    <t>0,09% + felmerült díjak és költségek</t>
  </si>
  <si>
    <t>0,07% + felmerült díjak és költségek</t>
  </si>
  <si>
    <t>0,085% (min 75,000 Ft/hó)</t>
  </si>
  <si>
    <t>max 0,20%</t>
  </si>
  <si>
    <t>max 0,40%</t>
  </si>
  <si>
    <t>max 0,05%</t>
  </si>
  <si>
    <t>max 0,04%; értékelői díj 0,01%</t>
  </si>
  <si>
    <t>maximum 0,08%</t>
  </si>
  <si>
    <t>maximum 0,10%</t>
  </si>
  <si>
    <t>maximum 0,18%</t>
  </si>
  <si>
    <t>maximum 0,15%</t>
  </si>
  <si>
    <t>maximum 0,20%</t>
  </si>
  <si>
    <t>maximum 0,25%</t>
  </si>
  <si>
    <t>1,65% min, díj: 750,000,-Ft/hó</t>
  </si>
  <si>
    <t>A befektetési alap Teljesítménydíjat fizet az Alapkezelőnek, ha az Alap hozama meghaladja az RMAX index hozamát, A Teljesítménydíj mértéke az alap RMAX index hozamán felül elért hozam 30 %-a</t>
  </si>
  <si>
    <t>Az alapot és a befektetőket terhelő egyéb lehetséges díjak és költségek éves mértéke a 2%-ot nem haladhatja meg,</t>
  </si>
  <si>
    <t>1,5% min, díj: 500 000,-FT/hó</t>
  </si>
  <si>
    <t>A befektetési alap Teljesítménydíjat fizet az Alapkezelőnek, ha az Alap hozama meghaladja az RMAX index hozamát, A Teljesítménydíj mértéke az alap RMAX index hozamán felül elért hozam 20 %-a</t>
  </si>
  <si>
    <t>Az alapot és a befektetőket terhelő egyéb lehetséges díjak és költségek éves mértéke a 2% nem haladhatja meg,</t>
  </si>
  <si>
    <t>Accorde Alapkezelő Zrt,</t>
  </si>
  <si>
    <t>Allianz Alapkezelő Zrt,</t>
  </si>
  <si>
    <t>Amundi Alapkezelő Zrt,</t>
  </si>
  <si>
    <t>max 0,7%</t>
  </si>
  <si>
    <t>max 1,60%</t>
  </si>
  <si>
    <t>max 1,35%</t>
  </si>
  <si>
    <t>max 1,80%</t>
  </si>
  <si>
    <t>max 1,90%</t>
  </si>
  <si>
    <t>max 1,9%</t>
  </si>
  <si>
    <t>max 1,95%</t>
  </si>
  <si>
    <t>max 1,3%</t>
  </si>
  <si>
    <t>max 0,6%</t>
  </si>
  <si>
    <t>max 0,85%</t>
  </si>
  <si>
    <t>max 0,42%</t>
  </si>
  <si>
    <t>max 1,5%</t>
  </si>
  <si>
    <t>max 1,70%</t>
  </si>
  <si>
    <t>max 1,8%</t>
  </si>
  <si>
    <t>2017,11,03</t>
  </si>
  <si>
    <t>max 1,7%</t>
  </si>
  <si>
    <t>max 1,4%</t>
  </si>
  <si>
    <t>Biggeorge Alapkezelő Zrt,</t>
  </si>
  <si>
    <t>Biggeorge 4, Ingatlanfejlesztő Ingatlanbefektetési Alap</t>
  </si>
  <si>
    <t>Budapest Alapkezelő Zrt,</t>
  </si>
  <si>
    <t>CIB Alapkezelő Zrt,</t>
  </si>
  <si>
    <t>Befektetési jegy árfolyam és RMAX index időarányosan 1,00%-kal növelt érték közötti pozitív hozamkülönbözet 20,00%-a</t>
  </si>
  <si>
    <t>Befektetési jegy árfolyam és EONIA Total Return indexérték közötti pozitív hozamkülönbözet 20,00%-a</t>
  </si>
  <si>
    <t>2017,12,13</t>
  </si>
  <si>
    <t>2017,03,09</t>
  </si>
  <si>
    <t>DIALÓG Alapkezelő Zrt,</t>
  </si>
  <si>
    <t>max, 0,95%</t>
  </si>
  <si>
    <t>max, 0,25%</t>
  </si>
  <si>
    <t>max, 2,4%</t>
  </si>
  <si>
    <t>max, 2,4% (min 600,000 Ft/hó)</t>
  </si>
  <si>
    <t>max, 1,95%</t>
  </si>
  <si>
    <t>max, 2,0%</t>
  </si>
  <si>
    <t>max, 1,0%</t>
  </si>
  <si>
    <t>Diófa Alapkezelő Zrt,</t>
  </si>
  <si>
    <t>Diófa Optimus I, Befektétsi Alap</t>
  </si>
  <si>
    <t>Diófa Optimus II, Befektetési Alap</t>
  </si>
  <si>
    <t>Equilor Alapkezelő Zrt,</t>
  </si>
  <si>
    <t>Erste Alapkezelő Zrt,</t>
  </si>
  <si>
    <t>Erste Multistrategy Abszolút Hozamú Alapok Alapja 2017,05,08-tól</t>
  </si>
  <si>
    <t>A sikerdíj mértéke a benchmark feletti hozam maximum 20%-a,</t>
  </si>
  <si>
    <t>EURÓPA Alapkezelő Zrt,</t>
  </si>
  <si>
    <t>1900,01,01</t>
  </si>
  <si>
    <t>0,45% forgalmazási jutalék_ 0,05% különadó_ 0,025% felügyeleti díj_ max1,5% ingatlan működtetési költség_ max0,03% biztosítás_ max1,5% állagmegóvás_ max30% építés alat álló ingatlanok befejező beruházása_ max5% értéknövelő beruházás_ max0,3% jogi költség_ max0,7% alap működési költségek_ max3% hasznosítás értékesítés_ max3% hitelkamat</t>
  </si>
  <si>
    <t>Generali Alapkezelő Zrt,</t>
  </si>
  <si>
    <t>Generali Amazonas Latin-Amerikai Részvény VE Bef, Alap</t>
  </si>
  <si>
    <t>Generali Arany Oroszlán Nk, Rv, Alap</t>
  </si>
  <si>
    <t>Generali Arany Oroszlán Nk, Rv, Alap A sorozat</t>
  </si>
  <si>
    <t>Generali Arany Oroszlán Nk, Rv, Alap B sorozat</t>
  </si>
  <si>
    <t>Generali Fejlődő Piaci Rv, Alapok Alapja</t>
  </si>
  <si>
    <t>Generali Fejlődő Piaci Rv, Alapok Alapja A sorozat</t>
  </si>
  <si>
    <t>Generali Fejlődő Piaci Rv, Alapok Alapja B sorozat</t>
  </si>
  <si>
    <t>Generali Gold Közép-Kelet Európai Rv, Alap</t>
  </si>
  <si>
    <t>Generali Gold Közép-Kelet Európai Rv, Alap A sorozat</t>
  </si>
  <si>
    <t>Generali Gold Közép-Kelet Európai Rv, Alap B sorozat</t>
  </si>
  <si>
    <t>Generali Mustang Amerikai Rv, Alap</t>
  </si>
  <si>
    <t>Generali Mustang Amerikai Rv, Alap A sorozat</t>
  </si>
  <si>
    <t>Generali Mustang Amerikai Rv, Alap B sorozat</t>
  </si>
  <si>
    <t>Hold Alapkezelő Zrt,</t>
  </si>
  <si>
    <t>max 2,25%</t>
  </si>
  <si>
    <t>max 0,1%</t>
  </si>
  <si>
    <t>max 0,4%</t>
  </si>
  <si>
    <t>max 0,75%</t>
  </si>
  <si>
    <t>CONCORDE HOZAMKERESO SZÁRM,BEF,ALAP</t>
  </si>
  <si>
    <t>max 5,00%</t>
  </si>
  <si>
    <t>max 0,2%</t>
  </si>
  <si>
    <t>"A" és "B" sorozat együttes mértéke max 2,00%</t>
  </si>
  <si>
    <t>SUI GENERIS 1,1 SZÁRMAZTATOTT BEFEKTETÉSI ALAP</t>
  </si>
  <si>
    <t>K&amp;H Alapkezelő Zrt,</t>
  </si>
  <si>
    <t>K&amp;H Válogatott 1, Alap</t>
  </si>
  <si>
    <t>K&amp;H Válogatott 2, Alap</t>
  </si>
  <si>
    <t>K&amp;H Válogatott 3, Alap</t>
  </si>
  <si>
    <t>K&amp;H Válogatott 4, Alap</t>
  </si>
  <si>
    <t>max, 3%/év</t>
  </si>
  <si>
    <t>max, 1,5%/év</t>
  </si>
  <si>
    <t>2017,12,07</t>
  </si>
  <si>
    <t>MKB Feltörekvő Kína 3, Tőkevédett Származtatott Befektetési Alap</t>
  </si>
  <si>
    <t>2017,08,14</t>
  </si>
  <si>
    <t>MKB Momentum II, Tőkevédett Származtatott Befektetési Alap</t>
  </si>
  <si>
    <t>2017,03,29</t>
  </si>
  <si>
    <t>OTP Alapkezelő Zrt,</t>
  </si>
  <si>
    <t>max 1,11%</t>
  </si>
  <si>
    <t>max 1,01%</t>
  </si>
  <si>
    <t>OTP Európa Sprint II, Nyíltvégű Alap</t>
  </si>
  <si>
    <t>OTP Fejlett Világ I, Tőkevédett Zártvégű Alap</t>
  </si>
  <si>
    <t>OTP Fejlett Világ II, Tőkevédett Zártvégű Alap</t>
  </si>
  <si>
    <t>max 1,25%</t>
  </si>
  <si>
    <t>OTP Remix20 II, Nyíltvégű Alap</t>
  </si>
  <si>
    <t>OTP Szinergia III, Nyíltvégű Alap</t>
  </si>
  <si>
    <t>OTP Szinergia IV, Nyíltvégű Alap</t>
  </si>
  <si>
    <t>OTP Szinergia IX, Tőkevédett Zártvégű Alap</t>
  </si>
  <si>
    <t>OTP Szinergia Plusz II, Nyíltvégű Alap</t>
  </si>
  <si>
    <t>OTP Szinergia V, Tőkevédett Zártvégű Alap</t>
  </si>
  <si>
    <t>OTP Szinergia VI, Tőkevédett Zártvégű Alap</t>
  </si>
  <si>
    <t>OTP Szinergia VII, Tőkevédett Zártvégű Alap</t>
  </si>
  <si>
    <t>OTP Szinergia VIII, Tőkevédett Zártvégű Alap</t>
  </si>
  <si>
    <t>OTP Szinergia X, Tőkevédett Zártvégű Alap</t>
  </si>
  <si>
    <t>OTP Szinergia XI, Tőkevédett Zártvégű Alap</t>
  </si>
  <si>
    <t>1, Ingatlanbefektetési állomány 2%-a és a likvid eszközök 1,5%-a ha a likvid eszközök értéke nem negatív, 2, ha a likvid eszközök értéke negatív akkor a nettó eszközérték 2%-a</t>
  </si>
  <si>
    <t>2015,09,30-ig
1,  15mrd eszközértékig: ingatlanbefektetési állomány 0,15%-a és a likvid eszközök 0,2%-a     
2, 15mrd eszközérték felett: ingatlanbefektetési állomány 0,125%-a és a likvid eszközök állomány 0,15%-a                                   
3, ha a likvid eszközök értéke negatív, akkor a nettó eszközérték az alap, mértéke az ingatlanállományra alkalmazott %
2015,10,01-től
1, 15mrd eszközértékig: ingatlanbefektetési állomány 0,13%-a és a likvid eszközök 0,18%-a     
2, 15mrd eszközérték felett: ingatlanbefektetési állomány 0,105%-a és a likvid eszközök állomány 0,13%-a                                   
3, ha a likvid eszközök értéke negatív, akkor a nettó eszközérték az alap, mértéke az ingatlanállományra alkalmazott %
Értékelői díj:
Nettó eszközérték 0,02%-a</t>
  </si>
  <si>
    <t>Raiffeisen Alapkezelő Zrt,</t>
  </si>
  <si>
    <t>Az Alapkezelő a lehetőségekhez képest mindent el fog követni hogy az Alapot terhelő költségek éves szinten ne haladják meg az Alap átlagos nettó eszközértékének 3,00%-át</t>
  </si>
  <si>
    <t>MNB díj éves mértéke 0,03% az alap nettó eszközértékére vetítve, Létesítmény Gazdálkodónak fizetett díj évi 0,25% az ingatlanok értékére vetítve, Kivételt képeznek azok a megvásárolt ingatlanok, amelyekre vonatkozóan az Alapkezelő az Alap Létesítmény Gazdálkodójától eltérő szervezettel egyedi létesítménygazdálkodási szerződést köt,</t>
  </si>
  <si>
    <t>Az Alapkezelő a lehetőségekhez képest mindent el fog követni, hogy az Alapot terhelő költségek éves szinten ne haladják meg az Alap átlagos nettó eszközértékének 2,00%-át,</t>
  </si>
  <si>
    <t>Az Alapkezelő a lehetőségekhez képest mindent el fog követni, hogy az Alapot terhelő költségek éves szinten ne haladják meg az Alap átlagos nettó eszközértékének 3,00%-át,</t>
  </si>
  <si>
    <t>max 2000000 Ft az egész alapra</t>
  </si>
  <si>
    <t>max a nettó eszközérték 0.50%-a</t>
  </si>
  <si>
    <t>max 2000000 Ft</t>
  </si>
  <si>
    <t>max 1000000 Ft + ÁFA</t>
  </si>
  <si>
    <t>Alapkezelő</t>
  </si>
  <si>
    <t>Alapkezelési díj 
(Tájékoztató alapján) %-ban</t>
  </si>
  <si>
    <t>Sikerdíj 
(Tájékoztató alapján) %-ban</t>
  </si>
  <si>
    <t>Letétkezelési díj (Tájékoztató alapján) %-ban</t>
  </si>
  <si>
    <t>Egyéb, a Tájékoztatóban %-os formában meghatározott díjak összesen, %-ban</t>
  </si>
  <si>
    <t>Korrigált  értékpapír kereskedési és bankköltség</t>
  </si>
  <si>
    <t>ezen belül: a 10 %-nál nagyobb arányt jelentő kollektív értékpapírokba történő befektetés kapcsán felmerült költségek</t>
  </si>
  <si>
    <t>A 10 %-nál nagyobb arányt jelentő kollektív értékpapírokba történő befektetéshez kapcsolódó arányosított, összesített folyó díjterhelési mutató (%)</t>
  </si>
  <si>
    <t>Minimum</t>
  </si>
  <si>
    <t>Átlag</t>
  </si>
  <si>
    <t>Medián</t>
  </si>
  <si>
    <t>Maximum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</si>
</sst>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yyyy/mm/dd;@"/>
    <numFmt numFmtId="165" formatCode="_-* #,##0\ _F_t_-;\-* #,##0\ _F_t_-;_-* &quot;-&quot;??\ _F_t_-;_-@_-"/>
    <numFmt numFmtId="166" formatCode="0.0000%"/>
    <numFmt numFmtId="167" formatCode="0.0%"/>
    <numFmt numFmtId="168" formatCode="_-* #,##0.00\ [$CZK]_-;\-* #,##0.00\ [$CZK]_-;_-* &quot;-&quot;??\ [$CZK]_-;_-@_-"/>
    <numFmt numFmtId="169" formatCode="_-[$$-409]* #,##0.00_ ;_-[$$-409]* \-#,##0.00\ ;_-[$$-409]* &quot;-&quot;??_ ;_-@_ "/>
  </numFmts>
  <fonts count="29" x14ac:knownFonts="1">
    <font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</font>
    <font>
      <b/>
      <sz val="13"/>
      <color theme="3"/>
      <name val="Calibri"/>
      <family val="2"/>
      <charset val="238"/>
    </font>
    <font>
      <b/>
      <sz val="11"/>
      <color theme="3"/>
      <name val="Calibri"/>
      <family val="2"/>
      <charset val="238"/>
    </font>
    <font>
      <sz val="10"/>
      <color rgb="FF006100"/>
      <name val="Calibri"/>
      <family val="2"/>
      <charset val="238"/>
    </font>
    <font>
      <sz val="10"/>
      <color rgb="FF9C0006"/>
      <name val="Calibri"/>
      <family val="2"/>
      <charset val="238"/>
    </font>
    <font>
      <sz val="10"/>
      <color rgb="FF9C6500"/>
      <name val="Calibri"/>
      <family val="2"/>
      <charset val="238"/>
    </font>
    <font>
      <sz val="10"/>
      <color rgb="FF3F3F76"/>
      <name val="Calibri"/>
      <family val="2"/>
      <charset val="238"/>
    </font>
    <font>
      <b/>
      <sz val="10"/>
      <color rgb="FF3F3F3F"/>
      <name val="Calibri"/>
      <family val="2"/>
      <charset val="238"/>
    </font>
    <font>
      <b/>
      <sz val="10"/>
      <color rgb="FFFA7D00"/>
      <name val="Calibri"/>
      <family val="2"/>
      <charset val="238"/>
    </font>
    <font>
      <sz val="10"/>
      <color rgb="FFFA7D00"/>
      <name val="Calibri"/>
      <family val="2"/>
      <charset val="238"/>
    </font>
    <font>
      <b/>
      <sz val="10"/>
      <color theme="0"/>
      <name val="Calibri"/>
      <family val="2"/>
      <charset val="238"/>
    </font>
    <font>
      <sz val="10"/>
      <color rgb="FFFF0000"/>
      <name val="Calibri"/>
      <family val="2"/>
      <charset val="238"/>
    </font>
    <font>
      <i/>
      <sz val="10"/>
      <color rgb="FF7F7F7F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0"/>
      <color theme="1"/>
      <name val="Arial"/>
      <family val="2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7">
    <xf numFmtId="0" fontId="0" fillId="0" borderId="0">
      <alignment horizontal="left" vertical="center" wrapText="1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>
      <alignment horizontal="left" vertical="center" wrapText="1"/>
    </xf>
    <xf numFmtId="0" fontId="20" fillId="0" borderId="0"/>
    <xf numFmtId="0" fontId="2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0" borderId="0"/>
    <xf numFmtId="0" fontId="21" fillId="0" borderId="0"/>
    <xf numFmtId="0" fontId="23" fillId="0" borderId="0"/>
    <xf numFmtId="0" fontId="26" fillId="0" borderId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9" fillId="0" borderId="0">
      <alignment horizontal="left" vertical="center" wrapText="1"/>
    </xf>
    <xf numFmtId="44" fontId="20" fillId="0" borderId="0" applyFont="0" applyFill="0" applyBorder="0" applyAlignment="0" applyProtection="0"/>
    <xf numFmtId="0" fontId="20" fillId="0" borderId="0"/>
    <xf numFmtId="0" fontId="20" fillId="0" borderId="0"/>
  </cellStyleXfs>
  <cellXfs count="100">
    <xf numFmtId="0" fontId="0" fillId="0" borderId="0" xfId="0">
      <alignment horizontal="left" vertical="center" wrapText="1"/>
    </xf>
    <xf numFmtId="0" fontId="27" fillId="36" borderId="10" xfId="50" applyFont="1" applyFill="1" applyBorder="1" applyAlignment="1">
      <alignment vertical="center"/>
    </xf>
    <xf numFmtId="49" fontId="28" fillId="0" borderId="11" xfId="0" applyNumberFormat="1" applyFont="1" applyBorder="1" applyAlignment="1">
      <alignment horizontal="left" vertical="center"/>
    </xf>
    <xf numFmtId="49" fontId="28" fillId="0" borderId="10" xfId="0" applyNumberFormat="1" applyFont="1" applyBorder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49" fontId="28" fillId="0" borderId="10" xfId="0" applyNumberFormat="1" applyFont="1" applyBorder="1" applyAlignment="1">
      <alignment horizontal="center" vertical="center"/>
    </xf>
    <xf numFmtId="3" fontId="28" fillId="0" borderId="10" xfId="0" applyNumberFormat="1" applyFont="1" applyBorder="1" applyAlignment="1">
      <alignment horizontal="right" vertical="center"/>
    </xf>
    <xf numFmtId="0" fontId="28" fillId="0" borderId="10" xfId="0" applyFont="1" applyBorder="1" applyAlignment="1">
      <alignment horizontal="right" vertical="center"/>
    </xf>
    <xf numFmtId="0" fontId="28" fillId="0" borderId="10" xfId="0" applyNumberFormat="1" applyFont="1" applyBorder="1" applyAlignment="1">
      <alignment horizontal="right" vertical="center"/>
    </xf>
    <xf numFmtId="10" fontId="28" fillId="0" borderId="10" xfId="0" applyNumberFormat="1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10" fontId="28" fillId="0" borderId="10" xfId="2" applyNumberFormat="1" applyFont="1" applyBorder="1" applyAlignment="1">
      <alignment horizontal="right" vertical="center"/>
    </xf>
    <xf numFmtId="10" fontId="28" fillId="0" borderId="10" xfId="0" applyNumberFormat="1" applyFont="1" applyBorder="1" applyAlignment="1">
      <alignment horizontal="right" vertical="center"/>
    </xf>
    <xf numFmtId="49" fontId="28" fillId="0" borderId="12" xfId="0" applyNumberFormat="1" applyFont="1" applyBorder="1" applyAlignment="1">
      <alignment horizontal="left" vertical="center"/>
    </xf>
    <xf numFmtId="10" fontId="28" fillId="0" borderId="10" xfId="2" applyNumberFormat="1" applyFont="1" applyBorder="1" applyAlignment="1">
      <alignment horizontal="center" vertical="center"/>
    </xf>
    <xf numFmtId="2" fontId="28" fillId="0" borderId="10" xfId="0" applyNumberFormat="1" applyFont="1" applyBorder="1" applyAlignment="1">
      <alignment horizontal="right" vertical="center"/>
    </xf>
    <xf numFmtId="0" fontId="28" fillId="0" borderId="10" xfId="0" applyFont="1" applyFill="1" applyBorder="1" applyAlignment="1">
      <alignment horizontal="left" vertical="center"/>
    </xf>
    <xf numFmtId="10" fontId="28" fillId="0" borderId="10" xfId="2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left" vertical="center"/>
    </xf>
    <xf numFmtId="3" fontId="28" fillId="0" borderId="10" xfId="31" applyNumberFormat="1" applyFont="1" applyFill="1" applyBorder="1" applyAlignment="1">
      <alignment horizontal="left" vertical="center" wrapText="1"/>
    </xf>
    <xf numFmtId="3" fontId="28" fillId="0" borderId="10" xfId="0" applyNumberFormat="1" applyFont="1" applyFill="1" applyBorder="1" applyAlignment="1">
      <alignment horizontal="right" vertical="center"/>
    </xf>
    <xf numFmtId="10" fontId="28" fillId="0" borderId="10" xfId="2" applyNumberFormat="1" applyFont="1" applyFill="1" applyBorder="1" applyAlignment="1">
      <alignment horizontal="right" vertical="center"/>
    </xf>
    <xf numFmtId="3" fontId="28" fillId="37" borderId="10" xfId="0" applyNumberFormat="1" applyFont="1" applyFill="1" applyBorder="1" applyAlignment="1">
      <alignment horizontal="right" vertical="center"/>
    </xf>
    <xf numFmtId="10" fontId="28" fillId="37" borderId="10" xfId="2" applyNumberFormat="1" applyFont="1" applyFill="1" applyBorder="1" applyAlignment="1">
      <alignment horizontal="right" vertical="center"/>
    </xf>
    <xf numFmtId="0" fontId="28" fillId="0" borderId="10" xfId="48" applyFont="1" applyFill="1" applyBorder="1"/>
    <xf numFmtId="166" fontId="28" fillId="0" borderId="10" xfId="2" applyNumberFormat="1" applyFont="1" applyFill="1" applyBorder="1"/>
    <xf numFmtId="0" fontId="28" fillId="0" borderId="10" xfId="48" applyFont="1" applyFill="1" applyBorder="1" applyAlignment="1">
      <alignment horizont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right" vertical="center"/>
    </xf>
    <xf numFmtId="3" fontId="28" fillId="0" borderId="0" xfId="0" applyNumberFormat="1" applyFont="1" applyAlignment="1">
      <alignment horizontal="right" vertical="center"/>
    </xf>
    <xf numFmtId="3" fontId="28" fillId="0" borderId="0" xfId="0" applyNumberFormat="1" applyFont="1" applyAlignment="1">
      <alignment horizontal="left" vertical="center"/>
    </xf>
    <xf numFmtId="0" fontId="28" fillId="0" borderId="0" xfId="0" applyFont="1">
      <alignment horizontal="left" vertical="center" wrapText="1"/>
    </xf>
    <xf numFmtId="49" fontId="28" fillId="0" borderId="10" xfId="0" applyNumberFormat="1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49" fontId="28" fillId="0" borderId="10" xfId="0" applyNumberFormat="1" applyFont="1" applyBorder="1" applyAlignment="1">
      <alignment horizontal="left" vertical="center" wrapText="1"/>
    </xf>
    <xf numFmtId="3" fontId="28" fillId="0" borderId="10" xfId="0" applyNumberFormat="1" applyFont="1" applyBorder="1" applyAlignment="1">
      <alignment horizontal="right" vertical="center" wrapText="1"/>
    </xf>
    <xf numFmtId="0" fontId="28" fillId="0" borderId="10" xfId="0" applyFont="1" applyBorder="1" applyAlignment="1">
      <alignment horizontal="right" vertical="center" wrapText="1"/>
    </xf>
    <xf numFmtId="2" fontId="28" fillId="0" borderId="10" xfId="0" applyNumberFormat="1" applyFont="1" applyBorder="1" applyAlignment="1">
      <alignment horizontal="right" vertical="center" wrapText="1"/>
    </xf>
    <xf numFmtId="10" fontId="28" fillId="0" borderId="10" xfId="2" applyNumberFormat="1" applyFont="1" applyBorder="1" applyAlignment="1">
      <alignment horizontal="center" vertical="center" wrapText="1"/>
    </xf>
    <xf numFmtId="0" fontId="28" fillId="0" borderId="10" xfId="0" applyNumberFormat="1" applyFont="1" applyBorder="1" applyAlignment="1">
      <alignment horizontal="right" vertical="center" wrapText="1"/>
    </xf>
    <xf numFmtId="10" fontId="28" fillId="0" borderId="10" xfId="2" applyNumberFormat="1" applyFont="1" applyBorder="1" applyAlignment="1">
      <alignment horizontal="right" vertical="center" wrapText="1"/>
    </xf>
    <xf numFmtId="0" fontId="28" fillId="0" borderId="10" xfId="0" applyFont="1" applyFill="1" applyBorder="1" applyAlignment="1">
      <alignment horizontal="left" vertical="center" wrapText="1"/>
    </xf>
    <xf numFmtId="0" fontId="28" fillId="0" borderId="10" xfId="0" applyFont="1" applyFill="1" applyBorder="1" applyAlignment="1">
      <alignment horizontal="center" vertical="center" wrapText="1"/>
    </xf>
    <xf numFmtId="3" fontId="28" fillId="0" borderId="10" xfId="51" applyNumberFormat="1" applyFont="1" applyFill="1" applyBorder="1" applyAlignment="1">
      <alignment horizontal="right" vertical="center" wrapText="1"/>
    </xf>
    <xf numFmtId="166" fontId="28" fillId="0" borderId="10" xfId="52" applyNumberFormat="1" applyFont="1" applyFill="1" applyBorder="1" applyAlignment="1">
      <alignment horizontal="left" vertical="center" wrapText="1"/>
    </xf>
    <xf numFmtId="10" fontId="28" fillId="0" borderId="10" xfId="52" applyNumberFormat="1" applyFont="1" applyFill="1" applyBorder="1" applyAlignment="1">
      <alignment horizontal="center" vertical="center" wrapText="1"/>
    </xf>
    <xf numFmtId="10" fontId="28" fillId="0" borderId="10" xfId="52" applyNumberFormat="1" applyFont="1" applyFill="1" applyBorder="1" applyAlignment="1">
      <alignment horizontal="left" vertical="center" wrapText="1"/>
    </xf>
    <xf numFmtId="0" fontId="28" fillId="0" borderId="10" xfId="53" applyFont="1" applyFill="1" applyBorder="1" applyAlignment="1">
      <alignment horizontal="center" vertical="center" wrapText="1"/>
    </xf>
    <xf numFmtId="2" fontId="28" fillId="0" borderId="10" xfId="54" applyNumberFormat="1" applyFont="1" applyFill="1" applyBorder="1" applyAlignment="1">
      <alignment horizontal="right" vertical="center" wrapText="1"/>
    </xf>
    <xf numFmtId="0" fontId="28" fillId="0" borderId="0" xfId="0" applyFont="1" applyFill="1">
      <alignment horizontal="left" vertical="center" wrapText="1"/>
    </xf>
    <xf numFmtId="2" fontId="28" fillId="0" borderId="10" xfId="52" applyNumberFormat="1" applyFont="1" applyFill="1" applyBorder="1" applyAlignment="1">
      <alignment horizontal="right" vertical="center" wrapText="1"/>
    </xf>
    <xf numFmtId="2" fontId="28" fillId="0" borderId="10" xfId="51" applyNumberFormat="1" applyFont="1" applyFill="1" applyBorder="1" applyAlignment="1">
      <alignment horizontal="right" vertical="center" wrapText="1"/>
    </xf>
    <xf numFmtId="10" fontId="28" fillId="0" borderId="10" xfId="52" applyNumberFormat="1" applyFont="1" applyFill="1" applyBorder="1" applyAlignment="1">
      <alignment horizontal="right" vertical="center" wrapText="1"/>
    </xf>
    <xf numFmtId="168" fontId="28" fillId="0" borderId="10" xfId="51" applyNumberFormat="1" applyFont="1" applyFill="1" applyBorder="1" applyAlignment="1">
      <alignment horizontal="left" vertical="center" wrapText="1"/>
    </xf>
    <xf numFmtId="169" fontId="28" fillId="0" borderId="10" xfId="0" applyNumberFormat="1" applyFont="1" applyFill="1" applyBorder="1" applyAlignment="1">
      <alignment horizontal="left" vertical="center" wrapText="1"/>
    </xf>
    <xf numFmtId="49" fontId="28" fillId="0" borderId="10" xfId="0" applyNumberFormat="1" applyFont="1" applyBorder="1" applyAlignment="1">
      <alignment horizontal="right" vertical="center" wrapText="1"/>
    </xf>
    <xf numFmtId="4" fontId="28" fillId="0" borderId="10" xfId="0" applyNumberFormat="1" applyFont="1" applyBorder="1" applyAlignment="1">
      <alignment horizontal="right" vertical="center" wrapText="1"/>
    </xf>
    <xf numFmtId="4" fontId="28" fillId="0" borderId="10" xfId="2" applyNumberFormat="1" applyFont="1" applyBorder="1" applyAlignment="1">
      <alignment horizontal="right" vertical="center" wrapText="1"/>
    </xf>
    <xf numFmtId="10" fontId="28" fillId="0" borderId="10" xfId="0" applyNumberFormat="1" applyFont="1" applyBorder="1" applyAlignment="1">
      <alignment horizontal="center" vertical="center" wrapText="1"/>
    </xf>
    <xf numFmtId="164" fontId="28" fillId="0" borderId="10" xfId="0" applyNumberFormat="1" applyFont="1" applyBorder="1" applyAlignment="1">
      <alignment horizontal="right" vertical="center" wrapText="1"/>
    </xf>
    <xf numFmtId="0" fontId="28" fillId="0" borderId="10" xfId="0" applyFont="1" applyBorder="1" applyAlignment="1">
      <alignment horizontal="left" vertical="center" wrapText="1"/>
    </xf>
    <xf numFmtId="167" fontId="28" fillId="0" borderId="10" xfId="2" applyNumberFormat="1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2" fontId="28" fillId="0" borderId="15" xfId="0" applyNumberFormat="1" applyFont="1" applyBorder="1" applyAlignment="1">
      <alignment horizontal="center" vertical="center" wrapText="1"/>
    </xf>
    <xf numFmtId="2" fontId="28" fillId="0" borderId="13" xfId="0" applyNumberFormat="1" applyFont="1" applyBorder="1" applyAlignment="1">
      <alignment horizontal="center" vertical="center" wrapText="1"/>
    </xf>
    <xf numFmtId="2" fontId="28" fillId="0" borderId="14" xfId="0" applyNumberFormat="1" applyFont="1" applyBorder="1" applyAlignment="1">
      <alignment horizontal="center" vertical="center" wrapText="1"/>
    </xf>
    <xf numFmtId="49" fontId="28" fillId="0" borderId="10" xfId="0" applyNumberFormat="1" applyFont="1" applyFill="1" applyBorder="1" applyAlignment="1">
      <alignment horizontal="left" vertical="center" wrapText="1"/>
    </xf>
    <xf numFmtId="49" fontId="28" fillId="0" borderId="10" xfId="0" applyNumberFormat="1" applyFont="1" applyFill="1" applyBorder="1" applyAlignment="1">
      <alignment horizontal="center" vertical="center" wrapText="1"/>
    </xf>
    <xf numFmtId="3" fontId="28" fillId="0" borderId="10" xfId="0" applyNumberFormat="1" applyFont="1" applyFill="1" applyBorder="1" applyAlignment="1">
      <alignment horizontal="right" vertical="center" wrapText="1"/>
    </xf>
    <xf numFmtId="0" fontId="28" fillId="0" borderId="10" xfId="0" applyFont="1" applyFill="1" applyBorder="1" applyAlignment="1">
      <alignment horizontal="right" vertical="center" wrapText="1"/>
    </xf>
    <xf numFmtId="49" fontId="28" fillId="0" borderId="10" xfId="0" applyNumberFormat="1" applyFont="1" applyFill="1" applyBorder="1" applyAlignment="1">
      <alignment horizontal="right" vertical="center" wrapText="1"/>
    </xf>
    <xf numFmtId="167" fontId="28" fillId="0" borderId="10" xfId="2" applyNumberFormat="1" applyFont="1" applyFill="1" applyBorder="1" applyAlignment="1">
      <alignment horizontal="center" vertical="center" wrapText="1"/>
    </xf>
    <xf numFmtId="2" fontId="28" fillId="0" borderId="15" xfId="0" applyNumberFormat="1" applyFont="1" applyFill="1" applyBorder="1" applyAlignment="1">
      <alignment horizontal="center" vertical="center" wrapText="1"/>
    </xf>
    <xf numFmtId="10" fontId="28" fillId="0" borderId="10" xfId="2" applyNumberFormat="1" applyFont="1" applyFill="1" applyBorder="1" applyAlignment="1">
      <alignment horizontal="right" vertical="center" wrapText="1"/>
    </xf>
    <xf numFmtId="0" fontId="28" fillId="35" borderId="0" xfId="0" applyFont="1" applyFill="1">
      <alignment horizontal="left" vertical="center" wrapText="1"/>
    </xf>
    <xf numFmtId="165" fontId="28" fillId="0" borderId="10" xfId="1" applyNumberFormat="1" applyFont="1" applyBorder="1" applyAlignment="1">
      <alignment horizontal="right" vertical="center" wrapText="1"/>
    </xf>
    <xf numFmtId="10" fontId="28" fillId="0" borderId="10" xfId="0" applyNumberFormat="1" applyFont="1" applyBorder="1" applyAlignment="1">
      <alignment horizontal="right" vertical="center" wrapText="1"/>
    </xf>
    <xf numFmtId="9" fontId="28" fillId="0" borderId="10" xfId="0" applyNumberFormat="1" applyFont="1" applyBorder="1" applyAlignment="1">
      <alignment horizontal="center" vertical="center" wrapText="1"/>
    </xf>
    <xf numFmtId="0" fontId="28" fillId="0" borderId="10" xfId="47" applyFont="1" applyBorder="1"/>
    <xf numFmtId="0" fontId="28" fillId="0" borderId="10" xfId="47" applyFont="1" applyBorder="1" applyAlignment="1">
      <alignment horizontal="center"/>
    </xf>
    <xf numFmtId="0" fontId="28" fillId="0" borderId="10" xfId="47" applyFont="1" applyFill="1" applyBorder="1" applyAlignment="1">
      <alignment horizontal="center"/>
    </xf>
    <xf numFmtId="10" fontId="28" fillId="0" borderId="10" xfId="2" applyNumberFormat="1" applyFont="1" applyFill="1" applyBorder="1" applyAlignment="1">
      <alignment horizontal="center"/>
    </xf>
    <xf numFmtId="3" fontId="28" fillId="0" borderId="10" xfId="47" applyNumberFormat="1" applyFont="1" applyBorder="1"/>
    <xf numFmtId="10" fontId="28" fillId="0" borderId="10" xfId="2" applyNumberFormat="1" applyFont="1" applyBorder="1"/>
    <xf numFmtId="10" fontId="28" fillId="0" borderId="10" xfId="47" applyNumberFormat="1" applyFont="1" applyFill="1" applyBorder="1" applyAlignment="1">
      <alignment horizontal="center"/>
    </xf>
    <xf numFmtId="10" fontId="28" fillId="0" borderId="10" xfId="49" applyNumberFormat="1" applyFont="1" applyFill="1" applyBorder="1" applyAlignment="1">
      <alignment horizontal="center"/>
    </xf>
    <xf numFmtId="0" fontId="28" fillId="0" borderId="10" xfId="47" applyFont="1" applyFill="1" applyBorder="1"/>
    <xf numFmtId="9" fontId="28" fillId="0" borderId="10" xfId="2" applyFont="1" applyBorder="1" applyAlignment="1">
      <alignment horizontal="right" vertical="center" wrapText="1"/>
    </xf>
    <xf numFmtId="49" fontId="28" fillId="34" borderId="10" xfId="0" applyNumberFormat="1" applyFont="1" applyFill="1" applyBorder="1" applyAlignment="1">
      <alignment horizontal="center" vertical="center" wrapText="1"/>
    </xf>
    <xf numFmtId="49" fontId="28" fillId="0" borderId="10" xfId="0" applyNumberFormat="1" applyFont="1" applyFill="1" applyBorder="1" applyAlignment="1">
      <alignment horizontal="center" vertical="center"/>
    </xf>
    <xf numFmtId="49" fontId="28" fillId="38" borderId="10" xfId="0" applyNumberFormat="1" applyFont="1" applyFill="1" applyBorder="1" applyAlignment="1">
      <alignment horizontal="center" vertical="center" wrapText="1"/>
    </xf>
    <xf numFmtId="49" fontId="28" fillId="38" borderId="10" xfId="0" applyNumberFormat="1" applyFont="1" applyFill="1" applyBorder="1" applyAlignment="1">
      <alignment horizontal="right" vertical="center" wrapText="1"/>
    </xf>
    <xf numFmtId="3" fontId="28" fillId="34" borderId="10" xfId="56" applyNumberFormat="1" applyFont="1" applyFill="1" applyBorder="1" applyAlignment="1">
      <alignment horizontal="right" vertical="center" wrapText="1"/>
    </xf>
    <xf numFmtId="10" fontId="28" fillId="38" borderId="10" xfId="2" applyNumberFormat="1" applyFont="1" applyFill="1" applyBorder="1" applyAlignment="1">
      <alignment horizontal="right" vertical="center"/>
    </xf>
    <xf numFmtId="49" fontId="28" fillId="38" borderId="10" xfId="0" applyNumberFormat="1" applyFont="1" applyFill="1" applyBorder="1" applyAlignment="1">
      <alignment horizontal="left" vertical="center" wrapText="1"/>
    </xf>
    <xf numFmtId="0" fontId="28" fillId="0" borderId="10" xfId="47" applyFont="1" applyBorder="1" applyAlignment="1">
      <alignment horizontal="left"/>
    </xf>
    <xf numFmtId="0" fontId="28" fillId="0" borderId="10" xfId="47" applyFont="1" applyFill="1" applyBorder="1" applyAlignment="1">
      <alignment horizontal="left"/>
    </xf>
    <xf numFmtId="10" fontId="28" fillId="0" borderId="0" xfId="0" applyNumberFormat="1" applyFont="1" applyAlignment="1">
      <alignment horizontal="right" vertical="center"/>
    </xf>
    <xf numFmtId="49" fontId="28" fillId="33" borderId="10" xfId="0" applyNumberFormat="1" applyFont="1" applyFill="1" applyBorder="1" applyAlignment="1">
      <alignment horizontal="left" vertical="center" wrapText="1"/>
    </xf>
  </cellXfs>
  <cellStyles count="57">
    <cellStyle name="=D:\WINNT\SYSTEM32\COMMAND.COM" xfId="47"/>
    <cellStyle name="20% - 1. jelölőszín 2" xfId="35"/>
    <cellStyle name="20% - 2. jelölőszín 2" xfId="37"/>
    <cellStyle name="20% - 3. jelölőszín 2" xfId="39"/>
    <cellStyle name="20% - 4. jelölőszín 2" xfId="41"/>
    <cellStyle name="20% - 5. jelölőszín 2" xfId="43"/>
    <cellStyle name="20% - 6. jelölőszín 2" xfId="45"/>
    <cellStyle name="40% - 1. jelölőszín 2" xfId="36"/>
    <cellStyle name="40% - 2. jelölőszín 2" xfId="38"/>
    <cellStyle name="40% - 3. jelölőszín 2" xfId="40"/>
    <cellStyle name="40% - 4. jelölőszín 2" xfId="42"/>
    <cellStyle name="40% - 5. jelölőszín 2" xfId="44"/>
    <cellStyle name="40% - 6. jelölőszín 2" xfId="46"/>
    <cellStyle name="60% - 1. jelölőszín" xfId="20" builtinId="32" customBuiltin="1"/>
    <cellStyle name="60% - 2. jelölőszín" xfId="22" builtinId="36" customBuiltin="1"/>
    <cellStyle name="60% - 3. jelölőszín" xfId="24" builtinId="40" customBuiltin="1"/>
    <cellStyle name="60% - 4. jelölőszín" xfId="26" builtinId="44" customBuiltin="1"/>
    <cellStyle name="60% - 5. jelölőszín" xfId="28" builtinId="48" customBuiltin="1"/>
    <cellStyle name="60% - 6. jelölőszín" xfId="30" builtinId="52" customBuiltin="1"/>
    <cellStyle name="Bevitel" xfId="11" builtinId="20" customBuiltin="1"/>
    <cellStyle name="Cím" xfId="3" builtinId="15" customBuiltin="1"/>
    <cellStyle name="Címsor 1" xfId="4" builtinId="16" customBuiltin="1"/>
    <cellStyle name="Címsor 2" xfId="5" builtinId="17" customBuiltin="1"/>
    <cellStyle name="Címsor 3" xfId="6" builtinId="18" customBuiltin="1"/>
    <cellStyle name="Címsor 4" xfId="7" builtinId="19" customBuiltin="1"/>
    <cellStyle name="Ellenőrzőcella" xfId="15" builtinId="23" customBuiltin="1"/>
    <cellStyle name="Ezres" xfId="1" builtinId="3"/>
    <cellStyle name="Ezres 2" xfId="51"/>
    <cellStyle name="Figyelmeztetés" xfId="16" builtinId="11" customBuiltin="1"/>
    <cellStyle name="Hivatkozott cella" xfId="14" builtinId="24" customBuiltin="1"/>
    <cellStyle name="Jegyzet 2" xfId="34"/>
    <cellStyle name="Jelölőszín (1)" xfId="19" builtinId="29" customBuiltin="1"/>
    <cellStyle name="Jelölőszín (2)" xfId="21" builtinId="33" customBuiltin="1"/>
    <cellStyle name="Jelölőszín (3)" xfId="23" builtinId="37" customBuiltin="1"/>
    <cellStyle name="Jelölőszín (4)" xfId="25" builtinId="41" customBuiltin="1"/>
    <cellStyle name="Jelölőszín (5)" xfId="27" builtinId="45" customBuiltin="1"/>
    <cellStyle name="Jelölőszín (6)" xfId="29" builtinId="49" customBuiltin="1"/>
    <cellStyle name="Jó" xfId="8" builtinId="26" customBuiltin="1"/>
    <cellStyle name="Kimenet" xfId="12" builtinId="21" customBuiltin="1"/>
    <cellStyle name="Magyarázó szöveg" xfId="17" builtinId="53" customBuiltin="1"/>
    <cellStyle name="Normál" xfId="0" builtinId="0"/>
    <cellStyle name="Normál 12" xfId="50"/>
    <cellStyle name="Normál 12 2" xfId="31"/>
    <cellStyle name="Normál 2" xfId="33"/>
    <cellStyle name="Normál 2 2" xfId="53"/>
    <cellStyle name="Normál 29" xfId="32"/>
    <cellStyle name="Normál 3" xfId="55"/>
    <cellStyle name="Normál 4" xfId="56"/>
    <cellStyle name="Normál_Munkafüzet1" xfId="48"/>
    <cellStyle name="Normál_TER2013" xfId="49"/>
    <cellStyle name="Összesen" xfId="18" builtinId="25" customBuiltin="1"/>
    <cellStyle name="Pénznem 2" xfId="54"/>
    <cellStyle name="Rossz" xfId="9" builtinId="27" customBuiltin="1"/>
    <cellStyle name="Semleges" xfId="10" builtinId="28" customBuiltin="1"/>
    <cellStyle name="Számítás" xfId="13" builtinId="22" customBuiltin="1"/>
    <cellStyle name="Százalék" xfId="2" builtinId="5"/>
    <cellStyle name="Százalék 2" xfId="52"/>
  </cellStyles>
  <dxfs count="0"/>
  <tableStyles count="0" defaultTableStyle="TableStyleMedium2" defaultPivotStyle="PivotStyleLight16"/>
  <colors>
    <mruColors>
      <color rgb="FFFFFFC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647"/>
  <sheetViews>
    <sheetView tabSelected="1" topLeftCell="B1" zoomScale="90" zoomScaleNormal="90" workbookViewId="0">
      <pane xSplit="1" ySplit="1" topLeftCell="C2" activePane="bottomRight" state="frozen"/>
      <selection activeCell="B1" sqref="B1"/>
      <selection pane="topRight" activeCell="C1" sqref="C1"/>
      <selection pane="bottomLeft" activeCell="B2" sqref="B2"/>
      <selection pane="bottomRight" activeCell="B1" sqref="A1:XFD1"/>
    </sheetView>
  </sheetViews>
  <sheetFormatPr defaultRowHeight="12.75" customHeight="1" x14ac:dyDescent="0.2"/>
  <cols>
    <col min="1" max="1" width="17" style="27" hidden="1" customWidth="1"/>
    <col min="2" max="2" width="39.7109375" style="27" customWidth="1"/>
    <col min="3" max="3" width="21.28515625" style="27" customWidth="1"/>
    <col min="4" max="4" width="18" style="28" customWidth="1"/>
    <col min="5" max="5" width="11.7109375" style="28" bestFit="1" customWidth="1"/>
    <col min="6" max="6" width="11.42578125" style="28" bestFit="1" customWidth="1"/>
    <col min="7" max="7" width="22.7109375" style="28" customWidth="1"/>
    <col min="8" max="8" width="34.7109375" style="27" customWidth="1"/>
    <col min="9" max="9" width="15.5703125" style="28" customWidth="1"/>
    <col min="10" max="10" width="11.42578125" style="28" bestFit="1" customWidth="1"/>
    <col min="11" max="11" width="23.28515625" style="29" customWidth="1"/>
    <col min="12" max="12" width="20.7109375" style="27" hidden="1" customWidth="1"/>
    <col min="13" max="13" width="14" style="27" hidden="1" customWidth="1"/>
    <col min="14" max="14" width="15.85546875" style="27" hidden="1" customWidth="1"/>
    <col min="15" max="15" width="20.140625" style="27" hidden="1" customWidth="1"/>
    <col min="16" max="16" width="18.7109375" style="28" customWidth="1"/>
    <col min="17" max="17" width="20.42578125" style="28" hidden="1" customWidth="1"/>
    <col min="18" max="18" width="21.5703125" style="28" hidden="1" customWidth="1"/>
    <col min="19" max="19" width="19.140625" style="28" hidden="1" customWidth="1"/>
    <col min="20" max="20" width="20.7109375" style="28" customWidth="1"/>
    <col min="21" max="21" width="16.85546875" style="28" customWidth="1"/>
    <col min="22" max="22" width="19.85546875" style="28" customWidth="1"/>
    <col min="23" max="23" width="26.7109375" style="28" customWidth="1"/>
    <col min="24" max="24" width="30.85546875" style="28" customWidth="1"/>
    <col min="25" max="25" width="16.85546875" style="29" customWidth="1"/>
    <col min="26" max="26" width="19.7109375" style="29" customWidth="1"/>
    <col min="27" max="27" width="13.85546875" style="29" customWidth="1"/>
    <col min="28" max="28" width="19.140625" style="29" customWidth="1"/>
    <col min="29" max="30" width="18.85546875" style="29" customWidth="1"/>
    <col min="31" max="31" width="19.140625" style="27" customWidth="1"/>
    <col min="32" max="32" width="23.85546875" style="29" customWidth="1"/>
    <col min="33" max="33" width="21" style="29" customWidth="1"/>
    <col min="34" max="34" width="33.85546875" style="29" customWidth="1"/>
    <col min="35" max="35" width="13.42578125" style="29" customWidth="1"/>
    <col min="36" max="40" width="11.85546875" style="29" customWidth="1"/>
    <col min="41" max="41" width="16.28515625" style="32" customWidth="1"/>
    <col min="42" max="16384" width="9.140625" style="32"/>
  </cols>
  <sheetData>
    <row r="1" spans="1:40" ht="65.25" customHeight="1" x14ac:dyDescent="0.2">
      <c r="A1" s="89" t="s">
        <v>1488</v>
      </c>
      <c r="B1" s="91" t="s">
        <v>0</v>
      </c>
      <c r="C1" s="95" t="s">
        <v>1</v>
      </c>
      <c r="D1" s="91" t="s">
        <v>2</v>
      </c>
      <c r="E1" s="91" t="s">
        <v>1181</v>
      </c>
      <c r="F1" s="91" t="s">
        <v>3</v>
      </c>
      <c r="G1" s="91" t="s">
        <v>4</v>
      </c>
      <c r="H1" s="91" t="s">
        <v>5</v>
      </c>
      <c r="I1" s="91" t="s">
        <v>6</v>
      </c>
      <c r="J1" s="91" t="s">
        <v>7</v>
      </c>
      <c r="K1" s="91" t="s">
        <v>8</v>
      </c>
      <c r="L1" s="91" t="s">
        <v>9</v>
      </c>
      <c r="M1" s="91" t="s">
        <v>10</v>
      </c>
      <c r="N1" s="91" t="s">
        <v>11</v>
      </c>
      <c r="O1" s="91" t="s">
        <v>12</v>
      </c>
      <c r="P1" s="91" t="s">
        <v>1489</v>
      </c>
      <c r="Q1" s="91" t="s">
        <v>13</v>
      </c>
      <c r="R1" s="91" t="s">
        <v>14</v>
      </c>
      <c r="S1" s="91" t="s">
        <v>15</v>
      </c>
      <c r="T1" s="91" t="s">
        <v>1490</v>
      </c>
      <c r="U1" s="91" t="s">
        <v>16</v>
      </c>
      <c r="V1" s="91" t="s">
        <v>1491</v>
      </c>
      <c r="W1" s="91" t="s">
        <v>1492</v>
      </c>
      <c r="X1" s="91" t="s">
        <v>17</v>
      </c>
      <c r="Y1" s="92" t="s">
        <v>1182</v>
      </c>
      <c r="Z1" s="92" t="s">
        <v>1183</v>
      </c>
      <c r="AA1" s="92" t="s">
        <v>1184</v>
      </c>
      <c r="AB1" s="92" t="s">
        <v>1185</v>
      </c>
      <c r="AC1" s="92" t="s">
        <v>1186</v>
      </c>
      <c r="AD1" s="92" t="s">
        <v>19</v>
      </c>
      <c r="AE1" s="91" t="s">
        <v>1493</v>
      </c>
      <c r="AF1" s="91" t="s">
        <v>1494</v>
      </c>
      <c r="AG1" s="92" t="s">
        <v>18</v>
      </c>
      <c r="AH1" s="91" t="s">
        <v>1495</v>
      </c>
      <c r="AI1" s="91" t="s">
        <v>1324</v>
      </c>
      <c r="AJ1" s="91" t="s">
        <v>1325</v>
      </c>
      <c r="AK1" s="91" t="s">
        <v>1326</v>
      </c>
      <c r="AL1" s="91" t="s">
        <v>1327</v>
      </c>
      <c r="AM1" s="91" t="s">
        <v>1328</v>
      </c>
      <c r="AN1" s="91" t="s">
        <v>1329</v>
      </c>
    </row>
    <row r="2" spans="1:40" ht="12.75" customHeight="1" x14ac:dyDescent="0.2">
      <c r="A2" s="2" t="s">
        <v>20</v>
      </c>
      <c r="B2" s="3" t="s">
        <v>21</v>
      </c>
      <c r="C2" s="4"/>
      <c r="D2" s="5" t="s">
        <v>22</v>
      </c>
      <c r="E2" s="33" t="s">
        <v>964</v>
      </c>
      <c r="F2" s="34" t="s">
        <v>965</v>
      </c>
      <c r="G2" s="5" t="s">
        <v>1085</v>
      </c>
      <c r="H2" s="3" t="s">
        <v>23</v>
      </c>
      <c r="I2" s="5" t="s">
        <v>810</v>
      </c>
      <c r="J2" s="5" t="s">
        <v>24</v>
      </c>
      <c r="K2" s="6">
        <v>35347087</v>
      </c>
      <c r="L2" s="7"/>
      <c r="M2" s="7"/>
      <c r="N2" s="8">
        <v>-18.816099999999999</v>
      </c>
      <c r="O2" s="8">
        <v>0.23089999999999999</v>
      </c>
      <c r="P2" s="5" t="s">
        <v>1371</v>
      </c>
      <c r="Q2" s="5" t="s">
        <v>25</v>
      </c>
      <c r="R2" s="5" t="s">
        <v>25</v>
      </c>
      <c r="S2" s="5" t="s">
        <v>25</v>
      </c>
      <c r="T2" s="5" t="s">
        <v>1372</v>
      </c>
      <c r="U2" s="5" t="s">
        <v>26</v>
      </c>
      <c r="V2" s="5" t="s">
        <v>1343</v>
      </c>
      <c r="W2" s="9">
        <v>1.03E-2</v>
      </c>
      <c r="X2" s="5" t="s">
        <v>1373</v>
      </c>
      <c r="Y2" s="6">
        <v>4441172</v>
      </c>
      <c r="Z2" s="6">
        <v>72581</v>
      </c>
      <c r="AA2" s="6"/>
      <c r="AB2" s="6">
        <v>350361</v>
      </c>
      <c r="AC2" s="6">
        <v>1440000</v>
      </c>
      <c r="AD2" s="6">
        <v>663051</v>
      </c>
      <c r="AE2" s="6">
        <v>1915179</v>
      </c>
      <c r="AF2" s="6"/>
      <c r="AG2" s="7"/>
      <c r="AH2" s="7"/>
      <c r="AI2" s="93">
        <f t="shared" ref="AI2:AI63" si="0">+Z2+AB2+AC2+AD2</f>
        <v>2525993</v>
      </c>
      <c r="AJ2" s="11">
        <f t="shared" ref="AJ2:AJ33" si="1">+Z2/AI2</f>
        <v>2.8733650489134371E-2</v>
      </c>
      <c r="AK2" s="11">
        <f t="shared" ref="AK2:AK33" si="2">+AC2/AI2</f>
        <v>0.57007283868165903</v>
      </c>
      <c r="AL2" s="11">
        <f t="shared" ref="AL2:AL19" si="3">+Z2/K2</f>
        <v>2.0533799574488274E-3</v>
      </c>
      <c r="AM2" s="11">
        <f t="shared" ref="AM2:AM19" si="4">+AC2/K2</f>
        <v>4.0738859188028706E-2</v>
      </c>
      <c r="AN2" s="94">
        <f t="shared" ref="AN2:AN19" si="5">+AI2/K2+AH2</f>
        <v>7.146255078954597E-2</v>
      </c>
    </row>
    <row r="3" spans="1:40" ht="12.75" customHeight="1" x14ac:dyDescent="0.2">
      <c r="A3" s="13" t="s">
        <v>20</v>
      </c>
      <c r="B3" s="3" t="s">
        <v>28</v>
      </c>
      <c r="C3" s="3" t="s">
        <v>29</v>
      </c>
      <c r="D3" s="5" t="s">
        <v>30</v>
      </c>
      <c r="E3" s="33" t="s">
        <v>964</v>
      </c>
      <c r="F3" s="34" t="s">
        <v>965</v>
      </c>
      <c r="G3" s="5" t="s">
        <v>1085</v>
      </c>
      <c r="H3" s="3" t="s">
        <v>31</v>
      </c>
      <c r="I3" s="5" t="s">
        <v>810</v>
      </c>
      <c r="J3" s="5" t="s">
        <v>24</v>
      </c>
      <c r="K3" s="6">
        <v>381704216</v>
      </c>
      <c r="L3" s="7"/>
      <c r="M3" s="7"/>
      <c r="N3" s="7"/>
      <c r="O3" s="8">
        <v>0.23089999999999999</v>
      </c>
      <c r="P3" s="14">
        <v>1.2500000000000001E-2</v>
      </c>
      <c r="Q3" s="5" t="s">
        <v>25</v>
      </c>
      <c r="R3" s="5" t="s">
        <v>25</v>
      </c>
      <c r="S3" s="5" t="s">
        <v>25</v>
      </c>
      <c r="T3" s="5" t="s">
        <v>1372</v>
      </c>
      <c r="U3" s="5" t="s">
        <v>26</v>
      </c>
      <c r="V3" s="9">
        <v>6.0000000000000001E-3</v>
      </c>
      <c r="W3" s="9">
        <v>1.03E-2</v>
      </c>
      <c r="X3" s="5" t="s">
        <v>1373</v>
      </c>
      <c r="Y3" s="6">
        <v>14817678</v>
      </c>
      <c r="Z3" s="6">
        <v>1274007</v>
      </c>
      <c r="AA3" s="6"/>
      <c r="AB3" s="6">
        <v>1737701</v>
      </c>
      <c r="AC3" s="6">
        <v>2253116</v>
      </c>
      <c r="AD3" s="6">
        <v>700250</v>
      </c>
      <c r="AE3" s="6">
        <v>8852604</v>
      </c>
      <c r="AF3" s="6"/>
      <c r="AG3" s="7"/>
      <c r="AH3" s="7"/>
      <c r="AI3" s="93">
        <f t="shared" si="0"/>
        <v>5965074</v>
      </c>
      <c r="AJ3" s="11">
        <f t="shared" si="1"/>
        <v>0.21357773600126334</v>
      </c>
      <c r="AK3" s="11">
        <f t="shared" si="2"/>
        <v>0.37771802998588117</v>
      </c>
      <c r="AL3" s="11">
        <f t="shared" si="3"/>
        <v>3.3376812374532432E-3</v>
      </c>
      <c r="AM3" s="11">
        <f t="shared" si="4"/>
        <v>5.9027799682464079E-3</v>
      </c>
      <c r="AN3" s="94">
        <f t="shared" si="5"/>
        <v>1.5627477376356776E-2</v>
      </c>
    </row>
    <row r="4" spans="1:40" ht="12.75" customHeight="1" x14ac:dyDescent="0.2">
      <c r="A4" s="13" t="s">
        <v>20</v>
      </c>
      <c r="B4" s="3" t="s">
        <v>32</v>
      </c>
      <c r="C4" s="3" t="s">
        <v>33</v>
      </c>
      <c r="D4" s="5" t="s">
        <v>34</v>
      </c>
      <c r="E4" s="33" t="s">
        <v>964</v>
      </c>
      <c r="F4" s="34" t="s">
        <v>965</v>
      </c>
      <c r="G4" s="5" t="s">
        <v>1085</v>
      </c>
      <c r="H4" s="3" t="s">
        <v>31</v>
      </c>
      <c r="I4" s="5" t="s">
        <v>810</v>
      </c>
      <c r="J4" s="5" t="s">
        <v>24</v>
      </c>
      <c r="K4" s="6">
        <v>2343670489</v>
      </c>
      <c r="L4" s="7"/>
      <c r="M4" s="7"/>
      <c r="N4" s="7"/>
      <c r="O4" s="7"/>
      <c r="P4" s="10"/>
      <c r="Q4" s="5" t="s">
        <v>25</v>
      </c>
      <c r="R4" s="5" t="s">
        <v>25</v>
      </c>
      <c r="S4" s="5" t="s">
        <v>25</v>
      </c>
      <c r="T4" s="5" t="s">
        <v>25</v>
      </c>
      <c r="U4" s="5" t="s">
        <v>25</v>
      </c>
      <c r="V4" s="5" t="s">
        <v>25</v>
      </c>
      <c r="W4" s="9">
        <v>2.9999999999999997E-4</v>
      </c>
      <c r="X4" s="5" t="s">
        <v>25</v>
      </c>
      <c r="Y4" s="6">
        <v>594508</v>
      </c>
      <c r="Z4" s="6"/>
      <c r="AA4" s="6"/>
      <c r="AB4" s="6"/>
      <c r="AC4" s="6"/>
      <c r="AD4" s="6">
        <v>593000</v>
      </c>
      <c r="AE4" s="6">
        <v>1508</v>
      </c>
      <c r="AF4" s="6"/>
      <c r="AG4" s="7"/>
      <c r="AH4" s="7"/>
      <c r="AI4" s="93">
        <f t="shared" si="0"/>
        <v>593000</v>
      </c>
      <c r="AJ4" s="11">
        <f t="shared" si="1"/>
        <v>0</v>
      </c>
      <c r="AK4" s="11">
        <f t="shared" si="2"/>
        <v>0</v>
      </c>
      <c r="AL4" s="11">
        <f t="shared" si="3"/>
        <v>0</v>
      </c>
      <c r="AM4" s="11">
        <f t="shared" si="4"/>
        <v>0</v>
      </c>
      <c r="AN4" s="94">
        <f t="shared" si="5"/>
        <v>2.5302191702427501E-4</v>
      </c>
    </row>
    <row r="5" spans="1:40" ht="12.75" customHeight="1" x14ac:dyDescent="0.2">
      <c r="A5" s="13" t="s">
        <v>20</v>
      </c>
      <c r="B5" s="3" t="s">
        <v>35</v>
      </c>
      <c r="C5" s="4"/>
      <c r="D5" s="5" t="s">
        <v>36</v>
      </c>
      <c r="E5" s="33" t="s">
        <v>964</v>
      </c>
      <c r="F5" s="34" t="s">
        <v>965</v>
      </c>
      <c r="G5" s="5" t="s">
        <v>1085</v>
      </c>
      <c r="H5" s="3" t="s">
        <v>37</v>
      </c>
      <c r="I5" s="5" t="s">
        <v>810</v>
      </c>
      <c r="J5" s="5" t="s">
        <v>24</v>
      </c>
      <c r="K5" s="6">
        <v>42637868</v>
      </c>
      <c r="L5" s="7"/>
      <c r="M5" s="7"/>
      <c r="N5" s="15">
        <v>-0.441</v>
      </c>
      <c r="O5" s="8">
        <v>0.23089999999999999</v>
      </c>
      <c r="P5" s="5" t="s">
        <v>1371</v>
      </c>
      <c r="Q5" s="5" t="s">
        <v>25</v>
      </c>
      <c r="R5" s="5" t="s">
        <v>25</v>
      </c>
      <c r="S5" s="5" t="s">
        <v>25</v>
      </c>
      <c r="T5" s="5" t="s">
        <v>1372</v>
      </c>
      <c r="U5" s="5" t="s">
        <v>26</v>
      </c>
      <c r="V5" s="5" t="s">
        <v>1344</v>
      </c>
      <c r="W5" s="9">
        <v>1.03E-2</v>
      </c>
      <c r="X5" s="5" t="s">
        <v>1373</v>
      </c>
      <c r="Y5" s="6">
        <v>5434979</v>
      </c>
      <c r="Z5" s="6">
        <v>580645</v>
      </c>
      <c r="AA5" s="6"/>
      <c r="AB5" s="6">
        <v>424125</v>
      </c>
      <c r="AC5" s="6">
        <v>1440000</v>
      </c>
      <c r="AD5" s="6">
        <v>741251</v>
      </c>
      <c r="AE5" s="6">
        <v>2248958</v>
      </c>
      <c r="AF5" s="6"/>
      <c r="AG5" s="7"/>
      <c r="AH5" s="7"/>
      <c r="AI5" s="93">
        <f t="shared" si="0"/>
        <v>3186021</v>
      </c>
      <c r="AJ5" s="11">
        <f t="shared" si="1"/>
        <v>0.1822477001877891</v>
      </c>
      <c r="AK5" s="11">
        <f t="shared" si="2"/>
        <v>0.45197442201416749</v>
      </c>
      <c r="AL5" s="11">
        <f t="shared" si="3"/>
        <v>1.3618058951728074E-2</v>
      </c>
      <c r="AM5" s="11">
        <f t="shared" si="4"/>
        <v>3.3772795581617727E-2</v>
      </c>
      <c r="AN5" s="94">
        <f t="shared" si="5"/>
        <v>7.4722802744264794E-2</v>
      </c>
    </row>
    <row r="6" spans="1:40" ht="12.75" customHeight="1" x14ac:dyDescent="0.2">
      <c r="A6" s="13" t="s">
        <v>20</v>
      </c>
      <c r="B6" s="3" t="s">
        <v>38</v>
      </c>
      <c r="C6" s="3" t="s">
        <v>29</v>
      </c>
      <c r="D6" s="5" t="s">
        <v>39</v>
      </c>
      <c r="E6" s="33" t="s">
        <v>964</v>
      </c>
      <c r="F6" s="34" t="s">
        <v>965</v>
      </c>
      <c r="G6" s="33" t="s">
        <v>548</v>
      </c>
      <c r="H6" s="3" t="s">
        <v>23</v>
      </c>
      <c r="I6" s="5" t="s">
        <v>810</v>
      </c>
      <c r="J6" s="5" t="s">
        <v>24</v>
      </c>
      <c r="K6" s="6">
        <v>68873823</v>
      </c>
      <c r="L6" s="7"/>
      <c r="M6" s="7"/>
      <c r="N6" s="15">
        <v>-39.760100000000001</v>
      </c>
      <c r="O6" s="8">
        <v>0.23089999999999999</v>
      </c>
      <c r="P6" s="5" t="s">
        <v>1374</v>
      </c>
      <c r="Q6" s="5" t="s">
        <v>25</v>
      </c>
      <c r="R6" s="5" t="s">
        <v>25</v>
      </c>
      <c r="S6" s="5" t="s">
        <v>25</v>
      </c>
      <c r="T6" s="5" t="s">
        <v>1375</v>
      </c>
      <c r="U6" s="5" t="s">
        <v>26</v>
      </c>
      <c r="V6" s="5" t="s">
        <v>1345</v>
      </c>
      <c r="W6" s="9">
        <v>1.03E-2</v>
      </c>
      <c r="X6" s="5" t="s">
        <v>1376</v>
      </c>
      <c r="Y6" s="6">
        <v>11287351</v>
      </c>
      <c r="Z6" s="6">
        <v>660714</v>
      </c>
      <c r="AA6" s="6"/>
      <c r="AB6" s="6">
        <v>685997</v>
      </c>
      <c r="AC6" s="6">
        <v>1440000</v>
      </c>
      <c r="AD6" s="6">
        <v>620251</v>
      </c>
      <c r="AE6" s="6">
        <v>7880389</v>
      </c>
      <c r="AF6" s="6"/>
      <c r="AG6" s="7"/>
      <c r="AH6" s="7"/>
      <c r="AI6" s="93">
        <f t="shared" si="0"/>
        <v>3406962</v>
      </c>
      <c r="AJ6" s="11">
        <f t="shared" si="1"/>
        <v>0.19393054574720822</v>
      </c>
      <c r="AK6" s="11">
        <f t="shared" si="2"/>
        <v>0.42266394518048633</v>
      </c>
      <c r="AL6" s="11">
        <f t="shared" si="3"/>
        <v>9.5931076745950344E-3</v>
      </c>
      <c r="AM6" s="11">
        <f t="shared" si="4"/>
        <v>2.0907798308219365E-2</v>
      </c>
      <c r="AN6" s="94">
        <f t="shared" si="5"/>
        <v>4.946671829150532E-2</v>
      </c>
    </row>
    <row r="7" spans="1:40" ht="12.75" customHeight="1" x14ac:dyDescent="0.2">
      <c r="A7" s="13" t="s">
        <v>20</v>
      </c>
      <c r="B7" s="3" t="s">
        <v>40</v>
      </c>
      <c r="C7" s="3" t="s">
        <v>33</v>
      </c>
      <c r="D7" s="5" t="s">
        <v>41</v>
      </c>
      <c r="E7" s="33" t="s">
        <v>964</v>
      </c>
      <c r="F7" s="5" t="s">
        <v>965</v>
      </c>
      <c r="G7" s="33" t="s">
        <v>548</v>
      </c>
      <c r="H7" s="3" t="s">
        <v>23</v>
      </c>
      <c r="I7" s="5" t="s">
        <v>810</v>
      </c>
      <c r="J7" s="5" t="s">
        <v>24</v>
      </c>
      <c r="K7" s="6">
        <v>28574791</v>
      </c>
      <c r="L7" s="7"/>
      <c r="M7" s="7"/>
      <c r="N7" s="7"/>
      <c r="O7" s="7"/>
      <c r="P7" s="10"/>
      <c r="Q7" s="5" t="s">
        <v>25</v>
      </c>
      <c r="R7" s="5" t="s">
        <v>25</v>
      </c>
      <c r="S7" s="5" t="s">
        <v>25</v>
      </c>
      <c r="T7" s="5" t="s">
        <v>25</v>
      </c>
      <c r="U7" s="5" t="s">
        <v>25</v>
      </c>
      <c r="V7" s="5" t="s">
        <v>25</v>
      </c>
      <c r="W7" s="9">
        <v>2.9999999999999997E-4</v>
      </c>
      <c r="X7" s="5" t="s">
        <v>25</v>
      </c>
      <c r="Y7" s="6">
        <v>31000</v>
      </c>
      <c r="Z7" s="6"/>
      <c r="AA7" s="6"/>
      <c r="AB7" s="6"/>
      <c r="AC7" s="6"/>
      <c r="AD7" s="6">
        <v>7000</v>
      </c>
      <c r="AE7" s="6">
        <v>24000</v>
      </c>
      <c r="AF7" s="6"/>
      <c r="AG7" s="7"/>
      <c r="AH7" s="7"/>
      <c r="AI7" s="93">
        <f t="shared" si="0"/>
        <v>7000</v>
      </c>
      <c r="AJ7" s="11">
        <f t="shared" si="1"/>
        <v>0</v>
      </c>
      <c r="AK7" s="11">
        <f t="shared" si="2"/>
        <v>0</v>
      </c>
      <c r="AL7" s="11">
        <f t="shared" si="3"/>
        <v>0</v>
      </c>
      <c r="AM7" s="11">
        <f t="shared" si="4"/>
        <v>0</v>
      </c>
      <c r="AN7" s="94">
        <f t="shared" si="5"/>
        <v>2.4497117056779174E-4</v>
      </c>
    </row>
    <row r="8" spans="1:40" ht="12.75" customHeight="1" x14ac:dyDescent="0.2">
      <c r="A8" s="13" t="s">
        <v>20</v>
      </c>
      <c r="B8" s="3" t="s">
        <v>42</v>
      </c>
      <c r="C8" s="4"/>
      <c r="D8" s="5" t="s">
        <v>43</v>
      </c>
      <c r="E8" s="33" t="s">
        <v>964</v>
      </c>
      <c r="F8" s="5" t="s">
        <v>965</v>
      </c>
      <c r="G8" s="5" t="s">
        <v>1085</v>
      </c>
      <c r="H8" s="3" t="s">
        <v>23</v>
      </c>
      <c r="I8" s="5" t="s">
        <v>810</v>
      </c>
      <c r="J8" s="5" t="s">
        <v>24</v>
      </c>
      <c r="K8" s="6">
        <v>97568397</v>
      </c>
      <c r="L8" s="7"/>
      <c r="M8" s="7"/>
      <c r="N8" s="15">
        <v>-10.667199999999999</v>
      </c>
      <c r="O8" s="7"/>
      <c r="P8" s="14">
        <v>1.0999999999999999E-2</v>
      </c>
      <c r="Q8" s="5" t="s">
        <v>25</v>
      </c>
      <c r="R8" s="5" t="s">
        <v>25</v>
      </c>
      <c r="S8" s="5" t="s">
        <v>25</v>
      </c>
      <c r="T8" s="5" t="s">
        <v>25</v>
      </c>
      <c r="U8" s="5" t="s">
        <v>25</v>
      </c>
      <c r="V8" s="5" t="s">
        <v>1346</v>
      </c>
      <c r="W8" s="9">
        <v>5.9999999999999995E-4</v>
      </c>
      <c r="X8" s="5" t="s">
        <v>1373</v>
      </c>
      <c r="Y8" s="6">
        <v>13952339</v>
      </c>
      <c r="Z8" s="6">
        <v>844917</v>
      </c>
      <c r="AA8" s="6"/>
      <c r="AB8" s="6">
        <v>587008</v>
      </c>
      <c r="AC8" s="6">
        <v>733749</v>
      </c>
      <c r="AD8" s="6">
        <v>595500</v>
      </c>
      <c r="AE8" s="6">
        <v>11191165</v>
      </c>
      <c r="AF8" s="6"/>
      <c r="AG8" s="7"/>
      <c r="AH8" s="7"/>
      <c r="AI8" s="93">
        <f t="shared" si="0"/>
        <v>2761174</v>
      </c>
      <c r="AJ8" s="11">
        <f t="shared" si="1"/>
        <v>0.30599918730221276</v>
      </c>
      <c r="AK8" s="11">
        <f t="shared" si="2"/>
        <v>0.26573805200251777</v>
      </c>
      <c r="AL8" s="11">
        <f t="shared" si="3"/>
        <v>8.6597405100342067E-3</v>
      </c>
      <c r="AM8" s="11">
        <f t="shared" si="4"/>
        <v>7.520355182221555E-3</v>
      </c>
      <c r="AN8" s="94">
        <f t="shared" si="5"/>
        <v>2.8299880749296312E-2</v>
      </c>
    </row>
    <row r="9" spans="1:40" ht="12.75" customHeight="1" x14ac:dyDescent="0.2">
      <c r="A9" s="13" t="s">
        <v>20</v>
      </c>
      <c r="B9" s="3" t="s">
        <v>44</v>
      </c>
      <c r="C9" s="4"/>
      <c r="D9" s="5" t="s">
        <v>45</v>
      </c>
      <c r="E9" s="33" t="s">
        <v>964</v>
      </c>
      <c r="F9" s="5" t="s">
        <v>965</v>
      </c>
      <c r="G9" s="5" t="s">
        <v>1085</v>
      </c>
      <c r="H9" s="3" t="s">
        <v>46</v>
      </c>
      <c r="I9" s="5" t="s">
        <v>810</v>
      </c>
      <c r="J9" s="5" t="s">
        <v>24</v>
      </c>
      <c r="K9" s="6">
        <v>172354062</v>
      </c>
      <c r="L9" s="7"/>
      <c r="M9" s="7"/>
      <c r="N9" s="15">
        <v>-3.9085999999999999</v>
      </c>
      <c r="O9" s="7"/>
      <c r="P9" s="14">
        <v>6.0000000000000001E-3</v>
      </c>
      <c r="Q9" s="5" t="s">
        <v>25</v>
      </c>
      <c r="R9" s="5" t="s">
        <v>25</v>
      </c>
      <c r="S9" s="5" t="s">
        <v>25</v>
      </c>
      <c r="T9" s="5" t="s">
        <v>25</v>
      </c>
      <c r="U9" s="5" t="s">
        <v>25</v>
      </c>
      <c r="V9" s="5" t="s">
        <v>1347</v>
      </c>
      <c r="W9" s="9">
        <v>5.9999999999999995E-4</v>
      </c>
      <c r="X9" s="5" t="s">
        <v>1373</v>
      </c>
      <c r="Y9" s="6">
        <v>9014712</v>
      </c>
      <c r="Z9" s="6">
        <v>1030380</v>
      </c>
      <c r="AA9" s="6"/>
      <c r="AB9" s="6">
        <v>1036256</v>
      </c>
      <c r="AC9" s="6">
        <v>818866</v>
      </c>
      <c r="AD9" s="6">
        <v>805000</v>
      </c>
      <c r="AE9" s="6">
        <v>5324210</v>
      </c>
      <c r="AF9" s="6"/>
      <c r="AG9" s="7"/>
      <c r="AH9" s="7"/>
      <c r="AI9" s="93">
        <f t="shared" si="0"/>
        <v>3690502</v>
      </c>
      <c r="AJ9" s="11">
        <f t="shared" si="1"/>
        <v>0.27919778935223449</v>
      </c>
      <c r="AK9" s="11">
        <f t="shared" si="2"/>
        <v>0.2218847192062218</v>
      </c>
      <c r="AL9" s="11">
        <f t="shared" si="3"/>
        <v>5.9782751160225049E-3</v>
      </c>
      <c r="AM9" s="11">
        <f t="shared" si="4"/>
        <v>4.7510687621623911E-3</v>
      </c>
      <c r="AN9" s="94">
        <f t="shared" si="5"/>
        <v>2.1412329696064835E-2</v>
      </c>
    </row>
    <row r="10" spans="1:40" ht="12.75" customHeight="1" x14ac:dyDescent="0.2">
      <c r="A10" s="13" t="s">
        <v>20</v>
      </c>
      <c r="B10" s="3" t="s">
        <v>47</v>
      </c>
      <c r="C10" s="4"/>
      <c r="D10" s="5" t="s">
        <v>48</v>
      </c>
      <c r="E10" s="33" t="s">
        <v>964</v>
      </c>
      <c r="F10" s="5" t="s">
        <v>965</v>
      </c>
      <c r="G10" s="5" t="s">
        <v>1085</v>
      </c>
      <c r="H10" s="3" t="s">
        <v>46</v>
      </c>
      <c r="I10" s="5" t="s">
        <v>810</v>
      </c>
      <c r="J10" s="5" t="s">
        <v>24</v>
      </c>
      <c r="K10" s="6">
        <v>450720363</v>
      </c>
      <c r="L10" s="7"/>
      <c r="M10" s="7"/>
      <c r="N10" s="15">
        <v>-6.7283999999999997</v>
      </c>
      <c r="O10" s="7"/>
      <c r="P10" s="14">
        <v>8.9999999999999993E-3</v>
      </c>
      <c r="Q10" s="5" t="s">
        <v>25</v>
      </c>
      <c r="R10" s="5" t="s">
        <v>25</v>
      </c>
      <c r="S10" s="5" t="s">
        <v>25</v>
      </c>
      <c r="T10" s="5" t="s">
        <v>25</v>
      </c>
      <c r="U10" s="5" t="s">
        <v>25</v>
      </c>
      <c r="V10" s="5" t="s">
        <v>1348</v>
      </c>
      <c r="W10" s="9">
        <v>5.9999999999999995E-4</v>
      </c>
      <c r="X10" s="5" t="s">
        <v>1373</v>
      </c>
      <c r="Y10" s="6">
        <v>16532076</v>
      </c>
      <c r="Z10" s="6">
        <v>3988787</v>
      </c>
      <c r="AA10" s="6"/>
      <c r="AB10" s="6">
        <v>2707480</v>
      </c>
      <c r="AC10" s="6">
        <v>1210961</v>
      </c>
      <c r="AD10" s="6">
        <v>875000</v>
      </c>
      <c r="AE10" s="6">
        <v>7749848</v>
      </c>
      <c r="AF10" s="6"/>
      <c r="AG10" s="7"/>
      <c r="AH10" s="12">
        <v>5.7999999999999996E-3</v>
      </c>
      <c r="AI10" s="93">
        <f t="shared" si="0"/>
        <v>8782228</v>
      </c>
      <c r="AJ10" s="11">
        <f t="shared" si="1"/>
        <v>0.45418850432942531</v>
      </c>
      <c r="AK10" s="11">
        <f t="shared" si="2"/>
        <v>0.13788767497268348</v>
      </c>
      <c r="AL10" s="11">
        <f t="shared" si="3"/>
        <v>8.8498042854123285E-3</v>
      </c>
      <c r="AM10" s="11">
        <f t="shared" si="4"/>
        <v>2.6867235195229019E-3</v>
      </c>
      <c r="AN10" s="94">
        <f t="shared" si="5"/>
        <v>2.5284870711288453E-2</v>
      </c>
    </row>
    <row r="11" spans="1:40" ht="12.75" customHeight="1" x14ac:dyDescent="0.2">
      <c r="A11" s="13" t="s">
        <v>20</v>
      </c>
      <c r="B11" s="3" t="s">
        <v>49</v>
      </c>
      <c r="C11" s="4"/>
      <c r="D11" s="5" t="s">
        <v>50</v>
      </c>
      <c r="E11" s="33" t="s">
        <v>964</v>
      </c>
      <c r="F11" s="5" t="s">
        <v>965</v>
      </c>
      <c r="G11" s="5" t="s">
        <v>1085</v>
      </c>
      <c r="H11" s="3" t="s">
        <v>37</v>
      </c>
      <c r="I11" s="33" t="s">
        <v>817</v>
      </c>
      <c r="J11" s="5" t="s">
        <v>24</v>
      </c>
      <c r="K11" s="6">
        <v>82014471</v>
      </c>
      <c r="L11" s="7"/>
      <c r="M11" s="7"/>
      <c r="N11" s="15">
        <v>-2.5249999999999999</v>
      </c>
      <c r="O11" s="7"/>
      <c r="P11" s="14">
        <v>1.0999999999999999E-2</v>
      </c>
      <c r="Q11" s="5" t="s">
        <v>25</v>
      </c>
      <c r="R11" s="5" t="s">
        <v>25</v>
      </c>
      <c r="S11" s="5" t="s">
        <v>25</v>
      </c>
      <c r="T11" s="5" t="s">
        <v>25</v>
      </c>
      <c r="U11" s="10"/>
      <c r="V11" s="5" t="s">
        <v>1349</v>
      </c>
      <c r="W11" s="9">
        <v>5.9999999999999995E-4</v>
      </c>
      <c r="X11" s="5" t="s">
        <v>1373</v>
      </c>
      <c r="Y11" s="6">
        <v>11403327</v>
      </c>
      <c r="Z11" s="6"/>
      <c r="AA11" s="6"/>
      <c r="AB11" s="6">
        <v>492700</v>
      </c>
      <c r="AC11" s="6">
        <v>611682</v>
      </c>
      <c r="AD11" s="6">
        <v>592500</v>
      </c>
      <c r="AE11" s="6">
        <v>9706445</v>
      </c>
      <c r="AF11" s="6"/>
      <c r="AG11" s="7"/>
      <c r="AH11" s="7"/>
      <c r="AI11" s="93">
        <f t="shared" si="0"/>
        <v>1696882</v>
      </c>
      <c r="AJ11" s="11">
        <f t="shared" si="1"/>
        <v>0</v>
      </c>
      <c r="AK11" s="11">
        <f t="shared" si="2"/>
        <v>0.36047409307188127</v>
      </c>
      <c r="AL11" s="11">
        <f t="shared" si="3"/>
        <v>0</v>
      </c>
      <c r="AM11" s="11">
        <f t="shared" si="4"/>
        <v>7.4582203913745905E-3</v>
      </c>
      <c r="AN11" s="94">
        <f t="shared" si="5"/>
        <v>2.0690031640879573E-2</v>
      </c>
    </row>
    <row r="12" spans="1:40" ht="12.75" customHeight="1" x14ac:dyDescent="0.2">
      <c r="A12" s="16" t="s">
        <v>1377</v>
      </c>
      <c r="B12" s="35" t="s">
        <v>1145</v>
      </c>
      <c r="C12" s="35" t="s">
        <v>1145</v>
      </c>
      <c r="D12" s="33" t="s">
        <v>1146</v>
      </c>
      <c r="E12" s="33" t="s">
        <v>964</v>
      </c>
      <c r="F12" s="33" t="s">
        <v>965</v>
      </c>
      <c r="G12" s="33" t="s">
        <v>548</v>
      </c>
      <c r="H12" s="35" t="s">
        <v>110</v>
      </c>
      <c r="I12" s="33" t="s">
        <v>817</v>
      </c>
      <c r="J12" s="33" t="s">
        <v>24</v>
      </c>
      <c r="K12" s="36">
        <v>8756019435.6693192</v>
      </c>
      <c r="L12" s="36">
        <v>0</v>
      </c>
      <c r="M12" s="37"/>
      <c r="N12" s="38">
        <v>-5.7014000000000005</v>
      </c>
      <c r="O12" s="38">
        <v>0.19940000000000002</v>
      </c>
      <c r="P12" s="39">
        <v>0.02</v>
      </c>
      <c r="Q12" s="33" t="s">
        <v>27</v>
      </c>
      <c r="R12" s="33" t="s">
        <v>27</v>
      </c>
      <c r="S12" s="33" t="s">
        <v>27</v>
      </c>
      <c r="T12" s="33" t="s">
        <v>1341</v>
      </c>
      <c r="U12" s="33" t="s">
        <v>26</v>
      </c>
      <c r="V12" s="39">
        <v>2.5000000000000001E-3</v>
      </c>
      <c r="W12" s="39">
        <v>5.4999999999999997E-3</v>
      </c>
      <c r="X12" s="17" t="s">
        <v>25</v>
      </c>
      <c r="Y12" s="36">
        <v>193119394</v>
      </c>
      <c r="Z12" s="36">
        <v>139902371</v>
      </c>
      <c r="AA12" s="36">
        <v>0</v>
      </c>
      <c r="AB12" s="40">
        <v>0</v>
      </c>
      <c r="AC12" s="36">
        <v>6918511</v>
      </c>
      <c r="AD12" s="6">
        <v>37931109</v>
      </c>
      <c r="AE12" s="6">
        <v>8367403</v>
      </c>
      <c r="AF12" s="36"/>
      <c r="AG12" s="36"/>
      <c r="AH12" s="40"/>
      <c r="AI12" s="93">
        <f t="shared" si="0"/>
        <v>184751991</v>
      </c>
      <c r="AJ12" s="11">
        <f t="shared" si="1"/>
        <v>0.75724418580149433</v>
      </c>
      <c r="AK12" s="11">
        <f t="shared" si="2"/>
        <v>3.7447558548908952E-2</v>
      </c>
      <c r="AL12" s="11">
        <f t="shared" si="3"/>
        <v>1.597785066923001E-2</v>
      </c>
      <c r="AM12" s="11">
        <f t="shared" si="4"/>
        <v>7.901434037270546E-4</v>
      </c>
      <c r="AN12" s="94">
        <f t="shared" si="5"/>
        <v>2.1099997819486037E-2</v>
      </c>
    </row>
    <row r="13" spans="1:40" ht="12.75" customHeight="1" x14ac:dyDescent="0.2">
      <c r="A13" s="16" t="s">
        <v>1377</v>
      </c>
      <c r="B13" s="35" t="s">
        <v>1147</v>
      </c>
      <c r="C13" s="35" t="s">
        <v>1147</v>
      </c>
      <c r="D13" s="33" t="s">
        <v>1148</v>
      </c>
      <c r="E13" s="33" t="s">
        <v>964</v>
      </c>
      <c r="F13" s="33" t="s">
        <v>965</v>
      </c>
      <c r="G13" s="33" t="s">
        <v>548</v>
      </c>
      <c r="H13" s="35" t="s">
        <v>110</v>
      </c>
      <c r="I13" s="33" t="s">
        <v>817</v>
      </c>
      <c r="J13" s="33" t="s">
        <v>24</v>
      </c>
      <c r="K13" s="36">
        <v>7311400851.8366499</v>
      </c>
      <c r="L13" s="36">
        <v>0</v>
      </c>
      <c r="M13" s="37"/>
      <c r="N13" s="38">
        <v>2.7671000000000001</v>
      </c>
      <c r="O13" s="38">
        <v>0.19940000000000002</v>
      </c>
      <c r="P13" s="39">
        <v>0.02</v>
      </c>
      <c r="Q13" s="33" t="s">
        <v>27</v>
      </c>
      <c r="R13" s="33" t="s">
        <v>27</v>
      </c>
      <c r="S13" s="33" t="s">
        <v>27</v>
      </c>
      <c r="T13" s="33" t="s">
        <v>1341</v>
      </c>
      <c r="U13" s="33" t="s">
        <v>26</v>
      </c>
      <c r="V13" s="39">
        <v>2.5000000000000001E-3</v>
      </c>
      <c r="W13" s="39">
        <v>5.4999999999999997E-3</v>
      </c>
      <c r="X13" s="17" t="s">
        <v>25</v>
      </c>
      <c r="Y13" s="36">
        <v>176553094</v>
      </c>
      <c r="Z13" s="36">
        <v>116849116</v>
      </c>
      <c r="AA13" s="36">
        <v>44000065</v>
      </c>
      <c r="AB13" s="40">
        <v>0</v>
      </c>
      <c r="AC13" s="36">
        <v>5780265</v>
      </c>
      <c r="AD13" s="6">
        <v>8692736</v>
      </c>
      <c r="AE13" s="6">
        <v>1230912</v>
      </c>
      <c r="AF13" s="36"/>
      <c r="AG13" s="36"/>
      <c r="AH13" s="40"/>
      <c r="AI13" s="93">
        <f t="shared" si="0"/>
        <v>131322117</v>
      </c>
      <c r="AJ13" s="11">
        <f t="shared" si="1"/>
        <v>0.88979007245215214</v>
      </c>
      <c r="AK13" s="11">
        <f t="shared" si="2"/>
        <v>4.4015929167514109E-2</v>
      </c>
      <c r="AL13" s="11">
        <f t="shared" si="3"/>
        <v>1.5981768523968574E-2</v>
      </c>
      <c r="AM13" s="11">
        <f t="shared" si="4"/>
        <v>7.9058242286742864E-4</v>
      </c>
      <c r="AN13" s="94">
        <f t="shared" si="5"/>
        <v>1.7961279877988283E-2</v>
      </c>
    </row>
    <row r="14" spans="1:40" ht="12.75" customHeight="1" x14ac:dyDescent="0.2">
      <c r="A14" s="16" t="s">
        <v>1377</v>
      </c>
      <c r="B14" s="35" t="s">
        <v>1149</v>
      </c>
      <c r="C14" s="35" t="s">
        <v>1149</v>
      </c>
      <c r="D14" s="33" t="s">
        <v>1150</v>
      </c>
      <c r="E14" s="33" t="s">
        <v>964</v>
      </c>
      <c r="F14" s="33" t="s">
        <v>965</v>
      </c>
      <c r="G14" s="33" t="s">
        <v>548</v>
      </c>
      <c r="H14" s="35" t="s">
        <v>110</v>
      </c>
      <c r="I14" s="33" t="s">
        <v>817</v>
      </c>
      <c r="J14" s="33" t="s">
        <v>24</v>
      </c>
      <c r="K14" s="36">
        <v>5785793030.6653404</v>
      </c>
      <c r="L14" s="36">
        <v>0</v>
      </c>
      <c r="M14" s="37"/>
      <c r="N14" s="38">
        <v>3.5686000000000004</v>
      </c>
      <c r="O14" s="38">
        <v>0.19940000000000002</v>
      </c>
      <c r="P14" s="39">
        <v>0.02</v>
      </c>
      <c r="Q14" s="33" t="s">
        <v>27</v>
      </c>
      <c r="R14" s="33" t="s">
        <v>27</v>
      </c>
      <c r="S14" s="33" t="s">
        <v>27</v>
      </c>
      <c r="T14" s="33" t="s">
        <v>1341</v>
      </c>
      <c r="U14" s="33" t="s">
        <v>26</v>
      </c>
      <c r="V14" s="39">
        <v>2.5000000000000001E-3</v>
      </c>
      <c r="W14" s="39">
        <v>5.4999999999999997E-3</v>
      </c>
      <c r="X14" s="17" t="s">
        <v>25</v>
      </c>
      <c r="Y14" s="36">
        <v>155152628</v>
      </c>
      <c r="Z14" s="36">
        <v>92516012</v>
      </c>
      <c r="AA14" s="36">
        <v>41463489</v>
      </c>
      <c r="AB14" s="40">
        <v>0</v>
      </c>
      <c r="AC14" s="36">
        <v>4582226</v>
      </c>
      <c r="AD14" s="6">
        <v>7943943</v>
      </c>
      <c r="AE14" s="6">
        <v>8646958</v>
      </c>
      <c r="AF14" s="36"/>
      <c r="AG14" s="36"/>
      <c r="AH14" s="40"/>
      <c r="AI14" s="93">
        <f t="shared" si="0"/>
        <v>105042181</v>
      </c>
      <c r="AJ14" s="11">
        <f t="shared" si="1"/>
        <v>0.88075105752040694</v>
      </c>
      <c r="AK14" s="11">
        <f t="shared" si="2"/>
        <v>4.3622723332448703E-2</v>
      </c>
      <c r="AL14" s="11">
        <f t="shared" si="3"/>
        <v>1.599020419666845E-2</v>
      </c>
      <c r="AM14" s="11">
        <f t="shared" si="4"/>
        <v>7.9197889999066634E-4</v>
      </c>
      <c r="AN14" s="94">
        <f t="shared" si="5"/>
        <v>1.8155191594871244E-2</v>
      </c>
    </row>
    <row r="15" spans="1:40" ht="12.75" customHeight="1" x14ac:dyDescent="0.2">
      <c r="A15" s="16" t="s">
        <v>1377</v>
      </c>
      <c r="B15" s="35" t="s">
        <v>1151</v>
      </c>
      <c r="C15" s="35" t="s">
        <v>1151</v>
      </c>
      <c r="D15" s="33" t="s">
        <v>1152</v>
      </c>
      <c r="E15" s="33" t="s">
        <v>964</v>
      </c>
      <c r="F15" s="33" t="s">
        <v>965</v>
      </c>
      <c r="G15" s="33" t="s">
        <v>1085</v>
      </c>
      <c r="H15" s="35" t="s">
        <v>77</v>
      </c>
      <c r="I15" s="33" t="s">
        <v>817</v>
      </c>
      <c r="J15" s="33" t="s">
        <v>24</v>
      </c>
      <c r="K15" s="36">
        <v>1485759289.6454201</v>
      </c>
      <c r="L15" s="36">
        <v>0</v>
      </c>
      <c r="M15" s="37"/>
      <c r="N15" s="38">
        <v>3.3099999999999996</v>
      </c>
      <c r="O15" s="38">
        <v>13.910500000000001</v>
      </c>
      <c r="P15" s="39">
        <v>2.1999999999999999E-2</v>
      </c>
      <c r="Q15" s="33" t="s">
        <v>27</v>
      </c>
      <c r="R15" s="33" t="s">
        <v>27</v>
      </c>
      <c r="S15" s="33" t="s">
        <v>27</v>
      </c>
      <c r="T15" s="33" t="s">
        <v>1341</v>
      </c>
      <c r="U15" s="33" t="s">
        <v>26</v>
      </c>
      <c r="V15" s="39">
        <v>2.5000000000000001E-3</v>
      </c>
      <c r="W15" s="39">
        <v>5.4999999999999997E-3</v>
      </c>
      <c r="X15" s="17" t="s">
        <v>25</v>
      </c>
      <c r="Y15" s="36">
        <v>35710882</v>
      </c>
      <c r="Z15" s="36">
        <v>29710680</v>
      </c>
      <c r="AA15" s="36">
        <v>0</v>
      </c>
      <c r="AB15" s="40">
        <v>0</v>
      </c>
      <c r="AC15" s="36">
        <v>1184409</v>
      </c>
      <c r="AD15" s="6">
        <v>3309944</v>
      </c>
      <c r="AE15" s="6">
        <v>1505849</v>
      </c>
      <c r="AF15" s="36"/>
      <c r="AG15" s="36"/>
      <c r="AH15" s="40"/>
      <c r="AI15" s="93">
        <f t="shared" si="0"/>
        <v>34205033</v>
      </c>
      <c r="AJ15" s="11">
        <f t="shared" si="1"/>
        <v>0.86860550609613507</v>
      </c>
      <c r="AK15" s="11">
        <f t="shared" si="2"/>
        <v>3.4626746303679928E-2</v>
      </c>
      <c r="AL15" s="11">
        <f t="shared" si="3"/>
        <v>1.999696734663562E-2</v>
      </c>
      <c r="AM15" s="11">
        <f t="shared" si="4"/>
        <v>7.9717421809468337E-4</v>
      </c>
      <c r="AN15" s="94">
        <f t="shared" si="5"/>
        <v>2.3021921005900701E-2</v>
      </c>
    </row>
    <row r="16" spans="1:40" ht="12.75" customHeight="1" x14ac:dyDescent="0.2">
      <c r="A16" s="16" t="s">
        <v>1377</v>
      </c>
      <c r="B16" s="35" t="s">
        <v>1153</v>
      </c>
      <c r="C16" s="35" t="s">
        <v>1153</v>
      </c>
      <c r="D16" s="33" t="s">
        <v>1154</v>
      </c>
      <c r="E16" s="33" t="s">
        <v>964</v>
      </c>
      <c r="F16" s="33" t="s">
        <v>965</v>
      </c>
      <c r="G16" s="33" t="s">
        <v>548</v>
      </c>
      <c r="H16" s="35" t="s">
        <v>110</v>
      </c>
      <c r="I16" s="33" t="s">
        <v>817</v>
      </c>
      <c r="J16" s="33" t="s">
        <v>24</v>
      </c>
      <c r="K16" s="36">
        <v>681922705.95131505</v>
      </c>
      <c r="L16" s="36">
        <v>0</v>
      </c>
      <c r="M16" s="37"/>
      <c r="N16" s="38">
        <v>-2.4544000000000001</v>
      </c>
      <c r="O16" s="38">
        <v>0.19940000000000002</v>
      </c>
      <c r="P16" s="39">
        <v>0.02</v>
      </c>
      <c r="Q16" s="33" t="s">
        <v>27</v>
      </c>
      <c r="R16" s="33" t="s">
        <v>27</v>
      </c>
      <c r="S16" s="33" t="s">
        <v>27</v>
      </c>
      <c r="T16" s="33" t="s">
        <v>1341</v>
      </c>
      <c r="U16" s="33" t="s">
        <v>26</v>
      </c>
      <c r="V16" s="39">
        <v>2.5000000000000001E-3</v>
      </c>
      <c r="W16" s="39">
        <v>5.4999999999999997E-3</v>
      </c>
      <c r="X16" s="17" t="s">
        <v>25</v>
      </c>
      <c r="Y16" s="36">
        <v>18640958</v>
      </c>
      <c r="Z16" s="36">
        <v>10909508</v>
      </c>
      <c r="AA16" s="36">
        <v>0</v>
      </c>
      <c r="AB16" s="40">
        <v>0</v>
      </c>
      <c r="AC16" s="36">
        <v>538652</v>
      </c>
      <c r="AD16" s="6">
        <v>6331922</v>
      </c>
      <c r="AE16" s="6">
        <v>860876</v>
      </c>
      <c r="AF16" s="36"/>
      <c r="AG16" s="36"/>
      <c r="AH16" s="40"/>
      <c r="AI16" s="93">
        <f t="shared" si="0"/>
        <v>17780082</v>
      </c>
      <c r="AJ16" s="11">
        <f t="shared" si="1"/>
        <v>0.61358029732371311</v>
      </c>
      <c r="AK16" s="11">
        <f t="shared" si="2"/>
        <v>3.0295248357122311E-2</v>
      </c>
      <c r="AL16" s="11">
        <f t="shared" si="3"/>
        <v>1.5998159182543586E-2</v>
      </c>
      <c r="AM16" s="11">
        <f t="shared" si="4"/>
        <v>7.8990183975257799E-4</v>
      </c>
      <c r="AN16" s="94">
        <f t="shared" si="5"/>
        <v>2.6073456485359185E-2</v>
      </c>
    </row>
    <row r="17" spans="1:40" ht="12.75" customHeight="1" x14ac:dyDescent="0.2">
      <c r="A17" s="16" t="s">
        <v>1377</v>
      </c>
      <c r="B17" s="35" t="s">
        <v>1155</v>
      </c>
      <c r="C17" s="35" t="s">
        <v>1155</v>
      </c>
      <c r="D17" s="33" t="s">
        <v>1156</v>
      </c>
      <c r="E17" s="33" t="s">
        <v>964</v>
      </c>
      <c r="F17" s="33" t="s">
        <v>965</v>
      </c>
      <c r="G17" s="33" t="s">
        <v>548</v>
      </c>
      <c r="H17" s="35" t="s">
        <v>110</v>
      </c>
      <c r="I17" s="33" t="s">
        <v>817</v>
      </c>
      <c r="J17" s="33" t="s">
        <v>24</v>
      </c>
      <c r="K17" s="36">
        <v>392681076.61187202</v>
      </c>
      <c r="L17" s="36">
        <v>0</v>
      </c>
      <c r="M17" s="37"/>
      <c r="N17" s="38">
        <v>-9.6823999999999995</v>
      </c>
      <c r="O17" s="38">
        <v>0.19940000000000002</v>
      </c>
      <c r="P17" s="39">
        <v>0.02</v>
      </c>
      <c r="Q17" s="33" t="s">
        <v>27</v>
      </c>
      <c r="R17" s="33" t="s">
        <v>27</v>
      </c>
      <c r="S17" s="33" t="s">
        <v>27</v>
      </c>
      <c r="T17" s="33" t="s">
        <v>1341</v>
      </c>
      <c r="U17" s="33" t="s">
        <v>26</v>
      </c>
      <c r="V17" s="39">
        <v>2.5000000000000001E-3</v>
      </c>
      <c r="W17" s="39">
        <v>5.4999999999999997E-3</v>
      </c>
      <c r="X17" s="17" t="s">
        <v>25</v>
      </c>
      <c r="Y17" s="36">
        <v>13158230</v>
      </c>
      <c r="Z17" s="36">
        <v>6280672</v>
      </c>
      <c r="AA17" s="36">
        <v>0</v>
      </c>
      <c r="AB17" s="40">
        <v>0</v>
      </c>
      <c r="AC17" s="36">
        <v>353117</v>
      </c>
      <c r="AD17" s="6">
        <v>6279404</v>
      </c>
      <c r="AE17" s="6">
        <v>245037</v>
      </c>
      <c r="AF17" s="36"/>
      <c r="AG17" s="36"/>
      <c r="AH17" s="40"/>
      <c r="AI17" s="93">
        <f t="shared" si="0"/>
        <v>12913193</v>
      </c>
      <c r="AJ17" s="11">
        <f t="shared" si="1"/>
        <v>0.4863763749213692</v>
      </c>
      <c r="AK17" s="11">
        <f t="shared" si="2"/>
        <v>2.7345444306454646E-2</v>
      </c>
      <c r="AL17" s="11">
        <f t="shared" si="3"/>
        <v>1.5994333249238411E-2</v>
      </c>
      <c r="AM17" s="11">
        <f t="shared" si="4"/>
        <v>8.9924628669851251E-4</v>
      </c>
      <c r="AN17" s="94">
        <f t="shared" si="5"/>
        <v>3.2884683701637767E-2</v>
      </c>
    </row>
    <row r="18" spans="1:40" ht="12.75" customHeight="1" x14ac:dyDescent="0.2">
      <c r="A18" s="16" t="s">
        <v>1377</v>
      </c>
      <c r="B18" s="35" t="s">
        <v>1157</v>
      </c>
      <c r="C18" s="35" t="s">
        <v>1157</v>
      </c>
      <c r="D18" s="33" t="s">
        <v>1158</v>
      </c>
      <c r="E18" s="33" t="s">
        <v>964</v>
      </c>
      <c r="F18" s="33" t="s">
        <v>965</v>
      </c>
      <c r="G18" s="33" t="s">
        <v>548</v>
      </c>
      <c r="H18" s="35" t="s">
        <v>110</v>
      </c>
      <c r="I18" s="33" t="s">
        <v>817</v>
      </c>
      <c r="J18" s="33" t="s">
        <v>24</v>
      </c>
      <c r="K18" s="36">
        <v>204542381.25498</v>
      </c>
      <c r="L18" s="36">
        <v>0</v>
      </c>
      <c r="M18" s="37"/>
      <c r="N18" s="38">
        <v>0.2326</v>
      </c>
      <c r="O18" s="38">
        <v>0.19940000000000002</v>
      </c>
      <c r="P18" s="39">
        <v>2.5000000000000001E-2</v>
      </c>
      <c r="Q18" s="33" t="s">
        <v>27</v>
      </c>
      <c r="R18" s="33" t="s">
        <v>27</v>
      </c>
      <c r="S18" s="33" t="s">
        <v>27</v>
      </c>
      <c r="T18" s="33" t="s">
        <v>1341</v>
      </c>
      <c r="U18" s="33" t="s">
        <v>26</v>
      </c>
      <c r="V18" s="39">
        <v>2.5000000000000001E-3</v>
      </c>
      <c r="W18" s="39">
        <v>5.4999999999999997E-3</v>
      </c>
      <c r="X18" s="17" t="s">
        <v>25</v>
      </c>
      <c r="Y18" s="36">
        <v>6201388</v>
      </c>
      <c r="Z18" s="36">
        <v>2889907</v>
      </c>
      <c r="AA18" s="36">
        <v>73880</v>
      </c>
      <c r="AB18" s="40">
        <v>0</v>
      </c>
      <c r="AC18" s="36">
        <v>360000</v>
      </c>
      <c r="AD18" s="6">
        <v>2869327</v>
      </c>
      <c r="AE18" s="6">
        <v>8274</v>
      </c>
      <c r="AF18" s="36"/>
      <c r="AG18" s="36"/>
      <c r="AH18" s="40"/>
      <c r="AI18" s="93">
        <f t="shared" si="0"/>
        <v>6119234</v>
      </c>
      <c r="AJ18" s="11">
        <f t="shared" si="1"/>
        <v>0.47226613657853256</v>
      </c>
      <c r="AK18" s="11">
        <f t="shared" si="2"/>
        <v>5.8830892886266486E-2</v>
      </c>
      <c r="AL18" s="11">
        <f t="shared" si="3"/>
        <v>1.4128646504791972E-2</v>
      </c>
      <c r="AM18" s="11">
        <f t="shared" si="4"/>
        <v>1.7600264443544756E-3</v>
      </c>
      <c r="AN18" s="94">
        <f t="shared" si="5"/>
        <v>2.9916704608869488E-2</v>
      </c>
    </row>
    <row r="19" spans="1:40" ht="12.75" customHeight="1" x14ac:dyDescent="0.2">
      <c r="A19" s="16" t="s">
        <v>1377</v>
      </c>
      <c r="B19" s="35" t="s">
        <v>1159</v>
      </c>
      <c r="C19" s="35" t="s">
        <v>1160</v>
      </c>
      <c r="D19" s="33" t="s">
        <v>1161</v>
      </c>
      <c r="E19" s="33" t="s">
        <v>964</v>
      </c>
      <c r="F19" s="33" t="s">
        <v>965</v>
      </c>
      <c r="G19" s="33" t="s">
        <v>542</v>
      </c>
      <c r="H19" s="35" t="s">
        <v>110</v>
      </c>
      <c r="I19" s="33" t="s">
        <v>817</v>
      </c>
      <c r="J19" s="33" t="s">
        <v>24</v>
      </c>
      <c r="K19" s="36">
        <v>13536408719.0956</v>
      </c>
      <c r="L19" s="36">
        <v>0</v>
      </c>
      <c r="M19" s="37"/>
      <c r="N19" s="38">
        <v>-0.1804</v>
      </c>
      <c r="O19" s="38">
        <v>0.19940000000000002</v>
      </c>
      <c r="P19" s="39">
        <v>1.2E-2</v>
      </c>
      <c r="Q19" s="33" t="s">
        <v>27</v>
      </c>
      <c r="R19" s="33" t="s">
        <v>27</v>
      </c>
      <c r="S19" s="33" t="s">
        <v>27</v>
      </c>
      <c r="T19" s="33" t="s">
        <v>25</v>
      </c>
      <c r="U19" s="33" t="s">
        <v>25</v>
      </c>
      <c r="V19" s="39">
        <v>2E-3</v>
      </c>
      <c r="W19" s="39">
        <v>5.4999999999999997E-3</v>
      </c>
      <c r="X19" s="17" t="s">
        <v>25</v>
      </c>
      <c r="Y19" s="36">
        <v>55023716.890726998</v>
      </c>
      <c r="Z19" s="36">
        <v>40710405.425809592</v>
      </c>
      <c r="AA19" s="36">
        <v>0</v>
      </c>
      <c r="AB19" s="40">
        <v>0</v>
      </c>
      <c r="AC19" s="36">
        <v>5429543.4649174092</v>
      </c>
      <c r="AD19" s="6">
        <v>8650080</v>
      </c>
      <c r="AE19" s="6">
        <v>233688</v>
      </c>
      <c r="AF19" s="36"/>
      <c r="AG19" s="36"/>
      <c r="AH19" s="41">
        <v>1.3100000000000001E-2</v>
      </c>
      <c r="AI19" s="93">
        <f t="shared" si="0"/>
        <v>54790028.890726998</v>
      </c>
      <c r="AJ19" s="11">
        <f t="shared" si="1"/>
        <v>0.74302580688545083</v>
      </c>
      <c r="AK19" s="11">
        <f t="shared" si="2"/>
        <v>9.9097291511673916E-2</v>
      </c>
      <c r="AL19" s="11">
        <f t="shared" si="3"/>
        <v>3.0074746020619233E-3</v>
      </c>
      <c r="AM19" s="11">
        <f t="shared" si="4"/>
        <v>4.0110664339338667E-4</v>
      </c>
      <c r="AN19" s="94">
        <f t="shared" si="5"/>
        <v>1.7147604503359563E-2</v>
      </c>
    </row>
    <row r="20" spans="1:40" ht="12.75" customHeight="1" x14ac:dyDescent="0.2">
      <c r="A20" s="16" t="s">
        <v>1377</v>
      </c>
      <c r="B20" s="35" t="s">
        <v>1159</v>
      </c>
      <c r="C20" s="35" t="s">
        <v>1162</v>
      </c>
      <c r="D20" s="33" t="s">
        <v>1163</v>
      </c>
      <c r="E20" s="33" t="s">
        <v>964</v>
      </c>
      <c r="F20" s="33" t="s">
        <v>965</v>
      </c>
      <c r="G20" s="33" t="s">
        <v>542</v>
      </c>
      <c r="H20" s="35" t="s">
        <v>110</v>
      </c>
      <c r="I20" s="33" t="s">
        <v>817</v>
      </c>
      <c r="J20" s="33" t="s">
        <v>52</v>
      </c>
      <c r="K20" s="36">
        <v>27244827.75</v>
      </c>
      <c r="L20" s="36">
        <v>0</v>
      </c>
      <c r="M20" s="37"/>
      <c r="N20" s="38">
        <v>-0.72689999999999999</v>
      </c>
      <c r="O20" s="38">
        <v>0.19940000000000002</v>
      </c>
      <c r="P20" s="39">
        <v>1.2E-2</v>
      </c>
      <c r="Q20" s="33" t="s">
        <v>27</v>
      </c>
      <c r="R20" s="33" t="s">
        <v>27</v>
      </c>
      <c r="S20" s="33" t="s">
        <v>27</v>
      </c>
      <c r="T20" s="33" t="s">
        <v>25</v>
      </c>
      <c r="U20" s="33" t="s">
        <v>25</v>
      </c>
      <c r="V20" s="39">
        <v>2E-3</v>
      </c>
      <c r="W20" s="39">
        <v>5.4999999999999997E-3</v>
      </c>
      <c r="X20" s="17" t="s">
        <v>25</v>
      </c>
      <c r="Y20" s="36">
        <v>28715334.34820291</v>
      </c>
      <c r="Z20" s="36">
        <v>25336241.832898069</v>
      </c>
      <c r="AA20" s="36">
        <v>0</v>
      </c>
      <c r="AB20" s="40">
        <v>0</v>
      </c>
      <c r="AC20" s="36">
        <v>3379092.5153048416</v>
      </c>
      <c r="AD20" s="6">
        <v>0</v>
      </c>
      <c r="AE20" s="6">
        <v>0</v>
      </c>
      <c r="AF20" s="36"/>
      <c r="AG20" s="36"/>
      <c r="AH20" s="41"/>
      <c r="AI20" s="93">
        <f t="shared" si="0"/>
        <v>28715334.34820291</v>
      </c>
      <c r="AJ20" s="11">
        <f t="shared" si="1"/>
        <v>0.88232445862096276</v>
      </c>
      <c r="AK20" s="11">
        <f t="shared" si="2"/>
        <v>0.11767554137903727</v>
      </c>
      <c r="AL20" s="11">
        <f>+Z20/(K20*309.21)</f>
        <v>3.0074928146881191E-3</v>
      </c>
      <c r="AM20" s="11">
        <f>+AC20/(K20*309.21)</f>
        <v>4.0110907240986312E-4</v>
      </c>
      <c r="AN20" s="94">
        <f>+AI20/(K20*309.21)+AH20</f>
        <v>3.4086018870979821E-3</v>
      </c>
    </row>
    <row r="21" spans="1:40" ht="12.75" customHeight="1" x14ac:dyDescent="0.2">
      <c r="A21" s="16" t="s">
        <v>1377</v>
      </c>
      <c r="B21" s="35" t="s">
        <v>1159</v>
      </c>
      <c r="C21" s="35" t="s">
        <v>1164</v>
      </c>
      <c r="D21" s="33" t="s">
        <v>1165</v>
      </c>
      <c r="E21" s="33" t="s">
        <v>964</v>
      </c>
      <c r="F21" s="33" t="s">
        <v>965</v>
      </c>
      <c r="G21" s="33" t="s">
        <v>542</v>
      </c>
      <c r="H21" s="35" t="s">
        <v>110</v>
      </c>
      <c r="I21" s="33" t="s">
        <v>817</v>
      </c>
      <c r="J21" s="33" t="s">
        <v>120</v>
      </c>
      <c r="K21" s="36">
        <v>19580932.199999999</v>
      </c>
      <c r="L21" s="36">
        <v>0</v>
      </c>
      <c r="M21" s="37"/>
      <c r="N21" s="38">
        <v>1.3088</v>
      </c>
      <c r="O21" s="38">
        <v>0.19940000000000002</v>
      </c>
      <c r="P21" s="39">
        <v>1.2E-2</v>
      </c>
      <c r="Q21" s="33" t="s">
        <v>27</v>
      </c>
      <c r="R21" s="33" t="s">
        <v>27</v>
      </c>
      <c r="S21" s="33" t="s">
        <v>27</v>
      </c>
      <c r="T21" s="33" t="s">
        <v>25</v>
      </c>
      <c r="U21" s="33" t="s">
        <v>25</v>
      </c>
      <c r="V21" s="39">
        <v>2E-3</v>
      </c>
      <c r="W21" s="39">
        <v>5.4999999999999997E-3</v>
      </c>
      <c r="X21" s="17" t="s">
        <v>25</v>
      </c>
      <c r="Y21" s="36">
        <v>18305970.761070091</v>
      </c>
      <c r="Z21" s="36">
        <v>16151805.741292343</v>
      </c>
      <c r="AA21" s="36">
        <v>0</v>
      </c>
      <c r="AB21" s="40">
        <v>0</v>
      </c>
      <c r="AC21" s="36">
        <v>2154165.0197777497</v>
      </c>
      <c r="AD21" s="6">
        <v>0</v>
      </c>
      <c r="AE21" s="6">
        <v>0</v>
      </c>
      <c r="AF21" s="36"/>
      <c r="AG21" s="36"/>
      <c r="AH21" s="41"/>
      <c r="AI21" s="93">
        <f t="shared" si="0"/>
        <v>18305970.761070091</v>
      </c>
      <c r="AJ21" s="11">
        <f t="shared" si="1"/>
        <v>0.88232445862096276</v>
      </c>
      <c r="AK21" s="11">
        <f t="shared" si="2"/>
        <v>0.11767554137903725</v>
      </c>
      <c r="AL21" s="11">
        <f>+Z21/(K21*309.21)</f>
        <v>2.6676827975574652E-3</v>
      </c>
      <c r="AM21" s="11">
        <f>+AC21/(K21*274.27)</f>
        <v>4.0111351866459454E-4</v>
      </c>
      <c r="AN21" s="94">
        <f>+AI21/(K21*274.27)+AH21</f>
        <v>3.4086396711156238E-3</v>
      </c>
    </row>
    <row r="22" spans="1:40" ht="12.75" customHeight="1" x14ac:dyDescent="0.2">
      <c r="A22" s="16" t="s">
        <v>1377</v>
      </c>
      <c r="B22" s="35" t="s">
        <v>1166</v>
      </c>
      <c r="C22" s="35" t="s">
        <v>1167</v>
      </c>
      <c r="D22" s="33" t="s">
        <v>1168</v>
      </c>
      <c r="E22" s="33" t="s">
        <v>964</v>
      </c>
      <c r="F22" s="33" t="s">
        <v>965</v>
      </c>
      <c r="G22" s="33" t="s">
        <v>542</v>
      </c>
      <c r="H22" s="35" t="s">
        <v>110</v>
      </c>
      <c r="I22" s="33" t="s">
        <v>817</v>
      </c>
      <c r="J22" s="33" t="s">
        <v>24</v>
      </c>
      <c r="K22" s="36">
        <v>2400264036.8446202</v>
      </c>
      <c r="L22" s="36">
        <v>0</v>
      </c>
      <c r="M22" s="37"/>
      <c r="N22" s="38">
        <v>0.38340000000000002</v>
      </c>
      <c r="O22" s="38">
        <v>0.19940000000000002</v>
      </c>
      <c r="P22" s="39">
        <v>1.2E-2</v>
      </c>
      <c r="Q22" s="33" t="s">
        <v>27</v>
      </c>
      <c r="R22" s="33" t="s">
        <v>27</v>
      </c>
      <c r="S22" s="33" t="s">
        <v>27</v>
      </c>
      <c r="T22" s="33" t="s">
        <v>25</v>
      </c>
      <c r="U22" s="33" t="s">
        <v>25</v>
      </c>
      <c r="V22" s="39">
        <v>2E-3</v>
      </c>
      <c r="W22" s="39">
        <v>5.4999999999999997E-3</v>
      </c>
      <c r="X22" s="17" t="s">
        <v>25</v>
      </c>
      <c r="Y22" s="36">
        <v>3700842.7461313722</v>
      </c>
      <c r="Z22" s="36">
        <v>0</v>
      </c>
      <c r="AA22" s="36">
        <v>0</v>
      </c>
      <c r="AB22" s="40">
        <v>0</v>
      </c>
      <c r="AC22" s="36">
        <v>958822.74613137206</v>
      </c>
      <c r="AD22" s="6">
        <v>2673253</v>
      </c>
      <c r="AE22" s="6">
        <v>68767</v>
      </c>
      <c r="AF22" s="36"/>
      <c r="AG22" s="36"/>
      <c r="AH22" s="41">
        <v>1.24E-2</v>
      </c>
      <c r="AI22" s="93">
        <f t="shared" si="0"/>
        <v>3632075.7461313722</v>
      </c>
      <c r="AJ22" s="11">
        <f t="shared" si="1"/>
        <v>0</v>
      </c>
      <c r="AK22" s="11">
        <f t="shared" si="2"/>
        <v>0.26398754132609753</v>
      </c>
      <c r="AL22" s="11">
        <f>+Z22/K22</f>
        <v>0</v>
      </c>
      <c r="AM22" s="11">
        <f>+AC22/K22</f>
        <v>3.9946553021384993E-4</v>
      </c>
      <c r="AN22" s="94">
        <f>+AI22/K22+AH22</f>
        <v>1.3913198419164788E-2</v>
      </c>
    </row>
    <row r="23" spans="1:40" ht="12.75" customHeight="1" x14ac:dyDescent="0.2">
      <c r="A23" s="16" t="s">
        <v>1377</v>
      </c>
      <c r="B23" s="35" t="s">
        <v>1166</v>
      </c>
      <c r="C23" s="35" t="s">
        <v>1169</v>
      </c>
      <c r="D23" s="33" t="s">
        <v>1170</v>
      </c>
      <c r="E23" s="33" t="s">
        <v>964</v>
      </c>
      <c r="F23" s="33" t="s">
        <v>965</v>
      </c>
      <c r="G23" s="33" t="s">
        <v>542</v>
      </c>
      <c r="H23" s="35" t="s">
        <v>110</v>
      </c>
      <c r="I23" s="33" t="s">
        <v>817</v>
      </c>
      <c r="J23" s="33" t="s">
        <v>52</v>
      </c>
      <c r="K23" s="36">
        <v>4926214.5</v>
      </c>
      <c r="L23" s="36">
        <v>0</v>
      </c>
      <c r="M23" s="37"/>
      <c r="N23" s="38">
        <v>-0.1694</v>
      </c>
      <c r="O23" s="38">
        <v>0.19940000000000002</v>
      </c>
      <c r="P23" s="39">
        <v>1.2E-2</v>
      </c>
      <c r="Q23" s="33" t="s">
        <v>27</v>
      </c>
      <c r="R23" s="33" t="s">
        <v>27</v>
      </c>
      <c r="S23" s="33" t="s">
        <v>27</v>
      </c>
      <c r="T23" s="33" t="s">
        <v>25</v>
      </c>
      <c r="U23" s="33" t="s">
        <v>25</v>
      </c>
      <c r="V23" s="39">
        <v>2E-3</v>
      </c>
      <c r="W23" s="39">
        <v>5.4999999999999997E-3</v>
      </c>
      <c r="X23" s="17" t="s">
        <v>25</v>
      </c>
      <c r="Y23" s="36">
        <v>608483.47607204446</v>
      </c>
      <c r="Z23" s="36">
        <v>0</v>
      </c>
      <c r="AA23" s="36">
        <v>0</v>
      </c>
      <c r="AB23" s="40">
        <v>0</v>
      </c>
      <c r="AC23" s="36">
        <v>608483.47607204446</v>
      </c>
      <c r="AD23" s="6">
        <v>0</v>
      </c>
      <c r="AE23" s="6">
        <v>0</v>
      </c>
      <c r="AF23" s="36"/>
      <c r="AG23" s="36"/>
      <c r="AH23" s="41"/>
      <c r="AI23" s="93">
        <f t="shared" si="0"/>
        <v>608483.47607204446</v>
      </c>
      <c r="AJ23" s="11">
        <f t="shared" si="1"/>
        <v>0</v>
      </c>
      <c r="AK23" s="11">
        <f t="shared" si="2"/>
        <v>1</v>
      </c>
      <c r="AL23" s="11">
        <f>+Z23/(K23*309.21)</f>
        <v>0</v>
      </c>
      <c r="AM23" s="11">
        <f>+AC23/(K23*309.21)</f>
        <v>3.9946794929209451E-4</v>
      </c>
      <c r="AN23" s="94">
        <f>+AI23/(K23*309.21)+AH23</f>
        <v>3.9946794929209451E-4</v>
      </c>
    </row>
    <row r="24" spans="1:40" ht="12.75" customHeight="1" x14ac:dyDescent="0.2">
      <c r="A24" s="16" t="s">
        <v>1377</v>
      </c>
      <c r="B24" s="35" t="s">
        <v>1166</v>
      </c>
      <c r="C24" s="35" t="s">
        <v>1171</v>
      </c>
      <c r="D24" s="33" t="s">
        <v>1172</v>
      </c>
      <c r="E24" s="33" t="s">
        <v>964</v>
      </c>
      <c r="F24" s="33" t="s">
        <v>965</v>
      </c>
      <c r="G24" s="33" t="s">
        <v>542</v>
      </c>
      <c r="H24" s="35" t="s">
        <v>110</v>
      </c>
      <c r="I24" s="33" t="s">
        <v>817</v>
      </c>
      <c r="J24" s="33" t="s">
        <v>120</v>
      </c>
      <c r="K24" s="36">
        <v>1664561</v>
      </c>
      <c r="L24" s="36">
        <v>0</v>
      </c>
      <c r="M24" s="37"/>
      <c r="N24" s="38">
        <v>2.2869000000000002</v>
      </c>
      <c r="O24" s="38">
        <v>0.19940000000000002</v>
      </c>
      <c r="P24" s="39">
        <v>1.2E-2</v>
      </c>
      <c r="Q24" s="33" t="s">
        <v>27</v>
      </c>
      <c r="R24" s="33" t="s">
        <v>27</v>
      </c>
      <c r="S24" s="33" t="s">
        <v>27</v>
      </c>
      <c r="T24" s="33" t="s">
        <v>25</v>
      </c>
      <c r="U24" s="33" t="s">
        <v>25</v>
      </c>
      <c r="V24" s="39">
        <v>2E-3</v>
      </c>
      <c r="W24" s="39">
        <v>5.4999999999999997E-3</v>
      </c>
      <c r="X24" s="17" t="s">
        <v>25</v>
      </c>
      <c r="Y24" s="36">
        <v>182374.77779658366</v>
      </c>
      <c r="Z24" s="36">
        <v>0</v>
      </c>
      <c r="AA24" s="36">
        <v>0</v>
      </c>
      <c r="AB24" s="40">
        <v>0</v>
      </c>
      <c r="AC24" s="36">
        <v>182374.77779658366</v>
      </c>
      <c r="AD24" s="6">
        <v>0</v>
      </c>
      <c r="AE24" s="6">
        <v>0</v>
      </c>
      <c r="AF24" s="36"/>
      <c r="AG24" s="36"/>
      <c r="AH24" s="41"/>
      <c r="AI24" s="93">
        <f t="shared" si="0"/>
        <v>182374.77779658366</v>
      </c>
      <c r="AJ24" s="11">
        <f t="shared" si="1"/>
        <v>0</v>
      </c>
      <c r="AK24" s="11">
        <f t="shared" si="2"/>
        <v>1</v>
      </c>
      <c r="AL24" s="11">
        <f t="shared" ref="AL24:AL55" si="6">+Z24/K24</f>
        <v>0</v>
      </c>
      <c r="AM24" s="11">
        <f>+AC24/(K24*274.27)</f>
        <v>3.994723773551371E-4</v>
      </c>
      <c r="AN24" s="94">
        <f>+AI24/(K24*274.27)+AH24</f>
        <v>3.994723773551371E-4</v>
      </c>
    </row>
    <row r="25" spans="1:40" ht="12.75" customHeight="1" x14ac:dyDescent="0.2">
      <c r="A25" s="16" t="s">
        <v>1377</v>
      </c>
      <c r="B25" s="35" t="s">
        <v>1173</v>
      </c>
      <c r="C25" s="35" t="s">
        <v>1174</v>
      </c>
      <c r="D25" s="33" t="s">
        <v>1175</v>
      </c>
      <c r="E25" s="33" t="s">
        <v>964</v>
      </c>
      <c r="F25" s="33" t="s">
        <v>965</v>
      </c>
      <c r="G25" s="33" t="s">
        <v>542</v>
      </c>
      <c r="H25" s="35" t="s">
        <v>110</v>
      </c>
      <c r="I25" s="33" t="s">
        <v>817</v>
      </c>
      <c r="J25" s="33" t="s">
        <v>24</v>
      </c>
      <c r="K25" s="36">
        <v>1738460606.9761</v>
      </c>
      <c r="L25" s="36">
        <v>0</v>
      </c>
      <c r="M25" s="37"/>
      <c r="N25" s="38">
        <v>0.48299999999999998</v>
      </c>
      <c r="O25" s="38">
        <v>0.19940000000000002</v>
      </c>
      <c r="P25" s="39">
        <v>1.2E-2</v>
      </c>
      <c r="Q25" s="33" t="s">
        <v>27</v>
      </c>
      <c r="R25" s="33" t="s">
        <v>27</v>
      </c>
      <c r="S25" s="33" t="s">
        <v>27</v>
      </c>
      <c r="T25" s="33" t="s">
        <v>25</v>
      </c>
      <c r="U25" s="33" t="s">
        <v>25</v>
      </c>
      <c r="V25" s="39">
        <v>2E-3</v>
      </c>
      <c r="W25" s="39">
        <v>5.4999999999999997E-3</v>
      </c>
      <c r="X25" s="17" t="s">
        <v>25</v>
      </c>
      <c r="Y25" s="36">
        <v>2978128.5303619318</v>
      </c>
      <c r="Z25" s="36">
        <v>0</v>
      </c>
      <c r="AA25" s="36">
        <v>0</v>
      </c>
      <c r="AB25" s="40">
        <v>0</v>
      </c>
      <c r="AC25" s="36">
        <v>694251.53036193177</v>
      </c>
      <c r="AD25" s="6">
        <v>2218841</v>
      </c>
      <c r="AE25" s="6">
        <v>65036</v>
      </c>
      <c r="AF25" s="36"/>
      <c r="AG25" s="36"/>
      <c r="AH25" s="41">
        <v>1.3899999999999999E-2</v>
      </c>
      <c r="AI25" s="93">
        <f t="shared" si="0"/>
        <v>2913092.5303619318</v>
      </c>
      <c r="AJ25" s="11">
        <f t="shared" si="1"/>
        <v>0</v>
      </c>
      <c r="AK25" s="11">
        <f t="shared" si="2"/>
        <v>0.23832113917633635</v>
      </c>
      <c r="AL25" s="11">
        <f t="shared" si="6"/>
        <v>0</v>
      </c>
      <c r="AM25" s="11">
        <f>+AC25/K25</f>
        <v>3.9934843940440018E-4</v>
      </c>
      <c r="AN25" s="94">
        <f>+AI25/K25+AH25</f>
        <v>1.5575673592298993E-2</v>
      </c>
    </row>
    <row r="26" spans="1:40" ht="12.75" customHeight="1" x14ac:dyDescent="0.2">
      <c r="A26" s="16" t="s">
        <v>1377</v>
      </c>
      <c r="B26" s="35" t="s">
        <v>1173</v>
      </c>
      <c r="C26" s="35" t="s">
        <v>1176</v>
      </c>
      <c r="D26" s="33" t="s">
        <v>1177</v>
      </c>
      <c r="E26" s="33" t="s">
        <v>964</v>
      </c>
      <c r="F26" s="33" t="s">
        <v>965</v>
      </c>
      <c r="G26" s="33" t="s">
        <v>542</v>
      </c>
      <c r="H26" s="35" t="s">
        <v>110</v>
      </c>
      <c r="I26" s="33" t="s">
        <v>817</v>
      </c>
      <c r="J26" s="33" t="s">
        <v>52</v>
      </c>
      <c r="K26" s="36">
        <v>3273166.25</v>
      </c>
      <c r="L26" s="36">
        <v>0</v>
      </c>
      <c r="M26" s="37"/>
      <c r="N26" s="38">
        <v>-2.6899999999999997E-2</v>
      </c>
      <c r="O26" s="38">
        <v>0.19940000000000002</v>
      </c>
      <c r="P26" s="39">
        <v>1.2E-2</v>
      </c>
      <c r="Q26" s="33" t="s">
        <v>27</v>
      </c>
      <c r="R26" s="33" t="s">
        <v>27</v>
      </c>
      <c r="S26" s="33" t="s">
        <v>27</v>
      </c>
      <c r="T26" s="33" t="s">
        <v>25</v>
      </c>
      <c r="U26" s="33" t="s">
        <v>25</v>
      </c>
      <c r="V26" s="39">
        <v>2E-3</v>
      </c>
      <c r="W26" s="39">
        <v>5.4999999999999997E-3</v>
      </c>
      <c r="X26" s="17" t="s">
        <v>25</v>
      </c>
      <c r="Y26" s="36">
        <v>404181.30038546608</v>
      </c>
      <c r="Z26" s="36">
        <v>0</v>
      </c>
      <c r="AA26" s="36">
        <v>0</v>
      </c>
      <c r="AB26" s="40">
        <v>0</v>
      </c>
      <c r="AC26" s="36">
        <v>404181.30038546608</v>
      </c>
      <c r="AD26" s="6">
        <v>0</v>
      </c>
      <c r="AE26" s="6">
        <v>0</v>
      </c>
      <c r="AF26" s="36"/>
      <c r="AG26" s="36"/>
      <c r="AH26" s="40"/>
      <c r="AI26" s="93">
        <f t="shared" si="0"/>
        <v>404181.30038546608</v>
      </c>
      <c r="AJ26" s="11">
        <f t="shared" si="1"/>
        <v>0</v>
      </c>
      <c r="AK26" s="11">
        <f t="shared" si="2"/>
        <v>1</v>
      </c>
      <c r="AL26" s="11">
        <f t="shared" si="6"/>
        <v>0</v>
      </c>
      <c r="AM26" s="11">
        <f>+AC26/(K26*309.21)</f>
        <v>3.9935085777356895E-4</v>
      </c>
      <c r="AN26" s="94">
        <f>+AI26/(K26*309.21)+AH26</f>
        <v>3.9935085777356895E-4</v>
      </c>
    </row>
    <row r="27" spans="1:40" ht="12.75" customHeight="1" x14ac:dyDescent="0.2">
      <c r="A27" s="16" t="s">
        <v>1377</v>
      </c>
      <c r="B27" s="35" t="s">
        <v>1173</v>
      </c>
      <c r="C27" s="35" t="s">
        <v>1178</v>
      </c>
      <c r="D27" s="33" t="s">
        <v>1179</v>
      </c>
      <c r="E27" s="33" t="s">
        <v>964</v>
      </c>
      <c r="F27" s="33" t="s">
        <v>965</v>
      </c>
      <c r="G27" s="33" t="s">
        <v>542</v>
      </c>
      <c r="H27" s="35" t="s">
        <v>110</v>
      </c>
      <c r="I27" s="33" t="s">
        <v>817</v>
      </c>
      <c r="J27" s="33" t="s">
        <v>120</v>
      </c>
      <c r="K27" s="36">
        <v>853073.75</v>
      </c>
      <c r="L27" s="36">
        <v>0</v>
      </c>
      <c r="M27" s="37"/>
      <c r="N27" s="38">
        <v>2.4678999999999998</v>
      </c>
      <c r="O27" s="38">
        <v>0.19940000000000002</v>
      </c>
      <c r="P27" s="39">
        <v>1.2E-2</v>
      </c>
      <c r="Q27" s="33" t="s">
        <v>27</v>
      </c>
      <c r="R27" s="33" t="s">
        <v>27</v>
      </c>
      <c r="S27" s="33" t="s">
        <v>27</v>
      </c>
      <c r="T27" s="33" t="s">
        <v>25</v>
      </c>
      <c r="U27" s="33" t="s">
        <v>25</v>
      </c>
      <c r="V27" s="39">
        <v>2E-3</v>
      </c>
      <c r="W27" s="39">
        <v>5.4999999999999997E-3</v>
      </c>
      <c r="X27" s="17" t="s">
        <v>25</v>
      </c>
      <c r="Y27" s="36">
        <v>93438.169252602049</v>
      </c>
      <c r="Z27" s="36">
        <v>0</v>
      </c>
      <c r="AA27" s="36">
        <v>0</v>
      </c>
      <c r="AB27" s="40">
        <v>0</v>
      </c>
      <c r="AC27" s="36">
        <v>93438.169252602049</v>
      </c>
      <c r="AD27" s="6">
        <v>0</v>
      </c>
      <c r="AE27" s="6">
        <v>0</v>
      </c>
      <c r="AF27" s="36"/>
      <c r="AG27" s="36"/>
      <c r="AH27" s="40"/>
      <c r="AI27" s="93">
        <f t="shared" si="0"/>
        <v>93438.169252602049</v>
      </c>
      <c r="AJ27" s="11">
        <f t="shared" si="1"/>
        <v>0</v>
      </c>
      <c r="AK27" s="11">
        <f t="shared" si="2"/>
        <v>1</v>
      </c>
      <c r="AL27" s="11">
        <f t="shared" si="6"/>
        <v>0</v>
      </c>
      <c r="AM27" s="11">
        <f>+AC27/(K27*274.27)</f>
        <v>3.9935528453866357E-4</v>
      </c>
      <c r="AN27" s="94">
        <f>+AI27/(K27*274.27)+AH27</f>
        <v>3.9935528453866357E-4</v>
      </c>
    </row>
    <row r="28" spans="1:40" s="50" customFormat="1" ht="12.75" customHeight="1" x14ac:dyDescent="0.2">
      <c r="A28" s="18" t="s">
        <v>187</v>
      </c>
      <c r="B28" s="42" t="s">
        <v>54</v>
      </c>
      <c r="C28" s="42" t="s">
        <v>55</v>
      </c>
      <c r="D28" s="43" t="s">
        <v>56</v>
      </c>
      <c r="E28" s="33" t="s">
        <v>964</v>
      </c>
      <c r="F28" s="33" t="s">
        <v>965</v>
      </c>
      <c r="G28" s="33" t="s">
        <v>1085</v>
      </c>
      <c r="H28" s="42" t="s">
        <v>57</v>
      </c>
      <c r="I28" s="5" t="s">
        <v>810</v>
      </c>
      <c r="J28" s="43" t="s">
        <v>24</v>
      </c>
      <c r="K28" s="36">
        <v>7905014681</v>
      </c>
      <c r="L28" s="42"/>
      <c r="M28" s="42"/>
      <c r="N28" s="45">
        <v>5.2300000000000003E-4</v>
      </c>
      <c r="O28" s="45">
        <v>1.0510000000000001E-3</v>
      </c>
      <c r="P28" s="46">
        <v>0</v>
      </c>
      <c r="Q28" s="47">
        <v>0</v>
      </c>
      <c r="R28" s="47">
        <v>0</v>
      </c>
      <c r="S28" s="47">
        <v>0</v>
      </c>
      <c r="T28" s="46">
        <v>0</v>
      </c>
      <c r="U28" s="43" t="s">
        <v>26</v>
      </c>
      <c r="V28" s="46">
        <v>4.0000000000000002E-4</v>
      </c>
      <c r="W28" s="48" t="s">
        <v>1484</v>
      </c>
      <c r="X28" s="46">
        <v>5.5999999999999999E-3</v>
      </c>
      <c r="Y28" s="44">
        <v>26752202.109999999</v>
      </c>
      <c r="Z28" s="44">
        <v>15533634</v>
      </c>
      <c r="AA28" s="44">
        <v>0</v>
      </c>
      <c r="AB28" s="44">
        <v>3957026</v>
      </c>
      <c r="AC28" s="44">
        <v>2986596</v>
      </c>
      <c r="AD28" s="6">
        <v>3597058</v>
      </c>
      <c r="AE28" s="6">
        <v>677889.19</v>
      </c>
      <c r="AF28" s="49"/>
      <c r="AG28" s="49"/>
      <c r="AH28" s="45"/>
      <c r="AI28" s="93">
        <f t="shared" si="0"/>
        <v>26074314</v>
      </c>
      <c r="AJ28" s="11">
        <f t="shared" si="1"/>
        <v>0.59574468574705364</v>
      </c>
      <c r="AK28" s="11">
        <f t="shared" si="2"/>
        <v>0.11454169033938918</v>
      </c>
      <c r="AL28" s="11">
        <f t="shared" si="6"/>
        <v>1.9650354397615067E-3</v>
      </c>
      <c r="AM28" s="11">
        <f t="shared" ref="AM28:AM59" si="7">+AC28/K28</f>
        <v>3.7781030403123673E-4</v>
      </c>
      <c r="AN28" s="94">
        <f t="shared" ref="AN28:AN59" si="8">+AI28/K28+AH28</f>
        <v>3.2984523182063904E-3</v>
      </c>
    </row>
    <row r="29" spans="1:40" s="50" customFormat="1" ht="12.75" customHeight="1" x14ac:dyDescent="0.2">
      <c r="A29" s="18" t="s">
        <v>187</v>
      </c>
      <c r="B29" s="42" t="s">
        <v>54</v>
      </c>
      <c r="C29" s="42" t="s">
        <v>58</v>
      </c>
      <c r="D29" s="43" t="s">
        <v>59</v>
      </c>
      <c r="E29" s="33" t="s">
        <v>964</v>
      </c>
      <c r="F29" s="33" t="s">
        <v>965</v>
      </c>
      <c r="G29" s="33" t="s">
        <v>1085</v>
      </c>
      <c r="H29" s="42" t="s">
        <v>57</v>
      </c>
      <c r="I29" s="5" t="s">
        <v>810</v>
      </c>
      <c r="J29" s="43" t="s">
        <v>24</v>
      </c>
      <c r="K29" s="36">
        <v>111974445</v>
      </c>
      <c r="L29" s="42"/>
      <c r="M29" s="42"/>
      <c r="N29" s="45">
        <v>1.8289999999999999E-3</v>
      </c>
      <c r="O29" s="45">
        <v>1.0510000000000001E-3</v>
      </c>
      <c r="P29" s="46">
        <v>0</v>
      </c>
      <c r="Q29" s="47">
        <v>0</v>
      </c>
      <c r="R29" s="47">
        <v>0</v>
      </c>
      <c r="S29" s="47">
        <v>0</v>
      </c>
      <c r="T29" s="46">
        <v>0</v>
      </c>
      <c r="U29" s="43" t="s">
        <v>26</v>
      </c>
      <c r="V29" s="46">
        <v>4.0000000000000002E-4</v>
      </c>
      <c r="W29" s="48" t="s">
        <v>1484</v>
      </c>
      <c r="X29" s="46">
        <v>0</v>
      </c>
      <c r="Y29" s="44">
        <v>207215.89</v>
      </c>
      <c r="Z29" s="44">
        <v>48305</v>
      </c>
      <c r="AA29" s="44">
        <v>0</v>
      </c>
      <c r="AB29" s="44">
        <v>56051</v>
      </c>
      <c r="AC29" s="44">
        <v>42305</v>
      </c>
      <c r="AD29" s="6">
        <v>50952</v>
      </c>
      <c r="AE29" s="6">
        <v>9601.81</v>
      </c>
      <c r="AF29" s="49"/>
      <c r="AG29" s="49"/>
      <c r="AH29" s="45"/>
      <c r="AI29" s="93">
        <f t="shared" si="0"/>
        <v>197613</v>
      </c>
      <c r="AJ29" s="11">
        <f t="shared" si="1"/>
        <v>0.24444242028611479</v>
      </c>
      <c r="AK29" s="11">
        <f t="shared" si="2"/>
        <v>0.21408004534114658</v>
      </c>
      <c r="AL29" s="11">
        <f t="shared" si="6"/>
        <v>4.3139307366069107E-4</v>
      </c>
      <c r="AM29" s="11">
        <f t="shared" si="7"/>
        <v>3.7780941892589869E-4</v>
      </c>
      <c r="AN29" s="94">
        <f t="shared" si="8"/>
        <v>1.7648044605177548E-3</v>
      </c>
    </row>
    <row r="30" spans="1:40" s="50" customFormat="1" ht="12.75" customHeight="1" x14ac:dyDescent="0.2">
      <c r="A30" s="18" t="s">
        <v>187</v>
      </c>
      <c r="B30" s="42" t="s">
        <v>60</v>
      </c>
      <c r="C30" s="42" t="s">
        <v>55</v>
      </c>
      <c r="D30" s="43" t="s">
        <v>61</v>
      </c>
      <c r="E30" s="33" t="s">
        <v>964</v>
      </c>
      <c r="F30" s="33" t="s">
        <v>965</v>
      </c>
      <c r="G30" s="33" t="s">
        <v>1085</v>
      </c>
      <c r="H30" s="19" t="s">
        <v>53</v>
      </c>
      <c r="I30" s="33" t="s">
        <v>817</v>
      </c>
      <c r="J30" s="43" t="s">
        <v>24</v>
      </c>
      <c r="K30" s="36">
        <v>72539680</v>
      </c>
      <c r="L30" s="42"/>
      <c r="M30" s="42"/>
      <c r="N30" s="45">
        <v>9.5295000000000005E-2</v>
      </c>
      <c r="O30" s="45">
        <v>0.10822900000000001</v>
      </c>
      <c r="P30" s="46">
        <v>0.01</v>
      </c>
      <c r="Q30" s="47">
        <v>0</v>
      </c>
      <c r="R30" s="47">
        <v>0</v>
      </c>
      <c r="S30" s="47">
        <v>0</v>
      </c>
      <c r="T30" s="46">
        <v>0.2</v>
      </c>
      <c r="U30" s="43" t="s">
        <v>26</v>
      </c>
      <c r="V30" s="46">
        <v>8.0000000000000004E-4</v>
      </c>
      <c r="W30" s="48" t="s">
        <v>1484</v>
      </c>
      <c r="X30" s="46">
        <v>1.1599999999999999E-2</v>
      </c>
      <c r="Y30" s="44">
        <v>838482.77</v>
      </c>
      <c r="Z30" s="44">
        <v>711651.4</v>
      </c>
      <c r="AA30" s="44">
        <v>0</v>
      </c>
      <c r="AB30" s="44">
        <v>35532</v>
      </c>
      <c r="AC30" s="44">
        <v>47006</v>
      </c>
      <c r="AD30" s="6">
        <v>28023</v>
      </c>
      <c r="AE30" s="6">
        <v>16270.72</v>
      </c>
      <c r="AF30" s="49"/>
      <c r="AG30" s="49"/>
      <c r="AH30" s="45"/>
      <c r="AI30" s="93">
        <f t="shared" si="0"/>
        <v>822212.4</v>
      </c>
      <c r="AJ30" s="11">
        <f t="shared" si="1"/>
        <v>0.86553231257519347</v>
      </c>
      <c r="AK30" s="11">
        <f t="shared" si="2"/>
        <v>5.7170142410890419E-2</v>
      </c>
      <c r="AL30" s="11">
        <f t="shared" si="6"/>
        <v>9.8105119846131107E-3</v>
      </c>
      <c r="AM30" s="11">
        <f t="shared" si="7"/>
        <v>6.4800396141808183E-4</v>
      </c>
      <c r="AN30" s="94">
        <f t="shared" si="8"/>
        <v>1.1334657114561299E-2</v>
      </c>
    </row>
    <row r="31" spans="1:40" s="50" customFormat="1" ht="12.75" customHeight="1" x14ac:dyDescent="0.2">
      <c r="A31" s="18" t="s">
        <v>187</v>
      </c>
      <c r="B31" s="42" t="s">
        <v>60</v>
      </c>
      <c r="C31" s="42" t="s">
        <v>64</v>
      </c>
      <c r="D31" s="43" t="s">
        <v>65</v>
      </c>
      <c r="E31" s="33" t="s">
        <v>964</v>
      </c>
      <c r="F31" s="33" t="s">
        <v>965</v>
      </c>
      <c r="G31" s="33" t="s">
        <v>1085</v>
      </c>
      <c r="H31" s="19" t="s">
        <v>53</v>
      </c>
      <c r="I31" s="33" t="s">
        <v>817</v>
      </c>
      <c r="J31" s="43" t="s">
        <v>63</v>
      </c>
      <c r="K31" s="36">
        <v>15596697.630000001</v>
      </c>
      <c r="L31" s="42"/>
      <c r="M31" s="42"/>
      <c r="N31" s="45">
        <v>3.5556999999999998E-2</v>
      </c>
      <c r="O31" s="45">
        <v>4.7712999999999998E-2</v>
      </c>
      <c r="P31" s="46">
        <v>0.01</v>
      </c>
      <c r="Q31" s="47">
        <v>0</v>
      </c>
      <c r="R31" s="47">
        <v>0</v>
      </c>
      <c r="S31" s="47">
        <v>0</v>
      </c>
      <c r="T31" s="46">
        <v>0.2</v>
      </c>
      <c r="U31" s="43" t="s">
        <v>26</v>
      </c>
      <c r="V31" s="46">
        <v>8.0000000000000004E-4</v>
      </c>
      <c r="W31" s="48" t="s">
        <v>1484</v>
      </c>
      <c r="X31" s="46">
        <v>1.1599999999999999E-2</v>
      </c>
      <c r="Y31" s="44">
        <v>180281.5</v>
      </c>
      <c r="Z31" s="44">
        <v>153011.59</v>
      </c>
      <c r="AA31" s="44">
        <v>0</v>
      </c>
      <c r="AB31" s="44">
        <v>7640</v>
      </c>
      <c r="AC31" s="44">
        <v>10107</v>
      </c>
      <c r="AD31" s="6">
        <v>6025</v>
      </c>
      <c r="AE31" s="6">
        <v>3498.54</v>
      </c>
      <c r="AF31" s="51"/>
      <c r="AG31" s="51"/>
      <c r="AH31" s="45"/>
      <c r="AI31" s="93">
        <f t="shared" si="0"/>
        <v>176783.59</v>
      </c>
      <c r="AJ31" s="11">
        <f t="shared" si="1"/>
        <v>0.8655305054049417</v>
      </c>
      <c r="AK31" s="11">
        <f t="shared" si="2"/>
        <v>5.7171596074047371E-2</v>
      </c>
      <c r="AL31" s="11">
        <f t="shared" si="6"/>
        <v>9.8105120474788598E-3</v>
      </c>
      <c r="AM31" s="11">
        <f t="shared" si="7"/>
        <v>6.4802179536771584E-4</v>
      </c>
      <c r="AN31" s="94">
        <f t="shared" si="8"/>
        <v>1.1334680853205718E-2</v>
      </c>
    </row>
    <row r="32" spans="1:40" s="50" customFormat="1" ht="12.75" customHeight="1" x14ac:dyDescent="0.2">
      <c r="A32" s="18" t="s">
        <v>187</v>
      </c>
      <c r="B32" s="42" t="s">
        <v>60</v>
      </c>
      <c r="C32" s="42" t="s">
        <v>58</v>
      </c>
      <c r="D32" s="43" t="s">
        <v>62</v>
      </c>
      <c r="E32" s="33" t="s">
        <v>964</v>
      </c>
      <c r="F32" s="33" t="s">
        <v>965</v>
      </c>
      <c r="G32" s="33" t="s">
        <v>1085</v>
      </c>
      <c r="H32" s="19" t="s">
        <v>53</v>
      </c>
      <c r="I32" s="33" t="s">
        <v>817</v>
      </c>
      <c r="J32" s="43" t="s">
        <v>63</v>
      </c>
      <c r="K32" s="36">
        <v>21667770.850000001</v>
      </c>
      <c r="L32" s="42"/>
      <c r="M32" s="42"/>
      <c r="N32" s="45">
        <v>4.1701000000000002E-2</v>
      </c>
      <c r="O32" s="45">
        <v>4.7712999999999998E-2</v>
      </c>
      <c r="P32" s="46">
        <v>4.0000000000000001E-3</v>
      </c>
      <c r="Q32" s="47">
        <v>0</v>
      </c>
      <c r="R32" s="47">
        <v>0</v>
      </c>
      <c r="S32" s="47">
        <v>0</v>
      </c>
      <c r="T32" s="46">
        <v>0.2</v>
      </c>
      <c r="U32" s="43" t="s">
        <v>26</v>
      </c>
      <c r="V32" s="46">
        <v>8.0000000000000004E-4</v>
      </c>
      <c r="W32" s="48" t="s">
        <v>1484</v>
      </c>
      <c r="X32" s="46">
        <v>5.5999999999999999E-3</v>
      </c>
      <c r="Y32" s="44">
        <v>122689.91</v>
      </c>
      <c r="Z32" s="44">
        <v>84805.08</v>
      </c>
      <c r="AA32" s="44">
        <v>0</v>
      </c>
      <c r="AB32" s="44">
        <v>10613</v>
      </c>
      <c r="AC32" s="44">
        <v>14041</v>
      </c>
      <c r="AD32" s="6">
        <v>8371</v>
      </c>
      <c r="AE32" s="6">
        <v>4860.43</v>
      </c>
      <c r="AF32" s="51"/>
      <c r="AG32" s="51"/>
      <c r="AH32" s="45"/>
      <c r="AI32" s="93">
        <f t="shared" si="0"/>
        <v>117830.08</v>
      </c>
      <c r="AJ32" s="11">
        <f t="shared" si="1"/>
        <v>0.71972352051360744</v>
      </c>
      <c r="AK32" s="11">
        <f t="shared" si="2"/>
        <v>0.11916312031698527</v>
      </c>
      <c r="AL32" s="11">
        <f t="shared" si="6"/>
        <v>3.913881154968925E-3</v>
      </c>
      <c r="AM32" s="11">
        <f t="shared" si="7"/>
        <v>6.480131296016544E-4</v>
      </c>
      <c r="AN32" s="94">
        <f t="shared" si="8"/>
        <v>5.4380342498407024E-3</v>
      </c>
    </row>
    <row r="33" spans="1:40" s="50" customFormat="1" ht="12.75" customHeight="1" x14ac:dyDescent="0.2">
      <c r="A33" s="18" t="s">
        <v>187</v>
      </c>
      <c r="B33" s="42" t="s">
        <v>66</v>
      </c>
      <c r="C33" s="42" t="s">
        <v>55</v>
      </c>
      <c r="D33" s="43" t="s">
        <v>67</v>
      </c>
      <c r="E33" s="33" t="s">
        <v>964</v>
      </c>
      <c r="F33" s="33" t="s">
        <v>965</v>
      </c>
      <c r="G33" s="33" t="s">
        <v>1085</v>
      </c>
      <c r="H33" s="19" t="s">
        <v>53</v>
      </c>
      <c r="I33" s="5" t="s">
        <v>810</v>
      </c>
      <c r="J33" s="43" t="s">
        <v>24</v>
      </c>
      <c r="K33" s="36">
        <v>28344449181</v>
      </c>
      <c r="L33" s="42"/>
      <c r="M33" s="42"/>
      <c r="N33" s="45">
        <v>5.4885999999999997E-2</v>
      </c>
      <c r="O33" s="45">
        <v>6.4082E-2</v>
      </c>
      <c r="P33" s="46">
        <v>0.01</v>
      </c>
      <c r="Q33" s="47">
        <v>0</v>
      </c>
      <c r="R33" s="47">
        <v>0</v>
      </c>
      <c r="S33" s="47">
        <v>0</v>
      </c>
      <c r="T33" s="46">
        <v>0.2</v>
      </c>
      <c r="U33" s="43" t="s">
        <v>26</v>
      </c>
      <c r="V33" s="46">
        <v>2.0000000000000001E-4</v>
      </c>
      <c r="W33" s="48" t="s">
        <v>1485</v>
      </c>
      <c r="X33" s="46">
        <v>1.12E-2</v>
      </c>
      <c r="Y33" s="44">
        <v>316709179.10000002</v>
      </c>
      <c r="Z33" s="44">
        <v>283872516</v>
      </c>
      <c r="AA33" s="44">
        <v>0</v>
      </c>
      <c r="AB33" s="44">
        <v>14187677</v>
      </c>
      <c r="AC33" s="44">
        <v>6890971</v>
      </c>
      <c r="AD33" s="6">
        <v>11708383</v>
      </c>
      <c r="AE33" s="6">
        <v>49631.89</v>
      </c>
      <c r="AF33" s="49"/>
      <c r="AG33" s="49"/>
      <c r="AH33" s="45"/>
      <c r="AI33" s="93">
        <f t="shared" si="0"/>
        <v>316659547</v>
      </c>
      <c r="AJ33" s="11">
        <f t="shared" si="1"/>
        <v>0.89645967945504579</v>
      </c>
      <c r="AK33" s="11">
        <f t="shared" si="2"/>
        <v>2.1761450318755114E-2</v>
      </c>
      <c r="AL33" s="11">
        <f t="shared" si="6"/>
        <v>1.0015100811706262E-2</v>
      </c>
      <c r="AM33" s="11">
        <f t="shared" si="7"/>
        <v>2.4311536117693167E-4</v>
      </c>
      <c r="AN33" s="94">
        <f t="shared" si="8"/>
        <v>1.1171836325973301E-2</v>
      </c>
    </row>
    <row r="34" spans="1:40" s="50" customFormat="1" ht="12.75" customHeight="1" x14ac:dyDescent="0.2">
      <c r="A34" s="18" t="s">
        <v>187</v>
      </c>
      <c r="B34" s="42" t="s">
        <v>66</v>
      </c>
      <c r="C34" s="42" t="s">
        <v>58</v>
      </c>
      <c r="D34" s="43" t="s">
        <v>68</v>
      </c>
      <c r="E34" s="33" t="s">
        <v>964</v>
      </c>
      <c r="F34" s="33" t="s">
        <v>965</v>
      </c>
      <c r="G34" s="33" t="s">
        <v>1085</v>
      </c>
      <c r="H34" s="19" t="s">
        <v>53</v>
      </c>
      <c r="I34" s="5" t="s">
        <v>810</v>
      </c>
      <c r="J34" s="43" t="s">
        <v>24</v>
      </c>
      <c r="K34" s="36">
        <v>615700634</v>
      </c>
      <c r="L34" s="42"/>
      <c r="M34" s="42"/>
      <c r="N34" s="45">
        <v>6.2805E-2</v>
      </c>
      <c r="O34" s="45">
        <v>6.4082E-2</v>
      </c>
      <c r="P34" s="46">
        <v>2.5000000000000001E-3</v>
      </c>
      <c r="Q34" s="47">
        <v>0</v>
      </c>
      <c r="R34" s="47">
        <v>0</v>
      </c>
      <c r="S34" s="47">
        <v>0</v>
      </c>
      <c r="T34" s="46">
        <v>0</v>
      </c>
      <c r="U34" s="43" t="s">
        <v>26</v>
      </c>
      <c r="V34" s="46">
        <v>2.0000000000000001E-4</v>
      </c>
      <c r="W34" s="48" t="s">
        <v>1485</v>
      </c>
      <c r="X34" s="46">
        <v>0</v>
      </c>
      <c r="Y34" s="44">
        <v>2250275.9</v>
      </c>
      <c r="Z34" s="44">
        <v>1536995</v>
      </c>
      <c r="AA34" s="44">
        <v>0</v>
      </c>
      <c r="AB34" s="44">
        <v>308186</v>
      </c>
      <c r="AC34" s="44">
        <v>149686</v>
      </c>
      <c r="AD34" s="6">
        <v>254331</v>
      </c>
      <c r="AE34" s="6">
        <v>1078.1099999999999</v>
      </c>
      <c r="AF34" s="49"/>
      <c r="AG34" s="49"/>
      <c r="AH34" s="45"/>
      <c r="AI34" s="93">
        <f t="shared" si="0"/>
        <v>2249198</v>
      </c>
      <c r="AJ34" s="11">
        <f t="shared" ref="AJ34:AJ65" si="9">+Z34/AI34</f>
        <v>0.68335246607902012</v>
      </c>
      <c r="AK34" s="11">
        <f t="shared" ref="AK34:AK65" si="10">+AC34/AI34</f>
        <v>6.6550832785730735E-2</v>
      </c>
      <c r="AL34" s="11">
        <f t="shared" si="6"/>
        <v>2.4963349314985439E-3</v>
      </c>
      <c r="AM34" s="11">
        <f t="shared" si="7"/>
        <v>2.4311490314301025E-4</v>
      </c>
      <c r="AN34" s="94">
        <f t="shared" si="8"/>
        <v>3.6530707876451527E-3</v>
      </c>
    </row>
    <row r="35" spans="1:40" s="50" customFormat="1" ht="12.75" customHeight="1" x14ac:dyDescent="0.2">
      <c r="A35" s="18" t="s">
        <v>187</v>
      </c>
      <c r="B35" s="42" t="s">
        <v>69</v>
      </c>
      <c r="C35" s="42" t="s">
        <v>55</v>
      </c>
      <c r="D35" s="43" t="s">
        <v>70</v>
      </c>
      <c r="E35" s="33" t="s">
        <v>964</v>
      </c>
      <c r="F35" s="33" t="s">
        <v>965</v>
      </c>
      <c r="G35" s="33" t="s">
        <v>1085</v>
      </c>
      <c r="H35" s="42" t="s">
        <v>71</v>
      </c>
      <c r="I35" s="33" t="s">
        <v>817</v>
      </c>
      <c r="J35" s="43" t="s">
        <v>24</v>
      </c>
      <c r="K35" s="36">
        <v>1443461318</v>
      </c>
      <c r="L35" s="42"/>
      <c r="M35" s="42"/>
      <c r="N35" s="45">
        <v>-5.8966999999999999E-2</v>
      </c>
      <c r="O35" s="45">
        <v>-4.0724000000000003E-2</v>
      </c>
      <c r="P35" s="46">
        <v>1.2500000000000001E-2</v>
      </c>
      <c r="Q35" s="47">
        <v>0</v>
      </c>
      <c r="R35" s="47">
        <v>0</v>
      </c>
      <c r="S35" s="47">
        <v>0</v>
      </c>
      <c r="T35" s="46">
        <v>0.2</v>
      </c>
      <c r="U35" s="43" t="s">
        <v>26</v>
      </c>
      <c r="V35" s="46">
        <v>2.9999999999999997E-4</v>
      </c>
      <c r="W35" s="48" t="s">
        <v>1486</v>
      </c>
      <c r="X35" s="46">
        <v>1.3899999999999999E-2</v>
      </c>
      <c r="Y35" s="44">
        <v>20213894</v>
      </c>
      <c r="Z35" s="44">
        <v>18101160</v>
      </c>
      <c r="AA35" s="44">
        <v>0</v>
      </c>
      <c r="AB35" s="44">
        <v>722735</v>
      </c>
      <c r="AC35" s="44">
        <v>640174</v>
      </c>
      <c r="AD35" s="6">
        <v>698205</v>
      </c>
      <c r="AE35" s="6">
        <v>51620</v>
      </c>
      <c r="AF35" s="49"/>
      <c r="AG35" s="49"/>
      <c r="AH35" s="45"/>
      <c r="AI35" s="93">
        <f t="shared" si="0"/>
        <v>20162274</v>
      </c>
      <c r="AJ35" s="11">
        <f t="shared" si="9"/>
        <v>0.89777373326044474</v>
      </c>
      <c r="AK35" s="11">
        <f t="shared" si="10"/>
        <v>3.1751081252045281E-2</v>
      </c>
      <c r="AL35" s="11">
        <f t="shared" si="6"/>
        <v>1.2540107430852539E-2</v>
      </c>
      <c r="AM35" s="11">
        <f t="shared" si="7"/>
        <v>4.4349924173028653E-4</v>
      </c>
      <c r="AN35" s="94">
        <f t="shared" si="8"/>
        <v>1.3968004371558781E-2</v>
      </c>
    </row>
    <row r="36" spans="1:40" s="50" customFormat="1" ht="12.75" customHeight="1" x14ac:dyDescent="0.2">
      <c r="A36" s="18" t="s">
        <v>187</v>
      </c>
      <c r="B36" s="42" t="s">
        <v>72</v>
      </c>
      <c r="C36" s="42" t="s">
        <v>55</v>
      </c>
      <c r="D36" s="43" t="s">
        <v>73</v>
      </c>
      <c r="E36" s="33" t="s">
        <v>964</v>
      </c>
      <c r="F36" s="33" t="s">
        <v>965</v>
      </c>
      <c r="G36" s="33" t="s">
        <v>1085</v>
      </c>
      <c r="H36" s="42" t="s">
        <v>71</v>
      </c>
      <c r="I36" s="33" t="s">
        <v>817</v>
      </c>
      <c r="J36" s="43" t="s">
        <v>52</v>
      </c>
      <c r="K36" s="36">
        <v>695768.45</v>
      </c>
      <c r="L36" s="42"/>
      <c r="M36" s="42"/>
      <c r="N36" s="45">
        <v>4.2960999999999999E-2</v>
      </c>
      <c r="O36" s="45">
        <v>0</v>
      </c>
      <c r="P36" s="46">
        <v>1.2500000000000001E-2</v>
      </c>
      <c r="Q36" s="47">
        <v>0</v>
      </c>
      <c r="R36" s="47">
        <v>0</v>
      </c>
      <c r="S36" s="47">
        <v>0</v>
      </c>
      <c r="T36" s="46">
        <v>0</v>
      </c>
      <c r="U36" s="43" t="s">
        <v>26</v>
      </c>
      <c r="V36" s="46">
        <v>8.0000000000000004E-4</v>
      </c>
      <c r="W36" s="48" t="s">
        <v>1484</v>
      </c>
      <c r="X36" s="46">
        <v>6.7999999999999996E-3</v>
      </c>
      <c r="Y36" s="44">
        <v>10019.540000000001</v>
      </c>
      <c r="Z36" s="44">
        <v>8692.65</v>
      </c>
      <c r="AA36" s="44">
        <v>0</v>
      </c>
      <c r="AB36" s="44">
        <v>349</v>
      </c>
      <c r="AC36" s="44">
        <v>581</v>
      </c>
      <c r="AD36" s="6">
        <v>246</v>
      </c>
      <c r="AE36" s="6">
        <v>151.18</v>
      </c>
      <c r="AF36" s="52"/>
      <c r="AG36" s="52"/>
      <c r="AH36" s="45"/>
      <c r="AI36" s="93">
        <f t="shared" si="0"/>
        <v>9868.65</v>
      </c>
      <c r="AJ36" s="11">
        <f t="shared" si="9"/>
        <v>0.88083476463346055</v>
      </c>
      <c r="AK36" s="11">
        <f t="shared" si="10"/>
        <v>5.8873300806087971E-2</v>
      </c>
      <c r="AL36" s="11">
        <f t="shared" si="6"/>
        <v>1.2493596109452793E-2</v>
      </c>
      <c r="AM36" s="11">
        <f t="shared" si="7"/>
        <v>8.3504792434896987E-4</v>
      </c>
      <c r="AN36" s="94">
        <f t="shared" si="8"/>
        <v>1.4183813594882034E-2</v>
      </c>
    </row>
    <row r="37" spans="1:40" s="50" customFormat="1" ht="12.75" customHeight="1" x14ac:dyDescent="0.2">
      <c r="A37" s="18" t="s">
        <v>187</v>
      </c>
      <c r="B37" s="42" t="s">
        <v>72</v>
      </c>
      <c r="C37" s="42" t="s">
        <v>58</v>
      </c>
      <c r="D37" s="43" t="s">
        <v>74</v>
      </c>
      <c r="E37" s="33" t="s">
        <v>964</v>
      </c>
      <c r="F37" s="33" t="s">
        <v>965</v>
      </c>
      <c r="G37" s="33" t="s">
        <v>1085</v>
      </c>
      <c r="H37" s="42" t="s">
        <v>71</v>
      </c>
      <c r="I37" s="33" t="s">
        <v>817</v>
      </c>
      <c r="J37" s="43" t="s">
        <v>24</v>
      </c>
      <c r="K37" s="36">
        <v>2819486086</v>
      </c>
      <c r="L37" s="42"/>
      <c r="M37" s="42"/>
      <c r="N37" s="45">
        <v>4.8711999999999998E-2</v>
      </c>
      <c r="O37" s="45">
        <v>0</v>
      </c>
      <c r="P37" s="46">
        <v>7.4999999999999997E-3</v>
      </c>
      <c r="Q37" s="47">
        <v>0</v>
      </c>
      <c r="R37" s="47">
        <v>0</v>
      </c>
      <c r="S37" s="47">
        <v>0</v>
      </c>
      <c r="T37" s="46">
        <v>0</v>
      </c>
      <c r="U37" s="43" t="s">
        <v>26</v>
      </c>
      <c r="V37" s="46">
        <v>8.0000000000000004E-4</v>
      </c>
      <c r="W37" s="48" t="s">
        <v>1484</v>
      </c>
      <c r="X37" s="46">
        <v>0</v>
      </c>
      <c r="Y37" s="44">
        <v>26539204.140000001</v>
      </c>
      <c r="Z37" s="44">
        <v>21162227</v>
      </c>
      <c r="AA37" s="44">
        <v>0</v>
      </c>
      <c r="AB37" s="44">
        <v>1413667</v>
      </c>
      <c r="AC37" s="44">
        <v>2355800</v>
      </c>
      <c r="AD37" s="6">
        <v>996346</v>
      </c>
      <c r="AE37" s="6">
        <v>611164.86</v>
      </c>
      <c r="AF37" s="49"/>
      <c r="AG37" s="49"/>
      <c r="AH37" s="45"/>
      <c r="AI37" s="93">
        <f t="shared" si="0"/>
        <v>25928040</v>
      </c>
      <c r="AJ37" s="11">
        <f t="shared" si="9"/>
        <v>0.8161907726152845</v>
      </c>
      <c r="AK37" s="11">
        <f t="shared" si="10"/>
        <v>9.0859162512862524E-2</v>
      </c>
      <c r="AL37" s="11">
        <f t="shared" si="6"/>
        <v>7.5057036475831007E-3</v>
      </c>
      <c r="AM37" s="11">
        <f t="shared" si="7"/>
        <v>8.3554233932828855E-4</v>
      </c>
      <c r="AN37" s="94">
        <f t="shared" si="8"/>
        <v>9.1960162984113403E-3</v>
      </c>
    </row>
    <row r="38" spans="1:40" s="50" customFormat="1" ht="12.75" customHeight="1" x14ac:dyDescent="0.2">
      <c r="A38" s="18" t="s">
        <v>187</v>
      </c>
      <c r="B38" s="42" t="s">
        <v>75</v>
      </c>
      <c r="C38" s="42" t="s">
        <v>55</v>
      </c>
      <c r="D38" s="43" t="s">
        <v>76</v>
      </c>
      <c r="E38" s="33" t="s">
        <v>964</v>
      </c>
      <c r="F38" s="33" t="s">
        <v>965</v>
      </c>
      <c r="G38" s="33" t="s">
        <v>542</v>
      </c>
      <c r="H38" s="42" t="s">
        <v>77</v>
      </c>
      <c r="I38" s="33" t="s">
        <v>817</v>
      </c>
      <c r="J38" s="43" t="s">
        <v>24</v>
      </c>
      <c r="K38" s="36">
        <v>2379876773</v>
      </c>
      <c r="L38" s="42"/>
      <c r="M38" s="42"/>
      <c r="N38" s="45">
        <v>0.17452599999999999</v>
      </c>
      <c r="O38" s="45">
        <v>0.19663</v>
      </c>
      <c r="P38" s="46">
        <v>1.4999999999999999E-2</v>
      </c>
      <c r="Q38" s="47">
        <v>0</v>
      </c>
      <c r="R38" s="47">
        <v>0</v>
      </c>
      <c r="S38" s="47">
        <v>0</v>
      </c>
      <c r="T38" s="46">
        <v>0.2</v>
      </c>
      <c r="U38" s="43" t="s">
        <v>26</v>
      </c>
      <c r="V38" s="46">
        <v>8.9999999999999998E-4</v>
      </c>
      <c r="W38" s="48" t="s">
        <v>1484</v>
      </c>
      <c r="X38" s="46">
        <v>2.2100000000000002E-2</v>
      </c>
      <c r="Y38" s="44">
        <v>39294928.93</v>
      </c>
      <c r="Z38" s="44">
        <v>35742666.829999998</v>
      </c>
      <c r="AA38" s="44">
        <v>0</v>
      </c>
      <c r="AB38" s="44">
        <v>1191244</v>
      </c>
      <c r="AC38" s="44">
        <v>1303444</v>
      </c>
      <c r="AD38" s="6">
        <v>956008</v>
      </c>
      <c r="AE38" s="6">
        <v>101565.31</v>
      </c>
      <c r="AF38" s="49"/>
      <c r="AG38" s="49"/>
      <c r="AH38" s="53">
        <v>5.8999999999999999E-3</v>
      </c>
      <c r="AI38" s="93">
        <f t="shared" si="0"/>
        <v>39193362.829999998</v>
      </c>
      <c r="AJ38" s="11">
        <f t="shared" si="9"/>
        <v>0.91195713378902221</v>
      </c>
      <c r="AK38" s="11">
        <f t="shared" si="10"/>
        <v>3.3256753334834986E-2</v>
      </c>
      <c r="AL38" s="11">
        <f t="shared" si="6"/>
        <v>1.501870484871529E-2</v>
      </c>
      <c r="AM38" s="11">
        <f t="shared" si="7"/>
        <v>5.4769390364565736E-4</v>
      </c>
      <c r="AN38" s="94">
        <f t="shared" si="8"/>
        <v>2.2368652190169511E-2</v>
      </c>
    </row>
    <row r="39" spans="1:40" s="50" customFormat="1" ht="12.75" customHeight="1" x14ac:dyDescent="0.2">
      <c r="A39" s="18" t="s">
        <v>187</v>
      </c>
      <c r="B39" s="42" t="s">
        <v>75</v>
      </c>
      <c r="C39" s="42" t="s">
        <v>78</v>
      </c>
      <c r="D39" s="43" t="s">
        <v>79</v>
      </c>
      <c r="E39" s="33" t="s">
        <v>964</v>
      </c>
      <c r="F39" s="33" t="s">
        <v>965</v>
      </c>
      <c r="G39" s="33" t="s">
        <v>542</v>
      </c>
      <c r="H39" s="42" t="s">
        <v>77</v>
      </c>
      <c r="I39" s="33" t="s">
        <v>817</v>
      </c>
      <c r="J39" s="43" t="s">
        <v>52</v>
      </c>
      <c r="K39" s="36">
        <v>198328.85</v>
      </c>
      <c r="L39" s="42"/>
      <c r="M39" s="42"/>
      <c r="N39" s="45">
        <v>0.17782600000000001</v>
      </c>
      <c r="O39" s="45">
        <v>0.20002600000000001</v>
      </c>
      <c r="P39" s="46">
        <v>1.4999999999999999E-2</v>
      </c>
      <c r="Q39" s="47">
        <v>0</v>
      </c>
      <c r="R39" s="47">
        <v>0</v>
      </c>
      <c r="S39" s="47">
        <v>0</v>
      </c>
      <c r="T39" s="46">
        <v>0.2</v>
      </c>
      <c r="U39" s="43" t="s">
        <v>26</v>
      </c>
      <c r="V39" s="46">
        <v>8.9999999999999998E-4</v>
      </c>
      <c r="W39" s="48" t="s">
        <v>1484</v>
      </c>
      <c r="X39" s="46">
        <v>2.2100000000000002E-2</v>
      </c>
      <c r="Y39" s="44">
        <v>3274.67</v>
      </c>
      <c r="Z39" s="44">
        <v>2978.64</v>
      </c>
      <c r="AA39" s="44">
        <v>0</v>
      </c>
      <c r="AB39" s="44">
        <v>99</v>
      </c>
      <c r="AC39" s="44">
        <v>109</v>
      </c>
      <c r="AD39" s="6">
        <v>80</v>
      </c>
      <c r="AE39" s="6">
        <v>8.11</v>
      </c>
      <c r="AF39" s="52"/>
      <c r="AG39" s="52"/>
      <c r="AH39" s="53">
        <v>5.8999999999999999E-3</v>
      </c>
      <c r="AI39" s="93">
        <f t="shared" si="0"/>
        <v>3266.64</v>
      </c>
      <c r="AJ39" s="11">
        <f t="shared" si="9"/>
        <v>0.91183601498787747</v>
      </c>
      <c r="AK39" s="11">
        <f t="shared" si="10"/>
        <v>3.3367619327504719E-2</v>
      </c>
      <c r="AL39" s="11">
        <f t="shared" si="6"/>
        <v>1.5018692439350098E-2</v>
      </c>
      <c r="AM39" s="11">
        <f t="shared" si="7"/>
        <v>5.4959225548880048E-4</v>
      </c>
      <c r="AN39" s="94">
        <f t="shared" si="8"/>
        <v>2.2370826105228763E-2</v>
      </c>
    </row>
    <row r="40" spans="1:40" s="50" customFormat="1" ht="12.75" customHeight="1" x14ac:dyDescent="0.2">
      <c r="A40" s="18" t="s">
        <v>187</v>
      </c>
      <c r="B40" s="42" t="s">
        <v>80</v>
      </c>
      <c r="C40" s="42" t="s">
        <v>55</v>
      </c>
      <c r="D40" s="43" t="s">
        <v>81</v>
      </c>
      <c r="E40" s="33" t="s">
        <v>964</v>
      </c>
      <c r="F40" s="33" t="s">
        <v>965</v>
      </c>
      <c r="G40" s="33" t="s">
        <v>1085</v>
      </c>
      <c r="H40" s="42" t="s">
        <v>77</v>
      </c>
      <c r="I40" s="33" t="s">
        <v>817</v>
      </c>
      <c r="J40" s="43" t="s">
        <v>52</v>
      </c>
      <c r="K40" s="36">
        <v>1702312.96</v>
      </c>
      <c r="L40" s="42"/>
      <c r="M40" s="42"/>
      <c r="N40" s="45">
        <v>4.4533999999999997E-2</v>
      </c>
      <c r="O40" s="45">
        <v>0</v>
      </c>
      <c r="P40" s="46">
        <v>0.02</v>
      </c>
      <c r="Q40" s="47">
        <v>0</v>
      </c>
      <c r="R40" s="47">
        <v>0</v>
      </c>
      <c r="S40" s="47">
        <v>0</v>
      </c>
      <c r="T40" s="46">
        <v>0.2</v>
      </c>
      <c r="U40" s="43" t="s">
        <v>26</v>
      </c>
      <c r="V40" s="46">
        <v>1E-3</v>
      </c>
      <c r="W40" s="48" t="s">
        <v>1484</v>
      </c>
      <c r="X40" s="46">
        <v>2.1700000000000001E-2</v>
      </c>
      <c r="Y40" s="44">
        <v>40254.080000000002</v>
      </c>
      <c r="Z40" s="44">
        <v>34114.65</v>
      </c>
      <c r="AA40" s="44">
        <v>0</v>
      </c>
      <c r="AB40" s="44">
        <v>854</v>
      </c>
      <c r="AC40" s="44">
        <v>1153</v>
      </c>
      <c r="AD40" s="6">
        <v>2049.92</v>
      </c>
      <c r="AE40" s="6">
        <v>2082.5100000000002</v>
      </c>
      <c r="AF40" s="52"/>
      <c r="AG40" s="52"/>
      <c r="AH40" s="45"/>
      <c r="AI40" s="93">
        <f t="shared" si="0"/>
        <v>38171.57</v>
      </c>
      <c r="AJ40" s="11">
        <f t="shared" si="9"/>
        <v>0.89371880695501915</v>
      </c>
      <c r="AK40" s="11">
        <f t="shared" si="10"/>
        <v>3.0205726408423863E-2</v>
      </c>
      <c r="AL40" s="11">
        <f t="shared" si="6"/>
        <v>2.0040175221364701E-2</v>
      </c>
      <c r="AM40" s="11">
        <f t="shared" si="7"/>
        <v>6.7731376491429642E-4</v>
      </c>
      <c r="AN40" s="94">
        <f t="shared" si="8"/>
        <v>2.2423356278742073E-2</v>
      </c>
    </row>
    <row r="41" spans="1:40" s="50" customFormat="1" ht="12.75" customHeight="1" x14ac:dyDescent="0.2">
      <c r="A41" s="18" t="s">
        <v>187</v>
      </c>
      <c r="B41" s="42" t="s">
        <v>80</v>
      </c>
      <c r="C41" s="42" t="s">
        <v>78</v>
      </c>
      <c r="D41" s="43" t="s">
        <v>82</v>
      </c>
      <c r="E41" s="33" t="s">
        <v>964</v>
      </c>
      <c r="F41" s="33" t="s">
        <v>965</v>
      </c>
      <c r="G41" s="33" t="s">
        <v>1085</v>
      </c>
      <c r="H41" s="42" t="s">
        <v>77</v>
      </c>
      <c r="I41" s="33" t="s">
        <v>817</v>
      </c>
      <c r="J41" s="43" t="s">
        <v>24</v>
      </c>
      <c r="K41" s="36">
        <v>1030246866</v>
      </c>
      <c r="L41" s="42"/>
      <c r="M41" s="42"/>
      <c r="N41" s="45">
        <v>4.1634999999999998E-2</v>
      </c>
      <c r="O41" s="45">
        <v>0</v>
      </c>
      <c r="P41" s="46">
        <v>0.02</v>
      </c>
      <c r="Q41" s="47">
        <v>0</v>
      </c>
      <c r="R41" s="47">
        <v>0</v>
      </c>
      <c r="S41" s="47">
        <v>0</v>
      </c>
      <c r="T41" s="46">
        <v>0.2</v>
      </c>
      <c r="U41" s="43" t="s">
        <v>26</v>
      </c>
      <c r="V41" s="46">
        <v>1E-3</v>
      </c>
      <c r="W41" s="48" t="s">
        <v>1484</v>
      </c>
      <c r="X41" s="46">
        <v>2.1700000000000001E-2</v>
      </c>
      <c r="Y41" s="44">
        <v>24361605.309999999</v>
      </c>
      <c r="Z41" s="44">
        <v>20646327.539999999</v>
      </c>
      <c r="AA41" s="44">
        <v>0</v>
      </c>
      <c r="AB41" s="44">
        <v>516621</v>
      </c>
      <c r="AC41" s="44">
        <v>697767</v>
      </c>
      <c r="AD41" s="6">
        <v>1240494.8999999999</v>
      </c>
      <c r="AE41" s="6">
        <v>1260394.8700000001</v>
      </c>
      <c r="AF41" s="49"/>
      <c r="AG41" s="49"/>
      <c r="AH41" s="45"/>
      <c r="AI41" s="93">
        <f t="shared" si="0"/>
        <v>23101210.439999998</v>
      </c>
      <c r="AJ41" s="11">
        <f t="shared" si="9"/>
        <v>0.89373358134735048</v>
      </c>
      <c r="AK41" s="11">
        <f t="shared" si="10"/>
        <v>3.0204780905844174E-2</v>
      </c>
      <c r="AL41" s="11">
        <f t="shared" si="6"/>
        <v>2.0040175050627138E-2</v>
      </c>
      <c r="AM41" s="11">
        <f t="shared" si="7"/>
        <v>6.7728136141692466E-4</v>
      </c>
      <c r="AN41" s="94">
        <f t="shared" si="8"/>
        <v>2.2422985405131043E-2</v>
      </c>
    </row>
    <row r="42" spans="1:40" s="50" customFormat="1" ht="12.75" customHeight="1" x14ac:dyDescent="0.2">
      <c r="A42" s="18" t="s">
        <v>187</v>
      </c>
      <c r="B42" s="42" t="s">
        <v>83</v>
      </c>
      <c r="C42" s="42" t="s">
        <v>55</v>
      </c>
      <c r="D42" s="43" t="s">
        <v>84</v>
      </c>
      <c r="E42" s="33" t="s">
        <v>964</v>
      </c>
      <c r="F42" s="33" t="s">
        <v>965</v>
      </c>
      <c r="G42" s="33" t="s">
        <v>1085</v>
      </c>
      <c r="H42" s="42" t="s">
        <v>77</v>
      </c>
      <c r="I42" s="33" t="s">
        <v>817</v>
      </c>
      <c r="J42" s="43" t="s">
        <v>24</v>
      </c>
      <c r="K42" s="36">
        <v>2622384983</v>
      </c>
      <c r="L42" s="42"/>
      <c r="M42" s="42"/>
      <c r="N42" s="45">
        <v>-0.117969</v>
      </c>
      <c r="O42" s="45">
        <v>-0.139151</v>
      </c>
      <c r="P42" s="46">
        <v>1.7500000000000002E-2</v>
      </c>
      <c r="Q42" s="47">
        <v>0</v>
      </c>
      <c r="R42" s="47">
        <v>0</v>
      </c>
      <c r="S42" s="47">
        <v>0</v>
      </c>
      <c r="T42" s="46">
        <v>0.2</v>
      </c>
      <c r="U42" s="43" t="s">
        <v>26</v>
      </c>
      <c r="V42" s="46">
        <v>6.9999999999999999E-4</v>
      </c>
      <c r="W42" s="48" t="s">
        <v>1484</v>
      </c>
      <c r="X42" s="46">
        <v>2.1499999999999998E-2</v>
      </c>
      <c r="Y42" s="44">
        <v>78743698.599999994</v>
      </c>
      <c r="Z42" s="44">
        <v>45835065.659999996</v>
      </c>
      <c r="AA42" s="44">
        <v>18999372.109999999</v>
      </c>
      <c r="AB42" s="44">
        <v>1313363</v>
      </c>
      <c r="AC42" s="44">
        <v>9910240</v>
      </c>
      <c r="AD42" s="6">
        <v>935644</v>
      </c>
      <c r="AE42" s="6">
        <v>1750013.38</v>
      </c>
      <c r="AF42" s="49"/>
      <c r="AG42" s="49"/>
      <c r="AH42" s="45"/>
      <c r="AI42" s="93">
        <f t="shared" si="0"/>
        <v>57994312.659999996</v>
      </c>
      <c r="AJ42" s="11">
        <f t="shared" si="9"/>
        <v>0.79033725132177468</v>
      </c>
      <c r="AK42" s="11">
        <f t="shared" si="10"/>
        <v>0.17088296326745361</v>
      </c>
      <c r="AL42" s="11">
        <f t="shared" si="6"/>
        <v>1.7478389312451305E-2</v>
      </c>
      <c r="AM42" s="11">
        <f t="shared" si="7"/>
        <v>3.7790942459801297E-3</v>
      </c>
      <c r="AN42" s="94">
        <f t="shared" si="8"/>
        <v>2.2115102487223173E-2</v>
      </c>
    </row>
    <row r="43" spans="1:40" s="50" customFormat="1" ht="12.75" customHeight="1" x14ac:dyDescent="0.2">
      <c r="A43" s="18" t="s">
        <v>187</v>
      </c>
      <c r="B43" s="42" t="s">
        <v>83</v>
      </c>
      <c r="C43" s="42" t="s">
        <v>64</v>
      </c>
      <c r="D43" s="43" t="s">
        <v>88</v>
      </c>
      <c r="E43" s="33" t="s">
        <v>964</v>
      </c>
      <c r="F43" s="33" t="s">
        <v>965</v>
      </c>
      <c r="G43" s="33" t="s">
        <v>1085</v>
      </c>
      <c r="H43" s="42" t="s">
        <v>77</v>
      </c>
      <c r="I43" s="33" t="s">
        <v>817</v>
      </c>
      <c r="J43" s="43" t="s">
        <v>63</v>
      </c>
      <c r="K43" s="36">
        <v>15362521</v>
      </c>
      <c r="L43" s="42"/>
      <c r="M43" s="42"/>
      <c r="N43" s="45">
        <v>-0.16611000000000001</v>
      </c>
      <c r="O43" s="45">
        <v>-0.18615899999999999</v>
      </c>
      <c r="P43" s="46">
        <v>1.7500000000000002E-2</v>
      </c>
      <c r="Q43" s="47">
        <v>0</v>
      </c>
      <c r="R43" s="47">
        <v>0</v>
      </c>
      <c r="S43" s="47">
        <v>0</v>
      </c>
      <c r="T43" s="46">
        <v>0.2</v>
      </c>
      <c r="U43" s="43" t="s">
        <v>26</v>
      </c>
      <c r="V43" s="46">
        <v>6.9999999999999999E-4</v>
      </c>
      <c r="W43" s="48" t="s">
        <v>1484</v>
      </c>
      <c r="X43" s="46">
        <v>2.1499999999999998E-2</v>
      </c>
      <c r="Y43" s="44">
        <v>461298.3</v>
      </c>
      <c r="Z43" s="44">
        <v>268512.12</v>
      </c>
      <c r="AA43" s="44">
        <v>111302.59</v>
      </c>
      <c r="AB43" s="44">
        <v>7694</v>
      </c>
      <c r="AC43" s="44">
        <v>58056</v>
      </c>
      <c r="AD43" s="6">
        <v>5481</v>
      </c>
      <c r="AE43" s="6">
        <v>10251.879999999999</v>
      </c>
      <c r="AF43" s="51"/>
      <c r="AG43" s="51"/>
      <c r="AH43" s="45"/>
      <c r="AI43" s="93">
        <f t="shared" si="0"/>
        <v>339743.12</v>
      </c>
      <c r="AJ43" s="11">
        <f t="shared" si="9"/>
        <v>0.79033865350974586</v>
      </c>
      <c r="AK43" s="11">
        <f t="shared" si="10"/>
        <v>0.17088204758936693</v>
      </c>
      <c r="AL43" s="11">
        <f t="shared" si="6"/>
        <v>1.7478389126367996E-2</v>
      </c>
      <c r="AM43" s="11">
        <f t="shared" si="7"/>
        <v>3.7790672507461505E-3</v>
      </c>
      <c r="AN43" s="94">
        <f t="shared" si="8"/>
        <v>2.2115063016024519E-2</v>
      </c>
    </row>
    <row r="44" spans="1:40" s="50" customFormat="1" ht="12.75" customHeight="1" x14ac:dyDescent="0.2">
      <c r="A44" s="18" t="s">
        <v>187</v>
      </c>
      <c r="B44" s="42" t="s">
        <v>83</v>
      </c>
      <c r="C44" s="42" t="s">
        <v>58</v>
      </c>
      <c r="D44" s="43" t="s">
        <v>85</v>
      </c>
      <c r="E44" s="33" t="s">
        <v>964</v>
      </c>
      <c r="F44" s="33" t="s">
        <v>965</v>
      </c>
      <c r="G44" s="33" t="s">
        <v>1085</v>
      </c>
      <c r="H44" s="42" t="s">
        <v>77</v>
      </c>
      <c r="I44" s="33" t="s">
        <v>817</v>
      </c>
      <c r="J44" s="43" t="s">
        <v>24</v>
      </c>
      <c r="K44" s="36">
        <v>3010985085</v>
      </c>
      <c r="L44" s="42"/>
      <c r="M44" s="42"/>
      <c r="N44" s="45">
        <v>-0.110863</v>
      </c>
      <c r="O44" s="45">
        <v>-0.139151</v>
      </c>
      <c r="P44" s="46">
        <v>7.4999999999999997E-3</v>
      </c>
      <c r="Q44" s="47">
        <v>0</v>
      </c>
      <c r="R44" s="47">
        <v>0</v>
      </c>
      <c r="S44" s="47">
        <v>0</v>
      </c>
      <c r="T44" s="46">
        <v>0.2</v>
      </c>
      <c r="U44" s="43" t="s">
        <v>26</v>
      </c>
      <c r="V44" s="46">
        <v>6.9999999999999999E-4</v>
      </c>
      <c r="W44" s="48" t="s">
        <v>1484</v>
      </c>
      <c r="X44" s="46">
        <v>1.1299999999999999E-2</v>
      </c>
      <c r="Y44" s="44">
        <v>60488454.329999998</v>
      </c>
      <c r="Z44" s="44">
        <v>22703230.739999998</v>
      </c>
      <c r="AA44" s="44">
        <v>21814808.440000001</v>
      </c>
      <c r="AB44" s="44">
        <v>1507985</v>
      </c>
      <c r="AC44" s="44">
        <v>11378797</v>
      </c>
      <c r="AD44" s="6">
        <v>1074294</v>
      </c>
      <c r="AE44" s="6">
        <v>2009339.98</v>
      </c>
      <c r="AF44" s="49"/>
      <c r="AG44" s="49"/>
      <c r="AH44" s="45"/>
      <c r="AI44" s="93">
        <f t="shared" si="0"/>
        <v>36664306.739999995</v>
      </c>
      <c r="AJ44" s="11">
        <f t="shared" si="9"/>
        <v>0.61921887412182397</v>
      </c>
      <c r="AK44" s="11">
        <f t="shared" si="10"/>
        <v>0.31035080195818809</v>
      </c>
      <c r="AL44" s="11">
        <f t="shared" si="6"/>
        <v>7.5401339093647485E-3</v>
      </c>
      <c r="AM44" s="11">
        <f t="shared" si="7"/>
        <v>3.7790944421101308E-3</v>
      </c>
      <c r="AN44" s="94">
        <f t="shared" si="8"/>
        <v>1.2176847677742646E-2</v>
      </c>
    </row>
    <row r="45" spans="1:40" s="50" customFormat="1" ht="12.75" customHeight="1" x14ac:dyDescent="0.2">
      <c r="A45" s="18" t="s">
        <v>187</v>
      </c>
      <c r="B45" s="42" t="s">
        <v>83</v>
      </c>
      <c r="C45" s="42" t="s">
        <v>86</v>
      </c>
      <c r="D45" s="43" t="s">
        <v>87</v>
      </c>
      <c r="E45" s="33" t="s">
        <v>964</v>
      </c>
      <c r="F45" s="33" t="s">
        <v>965</v>
      </c>
      <c r="G45" s="33" t="s">
        <v>1085</v>
      </c>
      <c r="H45" s="42" t="s">
        <v>77</v>
      </c>
      <c r="I45" s="33" t="s">
        <v>817</v>
      </c>
      <c r="J45" s="43" t="s">
        <v>63</v>
      </c>
      <c r="K45" s="36">
        <v>103644.9</v>
      </c>
      <c r="L45" s="42"/>
      <c r="M45" s="42"/>
      <c r="N45" s="45">
        <v>-0.15939900000000001</v>
      </c>
      <c r="O45" s="45">
        <v>-0.18615899999999999</v>
      </c>
      <c r="P45" s="46">
        <v>7.4999999999999997E-3</v>
      </c>
      <c r="Q45" s="47">
        <v>0</v>
      </c>
      <c r="R45" s="47">
        <v>0</v>
      </c>
      <c r="S45" s="47">
        <v>0</v>
      </c>
      <c r="T45" s="46">
        <v>0.2</v>
      </c>
      <c r="U45" s="43" t="s">
        <v>26</v>
      </c>
      <c r="V45" s="46">
        <v>6.9999999999999999E-4</v>
      </c>
      <c r="W45" s="48" t="s">
        <v>1484</v>
      </c>
      <c r="X45" s="46">
        <v>1.15E-2</v>
      </c>
      <c r="Y45" s="44">
        <v>2082.15</v>
      </c>
      <c r="Z45" s="44">
        <v>781.5</v>
      </c>
      <c r="AA45" s="44">
        <v>750.91</v>
      </c>
      <c r="AB45" s="44">
        <v>52</v>
      </c>
      <c r="AC45" s="44">
        <v>392</v>
      </c>
      <c r="AD45" s="6">
        <v>37</v>
      </c>
      <c r="AE45" s="6">
        <v>68.84</v>
      </c>
      <c r="AF45" s="51"/>
      <c r="AG45" s="51"/>
      <c r="AH45" s="45"/>
      <c r="AI45" s="93">
        <f t="shared" si="0"/>
        <v>1262.5</v>
      </c>
      <c r="AJ45" s="11">
        <f t="shared" si="9"/>
        <v>0.619009900990099</v>
      </c>
      <c r="AK45" s="11">
        <f t="shared" si="10"/>
        <v>0.31049504950495049</v>
      </c>
      <c r="AL45" s="11">
        <f t="shared" si="6"/>
        <v>7.5401684019184741E-3</v>
      </c>
      <c r="AM45" s="11">
        <f t="shared" si="7"/>
        <v>3.7821446110710708E-3</v>
      </c>
      <c r="AN45" s="94">
        <f t="shared" si="8"/>
        <v>1.2181014212952109E-2</v>
      </c>
    </row>
    <row r="46" spans="1:40" s="50" customFormat="1" ht="12.75" customHeight="1" x14ac:dyDescent="0.2">
      <c r="A46" s="18" t="s">
        <v>187</v>
      </c>
      <c r="B46" s="42" t="s">
        <v>89</v>
      </c>
      <c r="C46" s="42" t="s">
        <v>55</v>
      </c>
      <c r="D46" s="43" t="s">
        <v>90</v>
      </c>
      <c r="E46" s="33" t="s">
        <v>964</v>
      </c>
      <c r="F46" s="33" t="s">
        <v>965</v>
      </c>
      <c r="G46" s="33" t="s">
        <v>1085</v>
      </c>
      <c r="H46" s="42" t="s">
        <v>77</v>
      </c>
      <c r="I46" s="33" t="s">
        <v>817</v>
      </c>
      <c r="J46" s="43" t="s">
        <v>24</v>
      </c>
      <c r="K46" s="36">
        <v>1938142295.6400001</v>
      </c>
      <c r="L46" s="42"/>
      <c r="M46" s="42"/>
      <c r="N46" s="45">
        <v>0.18682000000000001</v>
      </c>
      <c r="O46" s="45">
        <v>0.18548899999999999</v>
      </c>
      <c r="P46" s="46">
        <v>1.7500000000000002E-2</v>
      </c>
      <c r="Q46" s="47">
        <v>0</v>
      </c>
      <c r="R46" s="47">
        <v>0</v>
      </c>
      <c r="S46" s="47">
        <v>0</v>
      </c>
      <c r="T46" s="46">
        <v>0.2</v>
      </c>
      <c r="U46" s="43" t="s">
        <v>26</v>
      </c>
      <c r="V46" s="46">
        <v>2.9999999999999997E-4</v>
      </c>
      <c r="W46" s="48" t="s">
        <v>1484</v>
      </c>
      <c r="X46" s="46">
        <v>2.0400000000000001E-2</v>
      </c>
      <c r="Y46" s="44">
        <v>60471002.530000001</v>
      </c>
      <c r="Z46" s="44">
        <v>33853585.289999999</v>
      </c>
      <c r="AA46" s="44">
        <v>713462.89</v>
      </c>
      <c r="AB46" s="44">
        <v>967246</v>
      </c>
      <c r="AC46" s="44">
        <v>3309077</v>
      </c>
      <c r="AD46" s="6">
        <v>808261</v>
      </c>
      <c r="AE46" s="6">
        <v>20819369.59</v>
      </c>
      <c r="AF46" s="49"/>
      <c r="AG46" s="49"/>
      <c r="AH46" s="45"/>
      <c r="AI46" s="93">
        <f t="shared" si="0"/>
        <v>38938169.289999999</v>
      </c>
      <c r="AJ46" s="11">
        <f t="shared" si="9"/>
        <v>0.8694190278404843</v>
      </c>
      <c r="AK46" s="11">
        <f t="shared" si="10"/>
        <v>8.4982860271497887E-2</v>
      </c>
      <c r="AL46" s="11">
        <f t="shared" si="6"/>
        <v>1.7467027764760223E-2</v>
      </c>
      <c r="AM46" s="11">
        <f t="shared" si="7"/>
        <v>1.7073447122247024E-3</v>
      </c>
      <c r="AN46" s="94">
        <f t="shared" si="8"/>
        <v>2.009045949701134E-2</v>
      </c>
    </row>
    <row r="47" spans="1:40" s="50" customFormat="1" ht="12.75" customHeight="1" x14ac:dyDescent="0.2">
      <c r="A47" s="18" t="s">
        <v>187</v>
      </c>
      <c r="B47" s="42" t="s">
        <v>89</v>
      </c>
      <c r="C47" s="42" t="s">
        <v>64</v>
      </c>
      <c r="D47" s="43" t="s">
        <v>93</v>
      </c>
      <c r="E47" s="33" t="s">
        <v>964</v>
      </c>
      <c r="F47" s="33" t="s">
        <v>965</v>
      </c>
      <c r="G47" s="33" t="s">
        <v>1085</v>
      </c>
      <c r="H47" s="42" t="s">
        <v>77</v>
      </c>
      <c r="I47" s="33" t="s">
        <v>817</v>
      </c>
      <c r="J47" s="43" t="s">
        <v>63</v>
      </c>
      <c r="K47" s="36">
        <v>15243489.060000001</v>
      </c>
      <c r="L47" s="42"/>
      <c r="M47" s="42"/>
      <c r="N47" s="45">
        <v>0.122073</v>
      </c>
      <c r="O47" s="45">
        <v>0.120754</v>
      </c>
      <c r="P47" s="46">
        <v>1.7500000000000002E-2</v>
      </c>
      <c r="Q47" s="47">
        <v>0</v>
      </c>
      <c r="R47" s="47">
        <v>0</v>
      </c>
      <c r="S47" s="47">
        <v>0</v>
      </c>
      <c r="T47" s="46">
        <v>0.2</v>
      </c>
      <c r="U47" s="43" t="s">
        <v>26</v>
      </c>
      <c r="V47" s="46">
        <v>2.9999999999999997E-4</v>
      </c>
      <c r="W47" s="48" t="s">
        <v>1484</v>
      </c>
      <c r="X47" s="46">
        <v>2.0400000000000001E-2</v>
      </c>
      <c r="Y47" s="44">
        <v>475604.43</v>
      </c>
      <c r="Z47" s="44">
        <v>266258.45</v>
      </c>
      <c r="AA47" s="44">
        <v>5611.39</v>
      </c>
      <c r="AB47" s="44">
        <v>7607</v>
      </c>
      <c r="AC47" s="44">
        <v>26026</v>
      </c>
      <c r="AD47" s="6">
        <v>6357</v>
      </c>
      <c r="AE47" s="6">
        <v>163744.75</v>
      </c>
      <c r="AF47" s="51"/>
      <c r="AG47" s="51"/>
      <c r="AH47" s="45"/>
      <c r="AI47" s="93">
        <f t="shared" si="0"/>
        <v>306248.45</v>
      </c>
      <c r="AJ47" s="11">
        <f t="shared" si="9"/>
        <v>0.86941974726729232</v>
      </c>
      <c r="AK47" s="11">
        <f t="shared" si="10"/>
        <v>8.4983287262351853E-2</v>
      </c>
      <c r="AL47" s="11">
        <f t="shared" si="6"/>
        <v>1.7467027984995977E-2</v>
      </c>
      <c r="AM47" s="11">
        <f t="shared" si="7"/>
        <v>1.7073518993951375E-3</v>
      </c>
      <c r="AN47" s="94">
        <f t="shared" si="8"/>
        <v>2.0090443125886297E-2</v>
      </c>
    </row>
    <row r="48" spans="1:40" s="50" customFormat="1" ht="12.75" customHeight="1" x14ac:dyDescent="0.2">
      <c r="A48" s="18" t="s">
        <v>187</v>
      </c>
      <c r="B48" s="42" t="s">
        <v>89</v>
      </c>
      <c r="C48" s="42" t="s">
        <v>94</v>
      </c>
      <c r="D48" s="43" t="s">
        <v>95</v>
      </c>
      <c r="E48" s="33" t="s">
        <v>964</v>
      </c>
      <c r="F48" s="33" t="s">
        <v>965</v>
      </c>
      <c r="G48" s="33" t="s">
        <v>1085</v>
      </c>
      <c r="H48" s="42" t="s">
        <v>77</v>
      </c>
      <c r="I48" s="33" t="s">
        <v>817</v>
      </c>
      <c r="J48" s="43" t="s">
        <v>96</v>
      </c>
      <c r="K48" s="36">
        <v>1819302.83</v>
      </c>
      <c r="L48" s="42"/>
      <c r="M48" s="42"/>
      <c r="N48" s="45">
        <v>0.43902099999999999</v>
      </c>
      <c r="O48" s="45">
        <v>0.43767299999999998</v>
      </c>
      <c r="P48" s="46">
        <v>1.7500000000000002E-2</v>
      </c>
      <c r="Q48" s="47">
        <v>0</v>
      </c>
      <c r="R48" s="47">
        <v>0</v>
      </c>
      <c r="S48" s="47">
        <v>0</v>
      </c>
      <c r="T48" s="46">
        <v>0.2</v>
      </c>
      <c r="U48" s="43" t="s">
        <v>26</v>
      </c>
      <c r="V48" s="46">
        <v>2.9999999999999997E-4</v>
      </c>
      <c r="W48" s="48" t="s">
        <v>1484</v>
      </c>
      <c r="X48" s="46">
        <v>2.0400000000000001E-2</v>
      </c>
      <c r="Y48" s="44">
        <v>56763.15</v>
      </c>
      <c r="Z48" s="44">
        <v>31777.81</v>
      </c>
      <c r="AA48" s="44">
        <v>669.72</v>
      </c>
      <c r="AB48" s="44">
        <v>908</v>
      </c>
      <c r="AC48" s="44">
        <v>3106</v>
      </c>
      <c r="AD48" s="6">
        <v>759</v>
      </c>
      <c r="AE48" s="6">
        <v>19542.330000000002</v>
      </c>
      <c r="AF48" s="52"/>
      <c r="AG48" s="52"/>
      <c r="AH48" s="45"/>
      <c r="AI48" s="93">
        <f t="shared" si="0"/>
        <v>36550.81</v>
      </c>
      <c r="AJ48" s="11">
        <f t="shared" si="9"/>
        <v>0.86941465866283141</v>
      </c>
      <c r="AK48" s="11">
        <f t="shared" si="10"/>
        <v>8.4977596939712144E-2</v>
      </c>
      <c r="AL48" s="11">
        <f t="shared" si="6"/>
        <v>1.7467026091527598E-2</v>
      </c>
      <c r="AM48" s="11">
        <f t="shared" si="7"/>
        <v>1.7072473855273451E-3</v>
      </c>
      <c r="AN48" s="94">
        <f t="shared" si="8"/>
        <v>2.0090558535546275E-2</v>
      </c>
    </row>
    <row r="49" spans="1:40" s="50" customFormat="1" ht="12.75" customHeight="1" x14ac:dyDescent="0.2">
      <c r="A49" s="18" t="s">
        <v>187</v>
      </c>
      <c r="B49" s="42" t="s">
        <v>89</v>
      </c>
      <c r="C49" s="42" t="s">
        <v>58</v>
      </c>
      <c r="D49" s="43" t="s">
        <v>91</v>
      </c>
      <c r="E49" s="33" t="s">
        <v>964</v>
      </c>
      <c r="F49" s="33" t="s">
        <v>965</v>
      </c>
      <c r="G49" s="33" t="s">
        <v>1085</v>
      </c>
      <c r="H49" s="42" t="s">
        <v>77</v>
      </c>
      <c r="I49" s="33" t="s">
        <v>817</v>
      </c>
      <c r="J49" s="43" t="s">
        <v>24</v>
      </c>
      <c r="K49" s="36">
        <v>823514814</v>
      </c>
      <c r="L49" s="42"/>
      <c r="M49" s="42"/>
      <c r="N49" s="45">
        <v>0.195461</v>
      </c>
      <c r="O49" s="45">
        <v>0.18548899999999999</v>
      </c>
      <c r="P49" s="46">
        <v>7.4999999999999997E-3</v>
      </c>
      <c r="Q49" s="47">
        <v>0</v>
      </c>
      <c r="R49" s="47">
        <v>0</v>
      </c>
      <c r="S49" s="47">
        <v>0</v>
      </c>
      <c r="T49" s="46">
        <v>0.2</v>
      </c>
      <c r="U49" s="43" t="s">
        <v>26</v>
      </c>
      <c r="V49" s="46">
        <v>2.9999999999999997E-4</v>
      </c>
      <c r="W49" s="48" t="s">
        <v>1484</v>
      </c>
      <c r="X49" s="46">
        <v>1.0200000000000001E-2</v>
      </c>
      <c r="Y49" s="44">
        <v>17477319.489999998</v>
      </c>
      <c r="Z49" s="44">
        <v>6167604.2800000003</v>
      </c>
      <c r="AA49" s="44">
        <v>303149.7</v>
      </c>
      <c r="AB49" s="44">
        <v>410982</v>
      </c>
      <c r="AC49" s="44">
        <v>1406024</v>
      </c>
      <c r="AD49" s="6">
        <v>343430</v>
      </c>
      <c r="AE49" s="6">
        <v>8846130.6500000004</v>
      </c>
      <c r="AF49" s="49"/>
      <c r="AG49" s="49"/>
      <c r="AH49" s="45"/>
      <c r="AI49" s="93">
        <f t="shared" si="0"/>
        <v>8328040.2800000003</v>
      </c>
      <c r="AJ49" s="11">
        <f t="shared" si="9"/>
        <v>0.74058290697892737</v>
      </c>
      <c r="AK49" s="11">
        <f t="shared" si="10"/>
        <v>0.16883011521649363</v>
      </c>
      <c r="AL49" s="11">
        <f t="shared" si="6"/>
        <v>7.4893665240125242E-3</v>
      </c>
      <c r="AM49" s="11">
        <f t="shared" si="7"/>
        <v>1.7073451212985709E-3</v>
      </c>
      <c r="AN49" s="94">
        <f t="shared" si="8"/>
        <v>1.0112799598040989E-2</v>
      </c>
    </row>
    <row r="50" spans="1:40" s="50" customFormat="1" ht="12.75" customHeight="1" x14ac:dyDescent="0.2">
      <c r="A50" s="18" t="s">
        <v>187</v>
      </c>
      <c r="B50" s="42" t="s">
        <v>89</v>
      </c>
      <c r="C50" s="42" t="s">
        <v>86</v>
      </c>
      <c r="D50" s="43" t="s">
        <v>92</v>
      </c>
      <c r="E50" s="33" t="s">
        <v>964</v>
      </c>
      <c r="F50" s="33" t="s">
        <v>965</v>
      </c>
      <c r="G50" s="33" t="s">
        <v>1085</v>
      </c>
      <c r="H50" s="42" t="s">
        <v>77</v>
      </c>
      <c r="I50" s="33" t="s">
        <v>817</v>
      </c>
      <c r="J50" s="43" t="s">
        <v>63</v>
      </c>
      <c r="K50" s="36">
        <v>1970105.87</v>
      </c>
      <c r="L50" s="42"/>
      <c r="M50" s="42"/>
      <c r="N50" s="45">
        <v>0.131771</v>
      </c>
      <c r="O50" s="45">
        <v>0.120754</v>
      </c>
      <c r="P50" s="46">
        <v>7.4999999999999997E-3</v>
      </c>
      <c r="Q50" s="47">
        <v>0</v>
      </c>
      <c r="R50" s="47">
        <v>0</v>
      </c>
      <c r="S50" s="47">
        <v>0</v>
      </c>
      <c r="T50" s="46">
        <v>0.2</v>
      </c>
      <c r="U50" s="43" t="s">
        <v>26</v>
      </c>
      <c r="V50" s="46">
        <v>2.9999999999999997E-4</v>
      </c>
      <c r="W50" s="48" t="s">
        <v>1484</v>
      </c>
      <c r="X50" s="46">
        <v>1.03E-2</v>
      </c>
      <c r="Y50" s="44">
        <v>41811.230000000003</v>
      </c>
      <c r="Z50" s="44">
        <v>14754.84</v>
      </c>
      <c r="AA50" s="44">
        <v>725.23</v>
      </c>
      <c r="AB50" s="44">
        <v>983</v>
      </c>
      <c r="AC50" s="44">
        <v>3364</v>
      </c>
      <c r="AD50" s="6">
        <v>821</v>
      </c>
      <c r="AE50" s="6">
        <v>21162.76</v>
      </c>
      <c r="AF50" s="51"/>
      <c r="AG50" s="51"/>
      <c r="AH50" s="45"/>
      <c r="AI50" s="93">
        <f t="shared" si="0"/>
        <v>19922.84</v>
      </c>
      <c r="AJ50" s="11">
        <f t="shared" si="9"/>
        <v>0.74059923183642495</v>
      </c>
      <c r="AK50" s="11">
        <f t="shared" si="10"/>
        <v>0.16885142881235807</v>
      </c>
      <c r="AL50" s="11">
        <f t="shared" si="6"/>
        <v>7.4893640106762378E-3</v>
      </c>
      <c r="AM50" s="11">
        <f t="shared" si="7"/>
        <v>1.7075224490346805E-3</v>
      </c>
      <c r="AN50" s="94">
        <f t="shared" si="8"/>
        <v>1.0112573290287186E-2</v>
      </c>
    </row>
    <row r="51" spans="1:40" s="50" customFormat="1" ht="12.75" customHeight="1" x14ac:dyDescent="0.2">
      <c r="A51" s="18" t="s">
        <v>187</v>
      </c>
      <c r="B51" s="42" t="s">
        <v>97</v>
      </c>
      <c r="C51" s="42" t="s">
        <v>55</v>
      </c>
      <c r="D51" s="43" t="s">
        <v>98</v>
      </c>
      <c r="E51" s="33" t="s">
        <v>964</v>
      </c>
      <c r="F51" s="33" t="s">
        <v>965</v>
      </c>
      <c r="G51" s="33" t="s">
        <v>1085</v>
      </c>
      <c r="H51" s="42" t="s">
        <v>77</v>
      </c>
      <c r="I51" s="33" t="s">
        <v>817</v>
      </c>
      <c r="J51" s="43" t="s">
        <v>24</v>
      </c>
      <c r="K51" s="36">
        <v>5893253308</v>
      </c>
      <c r="L51" s="42"/>
      <c r="M51" s="42"/>
      <c r="N51" s="45">
        <v>0.26041300000000001</v>
      </c>
      <c r="O51" s="45">
        <v>0.25002999999999997</v>
      </c>
      <c r="P51" s="46">
        <v>1.7000000000000001E-2</v>
      </c>
      <c r="Q51" s="47">
        <v>0</v>
      </c>
      <c r="R51" s="47">
        <v>0</v>
      </c>
      <c r="S51" s="47">
        <v>0</v>
      </c>
      <c r="T51" s="46">
        <v>0.2</v>
      </c>
      <c r="U51" s="43" t="s">
        <v>26</v>
      </c>
      <c r="V51" s="46">
        <v>2.0000000000000001E-4</v>
      </c>
      <c r="W51" s="48" t="s">
        <v>1484</v>
      </c>
      <c r="X51" s="46">
        <v>1.89E-2</v>
      </c>
      <c r="Y51" s="44">
        <v>129973724.95</v>
      </c>
      <c r="Z51" s="44">
        <v>100558255.13</v>
      </c>
      <c r="AA51" s="44">
        <v>14009304.43</v>
      </c>
      <c r="AB51" s="44">
        <v>2956528</v>
      </c>
      <c r="AC51" s="44">
        <v>4426620</v>
      </c>
      <c r="AD51" s="6">
        <v>2247254</v>
      </c>
      <c r="AE51" s="6">
        <v>5775763.5700000003</v>
      </c>
      <c r="AF51" s="49"/>
      <c r="AG51" s="49"/>
      <c r="AH51" s="45"/>
      <c r="AI51" s="93">
        <f t="shared" si="0"/>
        <v>110188657.13</v>
      </c>
      <c r="AJ51" s="11">
        <f t="shared" si="9"/>
        <v>0.91260078622577179</v>
      </c>
      <c r="AK51" s="11">
        <f t="shared" si="10"/>
        <v>4.017310052864604E-2</v>
      </c>
      <c r="AL51" s="11">
        <f t="shared" si="6"/>
        <v>1.7063284042702478E-2</v>
      </c>
      <c r="AM51" s="11">
        <f t="shared" si="7"/>
        <v>7.5113350277866589E-4</v>
      </c>
      <c r="AN51" s="94">
        <f t="shared" si="8"/>
        <v>1.8697424219050723E-2</v>
      </c>
    </row>
    <row r="52" spans="1:40" s="50" customFormat="1" ht="12.75" customHeight="1" x14ac:dyDescent="0.2">
      <c r="A52" s="18" t="s">
        <v>187</v>
      </c>
      <c r="B52" s="42" t="s">
        <v>97</v>
      </c>
      <c r="C52" s="42" t="s">
        <v>78</v>
      </c>
      <c r="D52" s="43" t="s">
        <v>99</v>
      </c>
      <c r="E52" s="33" t="s">
        <v>964</v>
      </c>
      <c r="F52" s="33" t="s">
        <v>965</v>
      </c>
      <c r="G52" s="33" t="s">
        <v>1085</v>
      </c>
      <c r="H52" s="42" t="s">
        <v>77</v>
      </c>
      <c r="I52" s="33" t="s">
        <v>817</v>
      </c>
      <c r="J52" s="43" t="s">
        <v>52</v>
      </c>
      <c r="K52" s="36">
        <v>4616451.34</v>
      </c>
      <c r="L52" s="42"/>
      <c r="M52" s="42"/>
      <c r="N52" s="45">
        <v>0.263957</v>
      </c>
      <c r="O52" s="45">
        <v>0.253577</v>
      </c>
      <c r="P52" s="46">
        <v>1.7000000000000001E-2</v>
      </c>
      <c r="Q52" s="47">
        <v>0</v>
      </c>
      <c r="R52" s="47">
        <v>0</v>
      </c>
      <c r="S52" s="47">
        <v>0</v>
      </c>
      <c r="T52" s="46">
        <v>0.2</v>
      </c>
      <c r="U52" s="43" t="s">
        <v>26</v>
      </c>
      <c r="V52" s="46">
        <v>2.0000000000000001E-4</v>
      </c>
      <c r="W52" s="48" t="s">
        <v>1484</v>
      </c>
      <c r="X52" s="46">
        <v>1.89E-2</v>
      </c>
      <c r="Y52" s="44">
        <v>101814.29</v>
      </c>
      <c r="Z52" s="44">
        <v>78771.820000000007</v>
      </c>
      <c r="AA52" s="44">
        <v>10974.12</v>
      </c>
      <c r="AB52" s="44">
        <v>2316</v>
      </c>
      <c r="AC52" s="44">
        <v>3468</v>
      </c>
      <c r="AD52" s="6">
        <v>1760</v>
      </c>
      <c r="AE52" s="6">
        <v>4524.74</v>
      </c>
      <c r="AF52" s="52"/>
      <c r="AG52" s="52"/>
      <c r="AH52" s="45"/>
      <c r="AI52" s="93">
        <f t="shared" si="0"/>
        <v>86315.82</v>
      </c>
      <c r="AJ52" s="11">
        <f t="shared" si="9"/>
        <v>0.91260003090974517</v>
      </c>
      <c r="AK52" s="11">
        <f t="shared" si="10"/>
        <v>4.0178034571182894E-2</v>
      </c>
      <c r="AL52" s="11">
        <f t="shared" si="6"/>
        <v>1.7063283937917562E-2</v>
      </c>
      <c r="AM52" s="11">
        <f t="shared" si="7"/>
        <v>7.5122637380598933E-4</v>
      </c>
      <c r="AN52" s="94">
        <f t="shared" si="8"/>
        <v>1.8697439579207178E-2</v>
      </c>
    </row>
    <row r="53" spans="1:40" s="50" customFormat="1" ht="12.75" customHeight="1" x14ac:dyDescent="0.2">
      <c r="A53" s="18" t="s">
        <v>187</v>
      </c>
      <c r="B53" s="42" t="s">
        <v>97</v>
      </c>
      <c r="C53" s="42" t="s">
        <v>100</v>
      </c>
      <c r="D53" s="43" t="s">
        <v>101</v>
      </c>
      <c r="E53" s="33" t="s">
        <v>964</v>
      </c>
      <c r="F53" s="33" t="s">
        <v>965</v>
      </c>
      <c r="G53" s="33" t="s">
        <v>1085</v>
      </c>
      <c r="H53" s="42" t="s">
        <v>77</v>
      </c>
      <c r="I53" s="33" t="s">
        <v>817</v>
      </c>
      <c r="J53" s="43" t="s">
        <v>102</v>
      </c>
      <c r="K53" s="36">
        <v>125759.81</v>
      </c>
      <c r="L53" s="54"/>
      <c r="M53" s="42"/>
      <c r="N53" s="45">
        <v>0.19598599999999999</v>
      </c>
      <c r="O53" s="45">
        <v>0.186137</v>
      </c>
      <c r="P53" s="46">
        <v>1.7000000000000001E-2</v>
      </c>
      <c r="Q53" s="47">
        <v>0</v>
      </c>
      <c r="R53" s="47">
        <v>0</v>
      </c>
      <c r="S53" s="47">
        <v>0</v>
      </c>
      <c r="T53" s="46">
        <v>0.2</v>
      </c>
      <c r="U53" s="43" t="s">
        <v>26</v>
      </c>
      <c r="V53" s="46">
        <v>2.0000000000000001E-4</v>
      </c>
      <c r="W53" s="48" t="s">
        <v>1484</v>
      </c>
      <c r="X53" s="46">
        <v>0</v>
      </c>
      <c r="Y53" s="44">
        <v>2773.59</v>
      </c>
      <c r="Z53" s="44">
        <v>2145.88</v>
      </c>
      <c r="AA53" s="44">
        <v>298.95</v>
      </c>
      <c r="AB53" s="44">
        <v>63</v>
      </c>
      <c r="AC53" s="44">
        <v>94</v>
      </c>
      <c r="AD53" s="6">
        <v>48</v>
      </c>
      <c r="AE53" s="6">
        <v>123.03</v>
      </c>
      <c r="AF53" s="52"/>
      <c r="AG53" s="52"/>
      <c r="AH53" s="45"/>
      <c r="AI53" s="93">
        <f t="shared" si="0"/>
        <v>2350.88</v>
      </c>
      <c r="AJ53" s="11">
        <f t="shared" si="9"/>
        <v>0.91279861158374742</v>
      </c>
      <c r="AK53" s="11">
        <f t="shared" si="10"/>
        <v>3.998502688354999E-2</v>
      </c>
      <c r="AL53" s="11">
        <f t="shared" si="6"/>
        <v>1.7063320944902829E-2</v>
      </c>
      <c r="AM53" s="11">
        <f t="shared" si="7"/>
        <v>7.4745660000599559E-4</v>
      </c>
      <c r="AN53" s="94">
        <f t="shared" si="8"/>
        <v>1.8693412466192501E-2</v>
      </c>
    </row>
    <row r="54" spans="1:40" s="50" customFormat="1" ht="12.75" customHeight="1" x14ac:dyDescent="0.2">
      <c r="A54" s="18" t="s">
        <v>187</v>
      </c>
      <c r="B54" s="42" t="s">
        <v>97</v>
      </c>
      <c r="C54" s="42" t="s">
        <v>58</v>
      </c>
      <c r="D54" s="43" t="s">
        <v>103</v>
      </c>
      <c r="E54" s="33" t="s">
        <v>964</v>
      </c>
      <c r="F54" s="33" t="s">
        <v>965</v>
      </c>
      <c r="G54" s="33" t="s">
        <v>1085</v>
      </c>
      <c r="H54" s="42" t="s">
        <v>77</v>
      </c>
      <c r="I54" s="33" t="s">
        <v>817</v>
      </c>
      <c r="J54" s="43" t="s">
        <v>24</v>
      </c>
      <c r="K54" s="36">
        <v>10676666799</v>
      </c>
      <c r="L54" s="42"/>
      <c r="M54" s="42"/>
      <c r="N54" s="45">
        <v>0.27003199999999999</v>
      </c>
      <c r="O54" s="45">
        <v>0.25002999999999997</v>
      </c>
      <c r="P54" s="46">
        <v>7.4999999999999997E-3</v>
      </c>
      <c r="Q54" s="47">
        <v>0</v>
      </c>
      <c r="R54" s="47">
        <v>0</v>
      </c>
      <c r="S54" s="47">
        <v>0</v>
      </c>
      <c r="T54" s="46">
        <v>0.2</v>
      </c>
      <c r="U54" s="43" t="s">
        <v>26</v>
      </c>
      <c r="V54" s="46">
        <v>2.0000000000000001E-4</v>
      </c>
      <c r="W54" s="48" t="s">
        <v>1484</v>
      </c>
      <c r="X54" s="46">
        <v>9.2999999999999992E-3</v>
      </c>
      <c r="Y54" s="44">
        <v>133588263.79000001</v>
      </c>
      <c r="Z54" s="44">
        <v>80296957</v>
      </c>
      <c r="AA54" s="44">
        <v>25380323.52</v>
      </c>
      <c r="AB54" s="44">
        <v>5356271</v>
      </c>
      <c r="AC54" s="44">
        <v>8019603</v>
      </c>
      <c r="AD54" s="6">
        <v>4071296</v>
      </c>
      <c r="AE54" s="6">
        <v>10463814.41</v>
      </c>
      <c r="AF54" s="49"/>
      <c r="AG54" s="49"/>
      <c r="AH54" s="45"/>
      <c r="AI54" s="93">
        <f t="shared" si="0"/>
        <v>97744127</v>
      </c>
      <c r="AJ54" s="11">
        <f t="shared" si="9"/>
        <v>0.82150160285333562</v>
      </c>
      <c r="AK54" s="11">
        <f t="shared" si="10"/>
        <v>8.204690395362578E-2</v>
      </c>
      <c r="AL54" s="11">
        <f t="shared" si="6"/>
        <v>7.5207888858647145E-3</v>
      </c>
      <c r="AM54" s="11">
        <f t="shared" si="7"/>
        <v>7.5113358419606519E-4</v>
      </c>
      <c r="AN54" s="94">
        <f t="shared" si="8"/>
        <v>9.1549290466903886E-3</v>
      </c>
    </row>
    <row r="55" spans="1:40" s="50" customFormat="1" ht="12.75" customHeight="1" x14ac:dyDescent="0.2">
      <c r="A55" s="18" t="s">
        <v>187</v>
      </c>
      <c r="B55" s="42" t="s">
        <v>104</v>
      </c>
      <c r="C55" s="42" t="s">
        <v>55</v>
      </c>
      <c r="D55" s="43" t="s">
        <v>105</v>
      </c>
      <c r="E55" s="33" t="s">
        <v>964</v>
      </c>
      <c r="F55" s="33" t="s">
        <v>965</v>
      </c>
      <c r="G55" s="33" t="s">
        <v>1085</v>
      </c>
      <c r="H55" s="42" t="s">
        <v>77</v>
      </c>
      <c r="I55" s="33" t="s">
        <v>817</v>
      </c>
      <c r="J55" s="43" t="s">
        <v>24</v>
      </c>
      <c r="K55" s="36">
        <v>3873009235</v>
      </c>
      <c r="L55" s="42"/>
      <c r="M55" s="42"/>
      <c r="N55" s="45">
        <v>4.9452000000000003E-2</v>
      </c>
      <c r="O55" s="45">
        <v>5.1196999999999999E-2</v>
      </c>
      <c r="P55" s="46">
        <v>1.7000000000000001E-2</v>
      </c>
      <c r="Q55" s="47">
        <v>0</v>
      </c>
      <c r="R55" s="47">
        <v>0</v>
      </c>
      <c r="S55" s="47">
        <v>0</v>
      </c>
      <c r="T55" s="46">
        <v>0.2</v>
      </c>
      <c r="U55" s="43" t="s">
        <v>26</v>
      </c>
      <c r="V55" s="46">
        <v>2.9999999999999997E-4</v>
      </c>
      <c r="W55" s="48" t="s">
        <v>1484</v>
      </c>
      <c r="X55" s="46">
        <v>1.89E-2</v>
      </c>
      <c r="Y55" s="44">
        <v>76244539.290000007</v>
      </c>
      <c r="Z55" s="44">
        <v>65991066.649999999</v>
      </c>
      <c r="AA55" s="44">
        <v>4413346.05</v>
      </c>
      <c r="AB55" s="44">
        <v>1938416</v>
      </c>
      <c r="AC55" s="44">
        <v>1294253</v>
      </c>
      <c r="AD55" s="6">
        <v>1404239</v>
      </c>
      <c r="AE55" s="6">
        <v>1203218.95</v>
      </c>
      <c r="AF55" s="49"/>
      <c r="AG55" s="49"/>
      <c r="AH55" s="53">
        <v>6.9999999999999999E-4</v>
      </c>
      <c r="AI55" s="93">
        <f t="shared" si="0"/>
        <v>70627974.650000006</v>
      </c>
      <c r="AJ55" s="11">
        <f t="shared" si="9"/>
        <v>0.93434743070322479</v>
      </c>
      <c r="AK55" s="11">
        <f t="shared" si="10"/>
        <v>1.8324934367914793E-2</v>
      </c>
      <c r="AL55" s="11">
        <f t="shared" si="6"/>
        <v>1.703870624775311E-2</v>
      </c>
      <c r="AM55" s="11">
        <f t="shared" si="7"/>
        <v>3.3417245389036619E-4</v>
      </c>
      <c r="AN55" s="94">
        <f t="shared" si="8"/>
        <v>1.8935942742336374E-2</v>
      </c>
    </row>
    <row r="56" spans="1:40" s="50" customFormat="1" ht="12.75" customHeight="1" x14ac:dyDescent="0.2">
      <c r="A56" s="18" t="s">
        <v>187</v>
      </c>
      <c r="B56" s="42" t="s">
        <v>104</v>
      </c>
      <c r="C56" s="42" t="s">
        <v>78</v>
      </c>
      <c r="D56" s="43" t="s">
        <v>106</v>
      </c>
      <c r="E56" s="33" t="s">
        <v>964</v>
      </c>
      <c r="F56" s="33" t="s">
        <v>965</v>
      </c>
      <c r="G56" s="33" t="s">
        <v>1085</v>
      </c>
      <c r="H56" s="42" t="s">
        <v>77</v>
      </c>
      <c r="I56" s="33" t="s">
        <v>817</v>
      </c>
      <c r="J56" s="43" t="s">
        <v>52</v>
      </c>
      <c r="K56" s="36">
        <v>268588.96999999997</v>
      </c>
      <c r="L56" s="42"/>
      <c r="M56" s="42"/>
      <c r="N56" s="45">
        <v>5.2252E-2</v>
      </c>
      <c r="O56" s="45">
        <v>5.4179999999999999E-2</v>
      </c>
      <c r="P56" s="46">
        <v>1.7000000000000001E-2</v>
      </c>
      <c r="Q56" s="47">
        <v>0</v>
      </c>
      <c r="R56" s="47">
        <v>0</v>
      </c>
      <c r="S56" s="47">
        <v>0</v>
      </c>
      <c r="T56" s="46">
        <v>0.2</v>
      </c>
      <c r="U56" s="43" t="s">
        <v>26</v>
      </c>
      <c r="V56" s="46">
        <v>2.9999999999999997E-4</v>
      </c>
      <c r="W56" s="48" t="s">
        <v>1484</v>
      </c>
      <c r="X56" s="46">
        <v>1.89E-2</v>
      </c>
      <c r="Y56" s="44">
        <v>5287.48</v>
      </c>
      <c r="Z56" s="44">
        <v>4576.41</v>
      </c>
      <c r="AA56" s="44">
        <v>306.06</v>
      </c>
      <c r="AB56" s="44">
        <v>134</v>
      </c>
      <c r="AC56" s="44">
        <v>90</v>
      </c>
      <c r="AD56" s="6">
        <v>97</v>
      </c>
      <c r="AE56" s="6">
        <v>83.41</v>
      </c>
      <c r="AF56" s="52"/>
      <c r="AG56" s="52"/>
      <c r="AH56" s="53">
        <v>6.9999999999999999E-4</v>
      </c>
      <c r="AI56" s="93">
        <f t="shared" si="0"/>
        <v>4897.41</v>
      </c>
      <c r="AJ56" s="11">
        <f t="shared" si="9"/>
        <v>0.93445515078378161</v>
      </c>
      <c r="AK56" s="11">
        <f t="shared" si="10"/>
        <v>1.8377060527911694E-2</v>
      </c>
      <c r="AL56" s="11">
        <f t="shared" ref="AL56:AL87" si="11">+Z56/K56</f>
        <v>1.7038711604575572E-2</v>
      </c>
      <c r="AM56" s="11">
        <f t="shared" si="7"/>
        <v>3.3508449732690067E-4</v>
      </c>
      <c r="AN56" s="94">
        <f t="shared" si="8"/>
        <v>1.8933846311708184E-2</v>
      </c>
    </row>
    <row r="57" spans="1:40" s="50" customFormat="1" ht="12.75" customHeight="1" x14ac:dyDescent="0.2">
      <c r="A57" s="18" t="s">
        <v>187</v>
      </c>
      <c r="B57" s="42" t="s">
        <v>104</v>
      </c>
      <c r="C57" s="42" t="s">
        <v>58</v>
      </c>
      <c r="D57" s="43" t="s">
        <v>107</v>
      </c>
      <c r="E57" s="33" t="s">
        <v>964</v>
      </c>
      <c r="F57" s="33" t="s">
        <v>965</v>
      </c>
      <c r="G57" s="33" t="s">
        <v>1085</v>
      </c>
      <c r="H57" s="42" t="s">
        <v>77</v>
      </c>
      <c r="I57" s="33" t="s">
        <v>817</v>
      </c>
      <c r="J57" s="43" t="s">
        <v>24</v>
      </c>
      <c r="K57" s="36">
        <v>9735809130</v>
      </c>
      <c r="L57" s="42"/>
      <c r="M57" s="42"/>
      <c r="N57" s="45">
        <v>5.7669999999999999E-2</v>
      </c>
      <c r="O57" s="45">
        <v>5.1196999999999999E-2</v>
      </c>
      <c r="P57" s="46">
        <v>7.4999999999999997E-3</v>
      </c>
      <c r="Q57" s="47">
        <v>0</v>
      </c>
      <c r="R57" s="47">
        <v>0</v>
      </c>
      <c r="S57" s="47">
        <v>0</v>
      </c>
      <c r="T57" s="46">
        <v>0.2</v>
      </c>
      <c r="U57" s="43" t="s">
        <v>26</v>
      </c>
      <c r="V57" s="46">
        <v>2.9999999999999997E-4</v>
      </c>
      <c r="W57" s="48" t="s">
        <v>1484</v>
      </c>
      <c r="X57" s="46">
        <v>9.4000000000000004E-3</v>
      </c>
      <c r="Y57" s="44">
        <v>98826067</v>
      </c>
      <c r="Z57" s="44">
        <v>73051315</v>
      </c>
      <c r="AA57" s="44">
        <v>11094085.279999999</v>
      </c>
      <c r="AB57" s="44">
        <v>4872708</v>
      </c>
      <c r="AC57" s="44">
        <v>3253439</v>
      </c>
      <c r="AD57" s="6">
        <v>3529918</v>
      </c>
      <c r="AE57" s="6">
        <v>3024601.87</v>
      </c>
      <c r="AF57" s="49"/>
      <c r="AG57" s="49"/>
      <c r="AH57" s="53">
        <v>6.9999999999999999E-4</v>
      </c>
      <c r="AI57" s="93">
        <f t="shared" si="0"/>
        <v>84707380</v>
      </c>
      <c r="AJ57" s="11">
        <f t="shared" si="9"/>
        <v>0.86239610999655525</v>
      </c>
      <c r="AK57" s="11">
        <f t="shared" si="10"/>
        <v>3.8407975786761438E-2</v>
      </c>
      <c r="AL57" s="11">
        <f t="shared" si="11"/>
        <v>7.5033635134545825E-3</v>
      </c>
      <c r="AM57" s="11">
        <f t="shared" si="7"/>
        <v>3.3417243051477117E-4</v>
      </c>
      <c r="AN57" s="94">
        <f t="shared" si="8"/>
        <v>9.4005999058652447E-3</v>
      </c>
    </row>
    <row r="58" spans="1:40" s="50" customFormat="1" ht="12.75" customHeight="1" x14ac:dyDescent="0.2">
      <c r="A58" s="18" t="s">
        <v>187</v>
      </c>
      <c r="B58" s="42" t="s">
        <v>108</v>
      </c>
      <c r="C58" s="42" t="s">
        <v>55</v>
      </c>
      <c r="D58" s="43" t="s">
        <v>109</v>
      </c>
      <c r="E58" s="33" t="s">
        <v>964</v>
      </c>
      <c r="F58" s="33" t="s">
        <v>965</v>
      </c>
      <c r="G58" s="33" t="s">
        <v>1085</v>
      </c>
      <c r="H58" s="42" t="s">
        <v>110</v>
      </c>
      <c r="I58" s="33" t="s">
        <v>817</v>
      </c>
      <c r="J58" s="43" t="s">
        <v>24</v>
      </c>
      <c r="K58" s="36">
        <v>54710992945</v>
      </c>
      <c r="L58" s="42"/>
      <c r="M58" s="42"/>
      <c r="N58" s="45">
        <v>3.0768E-2</v>
      </c>
      <c r="O58" s="45">
        <v>1.9940000000000001E-3</v>
      </c>
      <c r="P58" s="46">
        <v>1.7500000000000002E-2</v>
      </c>
      <c r="Q58" s="47">
        <v>0</v>
      </c>
      <c r="R58" s="47">
        <v>0</v>
      </c>
      <c r="S58" s="47">
        <v>0</v>
      </c>
      <c r="T58" s="46">
        <v>0.2</v>
      </c>
      <c r="U58" s="43" t="s">
        <v>26</v>
      </c>
      <c r="V58" s="46">
        <v>5.9999999999999995E-4</v>
      </c>
      <c r="W58" s="48" t="s">
        <v>1485</v>
      </c>
      <c r="X58" s="46">
        <v>1.9099999999999999E-2</v>
      </c>
      <c r="Y58" s="44">
        <v>1503707249.3599999</v>
      </c>
      <c r="Z58" s="44">
        <v>959896789.30999994</v>
      </c>
      <c r="AA58" s="44">
        <v>410556765.41000003</v>
      </c>
      <c r="AB58" s="44">
        <v>27436995</v>
      </c>
      <c r="AC58" s="44">
        <v>23812663</v>
      </c>
      <c r="AD58" s="6">
        <v>19600501</v>
      </c>
      <c r="AE58" s="6">
        <v>62403534.729999997</v>
      </c>
      <c r="AF58" s="49"/>
      <c r="AG58" s="49"/>
      <c r="AH58" s="45"/>
      <c r="AI58" s="93">
        <f t="shared" si="0"/>
        <v>1030746948.3099999</v>
      </c>
      <c r="AJ58" s="11">
        <f t="shared" si="9"/>
        <v>0.93126328521644908</v>
      </c>
      <c r="AK58" s="11">
        <f t="shared" si="10"/>
        <v>2.3102336649206627E-2</v>
      </c>
      <c r="AL58" s="11">
        <f t="shared" si="11"/>
        <v>1.7544861418891947E-2</v>
      </c>
      <c r="AM58" s="11">
        <f t="shared" si="7"/>
        <v>4.3524457733637646E-4</v>
      </c>
      <c r="AN58" s="94">
        <f t="shared" si="8"/>
        <v>1.8839850875055252E-2</v>
      </c>
    </row>
    <row r="59" spans="1:40" s="50" customFormat="1" ht="12.75" customHeight="1" x14ac:dyDescent="0.2">
      <c r="A59" s="18" t="s">
        <v>187</v>
      </c>
      <c r="B59" s="42" t="s">
        <v>108</v>
      </c>
      <c r="C59" s="42" t="s">
        <v>78</v>
      </c>
      <c r="D59" s="43" t="s">
        <v>111</v>
      </c>
      <c r="E59" s="33" t="s">
        <v>964</v>
      </c>
      <c r="F59" s="33" t="s">
        <v>965</v>
      </c>
      <c r="G59" s="33" t="s">
        <v>1085</v>
      </c>
      <c r="H59" s="42" t="s">
        <v>110</v>
      </c>
      <c r="I59" s="33" t="s">
        <v>817</v>
      </c>
      <c r="J59" s="43" t="s">
        <v>63</v>
      </c>
      <c r="K59" s="36">
        <v>139132366.93000001</v>
      </c>
      <c r="L59" s="42"/>
      <c r="M59" s="42"/>
      <c r="N59" s="45">
        <v>4.2861999999999997E-2</v>
      </c>
      <c r="O59" s="45">
        <v>1.9940000000000001E-3</v>
      </c>
      <c r="P59" s="46">
        <v>1.7500000000000002E-2</v>
      </c>
      <c r="Q59" s="47">
        <v>0</v>
      </c>
      <c r="R59" s="47">
        <v>0</v>
      </c>
      <c r="S59" s="47">
        <v>0</v>
      </c>
      <c r="T59" s="46">
        <v>0.2</v>
      </c>
      <c r="U59" s="43" t="s">
        <v>26</v>
      </c>
      <c r="V59" s="46">
        <v>5.9999999999999995E-4</v>
      </c>
      <c r="W59" s="48" t="s">
        <v>1485</v>
      </c>
      <c r="X59" s="46">
        <v>1.9099999999999999E-2</v>
      </c>
      <c r="Y59" s="44">
        <v>3823991.08</v>
      </c>
      <c r="Z59" s="44">
        <v>2441058.1</v>
      </c>
      <c r="AA59" s="44">
        <v>1044063.2</v>
      </c>
      <c r="AB59" s="44">
        <v>69773</v>
      </c>
      <c r="AC59" s="44">
        <v>60557</v>
      </c>
      <c r="AD59" s="6">
        <v>49845</v>
      </c>
      <c r="AE59" s="6">
        <v>158694.51999999999</v>
      </c>
      <c r="AF59" s="51"/>
      <c r="AG59" s="51"/>
      <c r="AH59" s="45"/>
      <c r="AI59" s="93">
        <f t="shared" si="0"/>
        <v>2621233.1</v>
      </c>
      <c r="AJ59" s="11">
        <f t="shared" si="9"/>
        <v>0.93126326689526395</v>
      </c>
      <c r="AK59" s="11">
        <f t="shared" si="10"/>
        <v>2.3102485620222022E-2</v>
      </c>
      <c r="AL59" s="11">
        <f t="shared" si="11"/>
        <v>1.7544861442831201E-2</v>
      </c>
      <c r="AM59" s="11">
        <f t="shared" si="7"/>
        <v>4.3524739308479756E-4</v>
      </c>
      <c r="AN59" s="94">
        <f t="shared" si="8"/>
        <v>1.8839851271406815E-2</v>
      </c>
    </row>
    <row r="60" spans="1:40" s="50" customFormat="1" ht="12.75" customHeight="1" x14ac:dyDescent="0.2">
      <c r="A60" s="18" t="s">
        <v>187</v>
      </c>
      <c r="B60" s="42" t="s">
        <v>108</v>
      </c>
      <c r="C60" s="42" t="s">
        <v>100</v>
      </c>
      <c r="D60" s="43" t="s">
        <v>112</v>
      </c>
      <c r="E60" s="33" t="s">
        <v>964</v>
      </c>
      <c r="F60" s="33" t="s">
        <v>965</v>
      </c>
      <c r="G60" s="33" t="s">
        <v>1085</v>
      </c>
      <c r="H60" s="42" t="s">
        <v>110</v>
      </c>
      <c r="I60" s="33" t="s">
        <v>817</v>
      </c>
      <c r="J60" s="43" t="s">
        <v>102</v>
      </c>
      <c r="K60" s="36">
        <v>304026</v>
      </c>
      <c r="L60" s="42"/>
      <c r="M60" s="42"/>
      <c r="N60" s="45">
        <v>2.2950999999999999E-2</v>
      </c>
      <c r="O60" s="45">
        <v>1.9940000000000001E-3</v>
      </c>
      <c r="P60" s="46">
        <v>1.7500000000000002E-2</v>
      </c>
      <c r="Q60" s="47">
        <v>0</v>
      </c>
      <c r="R60" s="47">
        <v>0</v>
      </c>
      <c r="S60" s="47">
        <v>0</v>
      </c>
      <c r="T60" s="46">
        <v>0.2</v>
      </c>
      <c r="U60" s="43" t="s">
        <v>26</v>
      </c>
      <c r="V60" s="46">
        <v>5.9999999999999995E-4</v>
      </c>
      <c r="W60" s="48" t="s">
        <v>1485</v>
      </c>
      <c r="X60" s="46">
        <v>0</v>
      </c>
      <c r="Y60" s="44">
        <v>8356.02</v>
      </c>
      <c r="Z60" s="44">
        <v>5334.09</v>
      </c>
      <c r="AA60" s="44">
        <v>2281.44</v>
      </c>
      <c r="AB60" s="44">
        <v>152</v>
      </c>
      <c r="AC60" s="44">
        <v>132</v>
      </c>
      <c r="AD60" s="6">
        <v>109</v>
      </c>
      <c r="AE60" s="6">
        <v>346.99</v>
      </c>
      <c r="AF60" s="52"/>
      <c r="AG60" s="52"/>
      <c r="AH60" s="45"/>
      <c r="AI60" s="93">
        <f t="shared" si="0"/>
        <v>5727.09</v>
      </c>
      <c r="AJ60" s="11">
        <f t="shared" si="9"/>
        <v>0.93137876303672551</v>
      </c>
      <c r="AK60" s="11">
        <f t="shared" si="10"/>
        <v>2.3048354399878471E-2</v>
      </c>
      <c r="AL60" s="11">
        <f t="shared" si="11"/>
        <v>1.7544848137988199E-2</v>
      </c>
      <c r="AM60" s="11">
        <f t="shared" ref="AM60:AM91" si="12">+AC60/K60</f>
        <v>4.3417339306506681E-4</v>
      </c>
      <c r="AN60" s="94">
        <f t="shared" ref="AN60:AN91" si="13">+AI60/K60+AH60</f>
        <v>1.8837500740068285E-2</v>
      </c>
    </row>
    <row r="61" spans="1:40" s="50" customFormat="1" ht="12.75" customHeight="1" x14ac:dyDescent="0.2">
      <c r="A61" s="18" t="s">
        <v>187</v>
      </c>
      <c r="B61" s="42" t="s">
        <v>108</v>
      </c>
      <c r="C61" s="42" t="s">
        <v>113</v>
      </c>
      <c r="D61" s="43" t="s">
        <v>114</v>
      </c>
      <c r="E61" s="33" t="s">
        <v>964</v>
      </c>
      <c r="F61" s="33" t="s">
        <v>965</v>
      </c>
      <c r="G61" s="33" t="s">
        <v>1085</v>
      </c>
      <c r="H61" s="42" t="s">
        <v>110</v>
      </c>
      <c r="I61" s="33" t="s">
        <v>817</v>
      </c>
      <c r="J61" s="43" t="s">
        <v>52</v>
      </c>
      <c r="K61" s="36">
        <v>4571586.04</v>
      </c>
      <c r="L61" s="42"/>
      <c r="M61" s="42"/>
      <c r="N61" s="45">
        <v>2.6973E-2</v>
      </c>
      <c r="O61" s="45">
        <v>1.9940000000000001E-3</v>
      </c>
      <c r="P61" s="46">
        <v>1.7500000000000002E-2</v>
      </c>
      <c r="Q61" s="47">
        <v>0</v>
      </c>
      <c r="R61" s="47">
        <v>0</v>
      </c>
      <c r="S61" s="47">
        <v>0</v>
      </c>
      <c r="T61" s="46">
        <v>0.2</v>
      </c>
      <c r="U61" s="43" t="s">
        <v>26</v>
      </c>
      <c r="V61" s="46">
        <v>5.9999999999999995E-4</v>
      </c>
      <c r="W61" s="48" t="s">
        <v>1485</v>
      </c>
      <c r="X61" s="46">
        <v>0</v>
      </c>
      <c r="Y61" s="44">
        <v>125648</v>
      </c>
      <c r="Z61" s="44">
        <v>80207.839999999997</v>
      </c>
      <c r="AA61" s="44">
        <v>34305.64</v>
      </c>
      <c r="AB61" s="44">
        <v>2293</v>
      </c>
      <c r="AC61" s="44">
        <v>1990</v>
      </c>
      <c r="AD61" s="6">
        <v>1638</v>
      </c>
      <c r="AE61" s="6">
        <v>5213.8999999999996</v>
      </c>
      <c r="AF61" s="52"/>
      <c r="AG61" s="52"/>
      <c r="AH61" s="45"/>
      <c r="AI61" s="93">
        <f t="shared" si="0"/>
        <v>86128.84</v>
      </c>
      <c r="AJ61" s="11">
        <f t="shared" si="9"/>
        <v>0.93125415366095721</v>
      </c>
      <c r="AK61" s="11">
        <f t="shared" si="10"/>
        <v>2.3104920488886186E-2</v>
      </c>
      <c r="AL61" s="11">
        <f t="shared" si="11"/>
        <v>1.7544860645343996E-2</v>
      </c>
      <c r="AM61" s="11">
        <f t="shared" si="12"/>
        <v>4.3529750563329659E-4</v>
      </c>
      <c r="AN61" s="94">
        <f t="shared" si="13"/>
        <v>1.8840034781451909E-2</v>
      </c>
    </row>
    <row r="62" spans="1:40" s="50" customFormat="1" ht="12.75" customHeight="1" x14ac:dyDescent="0.2">
      <c r="A62" s="18" t="s">
        <v>187</v>
      </c>
      <c r="B62" s="42" t="s">
        <v>108</v>
      </c>
      <c r="C62" s="42" t="s">
        <v>118</v>
      </c>
      <c r="D62" s="43" t="s">
        <v>119</v>
      </c>
      <c r="E62" s="33" t="s">
        <v>964</v>
      </c>
      <c r="F62" s="33" t="s">
        <v>965</v>
      </c>
      <c r="G62" s="33" t="s">
        <v>1085</v>
      </c>
      <c r="H62" s="42" t="s">
        <v>110</v>
      </c>
      <c r="I62" s="33" t="s">
        <v>817</v>
      </c>
      <c r="J62" s="43" t="s">
        <v>120</v>
      </c>
      <c r="K62" s="36">
        <v>2984037.73</v>
      </c>
      <c r="L62" s="55"/>
      <c r="M62" s="42"/>
      <c r="N62" s="45">
        <v>3.9253999999999997E-2</v>
      </c>
      <c r="O62" s="45">
        <v>1.9940000000000001E-3</v>
      </c>
      <c r="P62" s="46">
        <v>1.7500000000000002E-2</v>
      </c>
      <c r="Q62" s="47">
        <v>0</v>
      </c>
      <c r="R62" s="47">
        <v>0</v>
      </c>
      <c r="S62" s="47">
        <v>0</v>
      </c>
      <c r="T62" s="46">
        <v>0.2</v>
      </c>
      <c r="U62" s="43" t="s">
        <v>26</v>
      </c>
      <c r="V62" s="46">
        <v>5.9999999999999995E-4</v>
      </c>
      <c r="W62" s="48" t="s">
        <v>1485</v>
      </c>
      <c r="X62" s="46">
        <v>0</v>
      </c>
      <c r="Y62" s="44">
        <v>82014.95</v>
      </c>
      <c r="Z62" s="44">
        <v>52354.53</v>
      </c>
      <c r="AA62" s="44">
        <v>22392.52</v>
      </c>
      <c r="AB62" s="44">
        <v>1496</v>
      </c>
      <c r="AC62" s="44">
        <v>1299</v>
      </c>
      <c r="AD62" s="6">
        <v>1069</v>
      </c>
      <c r="AE62" s="6">
        <v>3403.73</v>
      </c>
      <c r="AF62" s="52"/>
      <c r="AG62" s="52"/>
      <c r="AH62" s="45"/>
      <c r="AI62" s="93">
        <f t="shared" si="0"/>
        <v>56218.53</v>
      </c>
      <c r="AJ62" s="11">
        <f t="shared" si="9"/>
        <v>0.93126821352319245</v>
      </c>
      <c r="AK62" s="11">
        <f t="shared" si="10"/>
        <v>2.3106260515883287E-2</v>
      </c>
      <c r="AL62" s="11">
        <f t="shared" si="11"/>
        <v>1.7544861941139061E-2</v>
      </c>
      <c r="AM62" s="11">
        <f t="shared" si="12"/>
        <v>4.3531621163516587E-4</v>
      </c>
      <c r="AN62" s="94">
        <f t="shared" si="13"/>
        <v>1.8839751734640434E-2</v>
      </c>
    </row>
    <row r="63" spans="1:40" s="50" customFormat="1" ht="12.75" customHeight="1" x14ac:dyDescent="0.2">
      <c r="A63" s="18" t="s">
        <v>187</v>
      </c>
      <c r="B63" s="42" t="s">
        <v>108</v>
      </c>
      <c r="C63" s="42" t="s">
        <v>58</v>
      </c>
      <c r="D63" s="43" t="s">
        <v>115</v>
      </c>
      <c r="E63" s="33" t="s">
        <v>964</v>
      </c>
      <c r="F63" s="33" t="s">
        <v>965</v>
      </c>
      <c r="G63" s="33" t="s">
        <v>1085</v>
      </c>
      <c r="H63" s="42" t="s">
        <v>110</v>
      </c>
      <c r="I63" s="33" t="s">
        <v>817</v>
      </c>
      <c r="J63" s="43" t="s">
        <v>24</v>
      </c>
      <c r="K63" s="36">
        <v>7705341953</v>
      </c>
      <c r="L63" s="42"/>
      <c r="M63" s="42"/>
      <c r="N63" s="45">
        <v>3.9084000000000001E-2</v>
      </c>
      <c r="O63" s="45">
        <v>1.9940000000000001E-3</v>
      </c>
      <c r="P63" s="46">
        <v>7.4999999999999997E-3</v>
      </c>
      <c r="Q63" s="47">
        <v>0</v>
      </c>
      <c r="R63" s="47">
        <v>0</v>
      </c>
      <c r="S63" s="47">
        <v>0</v>
      </c>
      <c r="T63" s="46">
        <v>0.2</v>
      </c>
      <c r="U63" s="43" t="s">
        <v>26</v>
      </c>
      <c r="V63" s="46">
        <v>5.9999999999999995E-4</v>
      </c>
      <c r="W63" s="48" t="s">
        <v>1485</v>
      </c>
      <c r="X63" s="46">
        <v>0</v>
      </c>
      <c r="Y63" s="44">
        <v>134758414.56999999</v>
      </c>
      <c r="Z63" s="44">
        <v>58169683</v>
      </c>
      <c r="AA63" s="44">
        <v>57821657.009999998</v>
      </c>
      <c r="AB63" s="44">
        <v>3864149</v>
      </c>
      <c r="AC63" s="44">
        <v>3353708</v>
      </c>
      <c r="AD63" s="6">
        <v>2760479</v>
      </c>
      <c r="AE63" s="6">
        <v>8788737.4399999995</v>
      </c>
      <c r="AF63" s="49"/>
      <c r="AG63" s="49"/>
      <c r="AH63" s="45"/>
      <c r="AI63" s="93">
        <f t="shared" si="0"/>
        <v>68148019</v>
      </c>
      <c r="AJ63" s="11">
        <f t="shared" si="9"/>
        <v>0.85357848773271017</v>
      </c>
      <c r="AK63" s="11">
        <f t="shared" si="10"/>
        <v>4.9212112827520339E-2</v>
      </c>
      <c r="AL63" s="11">
        <f t="shared" si="11"/>
        <v>7.5492669053256224E-3</v>
      </c>
      <c r="AM63" s="11">
        <f t="shared" si="12"/>
        <v>4.3524453819914719E-4</v>
      </c>
      <c r="AN63" s="94">
        <f t="shared" si="13"/>
        <v>8.8442562855328213E-3</v>
      </c>
    </row>
    <row r="64" spans="1:40" s="50" customFormat="1" ht="12.75" customHeight="1" x14ac:dyDescent="0.2">
      <c r="A64" s="18" t="s">
        <v>187</v>
      </c>
      <c r="B64" s="42" t="s">
        <v>108</v>
      </c>
      <c r="C64" s="42" t="s">
        <v>116</v>
      </c>
      <c r="D64" s="43" t="s">
        <v>117</v>
      </c>
      <c r="E64" s="33" t="s">
        <v>964</v>
      </c>
      <c r="F64" s="33" t="s">
        <v>965</v>
      </c>
      <c r="G64" s="33" t="s">
        <v>1085</v>
      </c>
      <c r="H64" s="42" t="s">
        <v>110</v>
      </c>
      <c r="I64" s="33" t="s">
        <v>817</v>
      </c>
      <c r="J64" s="43" t="s">
        <v>24</v>
      </c>
      <c r="K64" s="36">
        <v>2708812258</v>
      </c>
      <c r="L64" s="42"/>
      <c r="M64" s="42"/>
      <c r="N64" s="45">
        <v>3.6986999999999999E-2</v>
      </c>
      <c r="O64" s="45">
        <v>1.9940000000000001E-3</v>
      </c>
      <c r="P64" s="46">
        <v>5.0000000000000001E-3</v>
      </c>
      <c r="Q64" s="47">
        <v>0</v>
      </c>
      <c r="R64" s="47">
        <v>0</v>
      </c>
      <c r="S64" s="47">
        <v>0</v>
      </c>
      <c r="T64" s="46">
        <v>0.2</v>
      </c>
      <c r="U64" s="43" t="s">
        <v>26</v>
      </c>
      <c r="V64" s="46">
        <v>5.9999999999999995E-4</v>
      </c>
      <c r="W64" s="48" t="s">
        <v>1485</v>
      </c>
      <c r="X64" s="46">
        <v>1.15E-2</v>
      </c>
      <c r="Y64" s="44">
        <v>54166711.57</v>
      </c>
      <c r="Z64" s="44">
        <v>27241950</v>
      </c>
      <c r="AA64" s="44">
        <v>20327198.23</v>
      </c>
      <c r="AB64" s="44">
        <v>1358441</v>
      </c>
      <c r="AC64" s="44">
        <v>1178996</v>
      </c>
      <c r="AD64" s="6">
        <v>970447</v>
      </c>
      <c r="AE64" s="6">
        <v>3089679.68</v>
      </c>
      <c r="AF64" s="49"/>
      <c r="AG64" s="49"/>
      <c r="AH64" s="45"/>
      <c r="AI64" s="93">
        <f t="shared" ref="AI64:AI125" si="14">+Z64+AB64+AC64+AD64</f>
        <v>30749834</v>
      </c>
      <c r="AJ64" s="11">
        <f t="shared" si="9"/>
        <v>0.88592185570822923</v>
      </c>
      <c r="AK64" s="11">
        <f t="shared" si="10"/>
        <v>3.8341540315307066E-2</v>
      </c>
      <c r="AL64" s="11">
        <f t="shared" si="11"/>
        <v>1.0056787774621772E-2</v>
      </c>
      <c r="AM64" s="11">
        <f t="shared" si="12"/>
        <v>4.3524463407090797E-4</v>
      </c>
      <c r="AN64" s="94">
        <f t="shared" si="13"/>
        <v>1.1351777484462344E-2</v>
      </c>
    </row>
    <row r="65" spans="1:40" s="50" customFormat="1" ht="12.75" customHeight="1" x14ac:dyDescent="0.2">
      <c r="A65" s="18" t="s">
        <v>187</v>
      </c>
      <c r="B65" s="42" t="s">
        <v>121</v>
      </c>
      <c r="C65" s="42" t="s">
        <v>55</v>
      </c>
      <c r="D65" s="43" t="s">
        <v>122</v>
      </c>
      <c r="E65" s="33" t="s">
        <v>964</v>
      </c>
      <c r="F65" s="33" t="s">
        <v>965</v>
      </c>
      <c r="G65" s="33" t="s">
        <v>1085</v>
      </c>
      <c r="H65" s="42" t="s">
        <v>110</v>
      </c>
      <c r="I65" s="33" t="s">
        <v>817</v>
      </c>
      <c r="J65" s="43" t="s">
        <v>24</v>
      </c>
      <c r="K65" s="36">
        <v>3484523426</v>
      </c>
      <c r="L65" s="42"/>
      <c r="M65" s="42"/>
      <c r="N65" s="45">
        <v>2.9559999999999999E-3</v>
      </c>
      <c r="O65" s="45">
        <v>2.2269999999999998E-3</v>
      </c>
      <c r="P65" s="46">
        <v>5.0000000000000001E-3</v>
      </c>
      <c r="Q65" s="47">
        <v>0</v>
      </c>
      <c r="R65" s="47">
        <v>0</v>
      </c>
      <c r="S65" s="47">
        <v>0</v>
      </c>
      <c r="T65" s="46">
        <v>0.2</v>
      </c>
      <c r="U65" s="43" t="s">
        <v>26</v>
      </c>
      <c r="V65" s="46">
        <v>5.0000000000000001E-4</v>
      </c>
      <c r="W65" s="48" t="s">
        <v>1486</v>
      </c>
      <c r="X65" s="46">
        <v>6.1999999999999998E-3</v>
      </c>
      <c r="Y65" s="44">
        <v>5102592</v>
      </c>
      <c r="Z65" s="44">
        <v>843893</v>
      </c>
      <c r="AA65" s="44">
        <v>0</v>
      </c>
      <c r="AB65" s="44">
        <v>1746131</v>
      </c>
      <c r="AC65" s="44">
        <v>775005</v>
      </c>
      <c r="AD65" s="6">
        <v>1304584</v>
      </c>
      <c r="AE65" s="6">
        <v>432979</v>
      </c>
      <c r="AF65" s="49"/>
      <c r="AG65" s="49"/>
      <c r="AH65" s="45"/>
      <c r="AI65" s="93">
        <f t="shared" si="14"/>
        <v>4669613</v>
      </c>
      <c r="AJ65" s="11">
        <f t="shared" si="9"/>
        <v>0.18072011535003007</v>
      </c>
      <c r="AK65" s="11">
        <f t="shared" si="10"/>
        <v>0.16596771509758945</v>
      </c>
      <c r="AL65" s="11">
        <f t="shared" si="11"/>
        <v>2.4218319030465889E-4</v>
      </c>
      <c r="AM65" s="11">
        <f t="shared" si="12"/>
        <v>2.2241348536136948E-4</v>
      </c>
      <c r="AN65" s="94">
        <f t="shared" si="13"/>
        <v>1.3401009059538461E-3</v>
      </c>
    </row>
    <row r="66" spans="1:40" s="50" customFormat="1" ht="12.75" customHeight="1" x14ac:dyDescent="0.2">
      <c r="A66" s="18" t="s">
        <v>187</v>
      </c>
      <c r="B66" s="42" t="s">
        <v>123</v>
      </c>
      <c r="C66" s="42" t="s">
        <v>55</v>
      </c>
      <c r="D66" s="43" t="s">
        <v>124</v>
      </c>
      <c r="E66" s="33" t="s">
        <v>964</v>
      </c>
      <c r="F66" s="33" t="s">
        <v>965</v>
      </c>
      <c r="G66" s="33" t="s">
        <v>548</v>
      </c>
      <c r="H66" s="42" t="s">
        <v>51</v>
      </c>
      <c r="I66" s="33" t="s">
        <v>817</v>
      </c>
      <c r="J66" s="43" t="s">
        <v>63</v>
      </c>
      <c r="K66" s="36">
        <v>6022684</v>
      </c>
      <c r="L66" s="42"/>
      <c r="M66" s="42"/>
      <c r="N66" s="45">
        <v>-4.4603999999999998E-2</v>
      </c>
      <c r="O66" s="45">
        <v>0</v>
      </c>
      <c r="P66" s="46">
        <v>0.02</v>
      </c>
      <c r="Q66" s="47">
        <v>0</v>
      </c>
      <c r="R66" s="47">
        <v>0</v>
      </c>
      <c r="S66" s="47">
        <v>0</v>
      </c>
      <c r="T66" s="46">
        <v>0</v>
      </c>
      <c r="U66" s="43" t="s">
        <v>26</v>
      </c>
      <c r="V66" s="46">
        <v>1.9E-3</v>
      </c>
      <c r="W66" s="48" t="s">
        <v>1486</v>
      </c>
      <c r="X66" s="46">
        <v>2.2200000000000001E-2</v>
      </c>
      <c r="Y66" s="44">
        <v>132483.48000000001</v>
      </c>
      <c r="Z66" s="44">
        <v>118301.78</v>
      </c>
      <c r="AA66" s="44">
        <v>0</v>
      </c>
      <c r="AB66" s="44">
        <v>2971</v>
      </c>
      <c r="AC66" s="44">
        <v>3717</v>
      </c>
      <c r="AD66" s="6">
        <v>4955</v>
      </c>
      <c r="AE66" s="6">
        <v>2538.58</v>
      </c>
      <c r="AF66" s="51"/>
      <c r="AG66" s="51"/>
      <c r="AH66" s="45"/>
      <c r="AI66" s="93">
        <f t="shared" si="14"/>
        <v>129944.78</v>
      </c>
      <c r="AJ66" s="11">
        <f t="shared" ref="AJ66:AJ97" si="15">+Z66/AI66</f>
        <v>0.91040040238630593</v>
      </c>
      <c r="AK66" s="11">
        <f t="shared" ref="AK66:AK97" si="16">+AC66/AI66</f>
        <v>2.8604457985922944E-2</v>
      </c>
      <c r="AL66" s="11">
        <f t="shared" si="11"/>
        <v>1.9642700829065579E-2</v>
      </c>
      <c r="AM66" s="11">
        <f t="shared" si="12"/>
        <v>6.1716669843544841E-4</v>
      </c>
      <c r="AN66" s="94">
        <f t="shared" si="13"/>
        <v>2.1575892077352887E-2</v>
      </c>
    </row>
    <row r="67" spans="1:40" s="50" customFormat="1" ht="12.75" customHeight="1" x14ac:dyDescent="0.2">
      <c r="A67" s="18" t="s">
        <v>187</v>
      </c>
      <c r="B67" s="42" t="s">
        <v>125</v>
      </c>
      <c r="C67" s="42" t="s">
        <v>55</v>
      </c>
      <c r="D67" s="43" t="s">
        <v>126</v>
      </c>
      <c r="E67" s="33" t="s">
        <v>964</v>
      </c>
      <c r="F67" s="33" t="s">
        <v>965</v>
      </c>
      <c r="G67" s="33" t="s">
        <v>1085</v>
      </c>
      <c r="H67" s="42" t="s">
        <v>110</v>
      </c>
      <c r="I67" s="33" t="s">
        <v>817</v>
      </c>
      <c r="J67" s="43" t="s">
        <v>24</v>
      </c>
      <c r="K67" s="36">
        <v>26177241503</v>
      </c>
      <c r="L67" s="42"/>
      <c r="M67" s="42"/>
      <c r="N67" s="45">
        <v>2.4584000000000002E-2</v>
      </c>
      <c r="O67" s="45">
        <v>1.9940000000000001E-3</v>
      </c>
      <c r="P67" s="46">
        <v>1.7500000000000002E-2</v>
      </c>
      <c r="Q67" s="47">
        <v>0</v>
      </c>
      <c r="R67" s="47">
        <v>0</v>
      </c>
      <c r="S67" s="47">
        <v>0</v>
      </c>
      <c r="T67" s="46">
        <v>0.2</v>
      </c>
      <c r="U67" s="43" t="s">
        <v>26</v>
      </c>
      <c r="V67" s="46">
        <v>5.9999999999999995E-4</v>
      </c>
      <c r="W67" s="48" t="s">
        <v>1485</v>
      </c>
      <c r="X67" s="46">
        <v>1.9099999999999999E-2</v>
      </c>
      <c r="Y67" s="44">
        <v>660861697.73000002</v>
      </c>
      <c r="Z67" s="44">
        <v>461593627.88</v>
      </c>
      <c r="AA67" s="44">
        <v>164542591.63999999</v>
      </c>
      <c r="AB67" s="44">
        <v>13150286</v>
      </c>
      <c r="AC67" s="44">
        <v>8171191</v>
      </c>
      <c r="AD67" s="6">
        <v>9837887</v>
      </c>
      <c r="AE67" s="6">
        <v>3566113.4699999997</v>
      </c>
      <c r="AF67" s="49"/>
      <c r="AG67" s="49"/>
      <c r="AH67" s="45"/>
      <c r="AI67" s="93">
        <f t="shared" si="14"/>
        <v>492752991.88</v>
      </c>
      <c r="AJ67" s="11">
        <f t="shared" si="15"/>
        <v>0.93676473910159797</v>
      </c>
      <c r="AK67" s="11">
        <f t="shared" si="16"/>
        <v>1.6582732392601947E-2</v>
      </c>
      <c r="AL67" s="11">
        <f t="shared" si="11"/>
        <v>1.7633394558670357E-2</v>
      </c>
      <c r="AM67" s="11">
        <f t="shared" si="12"/>
        <v>3.1214866543763039E-4</v>
      </c>
      <c r="AN67" s="94">
        <f t="shared" si="13"/>
        <v>1.8823717228705281E-2</v>
      </c>
    </row>
    <row r="68" spans="1:40" s="50" customFormat="1" ht="12.75" customHeight="1" x14ac:dyDescent="0.2">
      <c r="A68" s="18" t="s">
        <v>187</v>
      </c>
      <c r="B68" s="42" t="s">
        <v>125</v>
      </c>
      <c r="C68" s="42" t="s">
        <v>100</v>
      </c>
      <c r="D68" s="43" t="s">
        <v>127</v>
      </c>
      <c r="E68" s="33" t="s">
        <v>964</v>
      </c>
      <c r="F68" s="33" t="s">
        <v>965</v>
      </c>
      <c r="G68" s="33" t="s">
        <v>1085</v>
      </c>
      <c r="H68" s="42" t="s">
        <v>110</v>
      </c>
      <c r="I68" s="33" t="s">
        <v>817</v>
      </c>
      <c r="J68" s="43" t="s">
        <v>102</v>
      </c>
      <c r="K68" s="36">
        <v>304712.88</v>
      </c>
      <c r="L68" s="42"/>
      <c r="M68" s="42"/>
      <c r="N68" s="45">
        <v>1.4742E-2</v>
      </c>
      <c r="O68" s="45">
        <v>1.9940000000000001E-3</v>
      </c>
      <c r="P68" s="46">
        <v>1.7500000000000002E-2</v>
      </c>
      <c r="Q68" s="47">
        <v>0</v>
      </c>
      <c r="R68" s="47">
        <v>0</v>
      </c>
      <c r="S68" s="47">
        <v>0</v>
      </c>
      <c r="T68" s="46">
        <v>0.2</v>
      </c>
      <c r="U68" s="43" t="s">
        <v>26</v>
      </c>
      <c r="V68" s="46">
        <v>5.9999999999999995E-4</v>
      </c>
      <c r="W68" s="48" t="s">
        <v>1485</v>
      </c>
      <c r="X68" s="46">
        <v>0</v>
      </c>
      <c r="Y68" s="44">
        <v>7692.68</v>
      </c>
      <c r="Z68" s="44">
        <v>5373.12</v>
      </c>
      <c r="AA68" s="44">
        <v>1915.34</v>
      </c>
      <c r="AB68" s="44">
        <v>153</v>
      </c>
      <c r="AC68" s="44">
        <v>95</v>
      </c>
      <c r="AD68" s="6">
        <v>114</v>
      </c>
      <c r="AE68" s="6">
        <v>41.41</v>
      </c>
      <c r="AF68" s="52"/>
      <c r="AG68" s="52"/>
      <c r="AH68" s="45"/>
      <c r="AI68" s="93">
        <f t="shared" si="14"/>
        <v>5735.12</v>
      </c>
      <c r="AJ68" s="11">
        <f t="shared" si="15"/>
        <v>0.93688013502768908</v>
      </c>
      <c r="AK68" s="11">
        <f t="shared" si="16"/>
        <v>1.6564605448534643E-2</v>
      </c>
      <c r="AL68" s="11">
        <f t="shared" si="11"/>
        <v>1.7633386550644004E-2</v>
      </c>
      <c r="AM68" s="11">
        <f t="shared" si="12"/>
        <v>3.117689019249859E-4</v>
      </c>
      <c r="AN68" s="94">
        <f t="shared" si="13"/>
        <v>1.882139015587395E-2</v>
      </c>
    </row>
    <row r="69" spans="1:40" s="50" customFormat="1" ht="12.75" customHeight="1" x14ac:dyDescent="0.2">
      <c r="A69" s="18" t="s">
        <v>187</v>
      </c>
      <c r="B69" s="42" t="s">
        <v>125</v>
      </c>
      <c r="C69" s="42" t="s">
        <v>113</v>
      </c>
      <c r="D69" s="43" t="s">
        <v>128</v>
      </c>
      <c r="E69" s="33" t="s">
        <v>964</v>
      </c>
      <c r="F69" s="33" t="s">
        <v>965</v>
      </c>
      <c r="G69" s="33" t="s">
        <v>1085</v>
      </c>
      <c r="H69" s="42" t="s">
        <v>110</v>
      </c>
      <c r="I69" s="33" t="s">
        <v>817</v>
      </c>
      <c r="J69" s="43" t="s">
        <v>52</v>
      </c>
      <c r="K69" s="36">
        <v>2046808.15</v>
      </c>
      <c r="L69" s="42"/>
      <c r="M69" s="42"/>
      <c r="N69" s="45">
        <v>2.3359999999999999E-2</v>
      </c>
      <c r="O69" s="45">
        <v>1.9940000000000001E-3</v>
      </c>
      <c r="P69" s="46">
        <v>1.7500000000000002E-2</v>
      </c>
      <c r="Q69" s="47">
        <v>0</v>
      </c>
      <c r="R69" s="47">
        <v>0</v>
      </c>
      <c r="S69" s="47">
        <v>0</v>
      </c>
      <c r="T69" s="46">
        <v>0.2</v>
      </c>
      <c r="U69" s="43" t="s">
        <v>26</v>
      </c>
      <c r="V69" s="46">
        <v>5.9999999999999995E-4</v>
      </c>
      <c r="W69" s="48" t="s">
        <v>1485</v>
      </c>
      <c r="X69" s="46">
        <v>0</v>
      </c>
      <c r="Y69" s="44">
        <v>51673.02</v>
      </c>
      <c r="Z69" s="44">
        <v>36092.18</v>
      </c>
      <c r="AA69" s="44">
        <v>12865.65</v>
      </c>
      <c r="AB69" s="44">
        <v>1028</v>
      </c>
      <c r="AC69" s="44">
        <v>639</v>
      </c>
      <c r="AD69" s="6">
        <v>770</v>
      </c>
      <c r="AE69" s="6">
        <v>278.60000000000002</v>
      </c>
      <c r="AF69" s="52"/>
      <c r="AG69" s="52"/>
      <c r="AH69" s="45"/>
      <c r="AI69" s="93">
        <f t="shared" si="14"/>
        <v>38529.18</v>
      </c>
      <c r="AJ69" s="11">
        <f t="shared" si="15"/>
        <v>0.93674923785037734</v>
      </c>
      <c r="AK69" s="11">
        <f t="shared" si="16"/>
        <v>1.658483258662655E-2</v>
      </c>
      <c r="AL69" s="11">
        <f t="shared" si="11"/>
        <v>1.7633396662017395E-2</v>
      </c>
      <c r="AM69" s="11">
        <f t="shared" si="12"/>
        <v>3.1219340220039674E-4</v>
      </c>
      <c r="AN69" s="94">
        <f t="shared" si="13"/>
        <v>1.8824030967435811E-2</v>
      </c>
    </row>
    <row r="70" spans="1:40" s="50" customFormat="1" ht="12.75" customHeight="1" x14ac:dyDescent="0.2">
      <c r="A70" s="18" t="s">
        <v>187</v>
      </c>
      <c r="B70" s="42" t="s">
        <v>125</v>
      </c>
      <c r="C70" s="42" t="s">
        <v>64</v>
      </c>
      <c r="D70" s="43" t="s">
        <v>130</v>
      </c>
      <c r="E70" s="33" t="s">
        <v>964</v>
      </c>
      <c r="F70" s="33" t="s">
        <v>965</v>
      </c>
      <c r="G70" s="33" t="s">
        <v>1085</v>
      </c>
      <c r="H70" s="42" t="s">
        <v>110</v>
      </c>
      <c r="I70" s="33" t="s">
        <v>817</v>
      </c>
      <c r="J70" s="43" t="s">
        <v>63</v>
      </c>
      <c r="K70" s="36">
        <v>13491164.039999999</v>
      </c>
      <c r="L70" s="42"/>
      <c r="M70" s="42"/>
      <c r="N70" s="45">
        <v>3.5941000000000001E-2</v>
      </c>
      <c r="O70" s="45">
        <v>1.9940000000000001E-3</v>
      </c>
      <c r="P70" s="46">
        <v>1.7500000000000002E-2</v>
      </c>
      <c r="Q70" s="47">
        <v>0</v>
      </c>
      <c r="R70" s="47">
        <v>0</v>
      </c>
      <c r="S70" s="47">
        <v>0</v>
      </c>
      <c r="T70" s="46">
        <v>0.2</v>
      </c>
      <c r="U70" s="43" t="s">
        <v>26</v>
      </c>
      <c r="V70" s="46">
        <v>5.9999999999999995E-4</v>
      </c>
      <c r="W70" s="48" t="s">
        <v>1485</v>
      </c>
      <c r="X70" s="46">
        <v>1.9099999999999999E-2</v>
      </c>
      <c r="Y70" s="44">
        <v>340593.32</v>
      </c>
      <c r="Z70" s="44">
        <v>237895.02</v>
      </c>
      <c r="AA70" s="44">
        <v>84801.57</v>
      </c>
      <c r="AB70" s="44">
        <v>6777</v>
      </c>
      <c r="AC70" s="44">
        <v>4211</v>
      </c>
      <c r="AD70" s="6">
        <v>5070</v>
      </c>
      <c r="AE70" s="6">
        <v>1838.1</v>
      </c>
      <c r="AF70" s="51"/>
      <c r="AG70" s="51"/>
      <c r="AH70" s="45"/>
      <c r="AI70" s="93">
        <f t="shared" si="14"/>
        <v>253953.02</v>
      </c>
      <c r="AJ70" s="11">
        <f t="shared" si="15"/>
        <v>0.93676783209744863</v>
      </c>
      <c r="AK70" s="11">
        <f t="shared" si="16"/>
        <v>1.6581807138973972E-2</v>
      </c>
      <c r="AL70" s="11">
        <f t="shared" si="11"/>
        <v>1.7633394664438459E-2</v>
      </c>
      <c r="AM70" s="11">
        <f t="shared" si="12"/>
        <v>3.1213022001028168E-4</v>
      </c>
      <c r="AN70" s="94">
        <f t="shared" si="13"/>
        <v>1.8823655189949051E-2</v>
      </c>
    </row>
    <row r="71" spans="1:40" s="50" customFormat="1" ht="12.75" customHeight="1" x14ac:dyDescent="0.2">
      <c r="A71" s="18" t="s">
        <v>187</v>
      </c>
      <c r="B71" s="42" t="s">
        <v>125</v>
      </c>
      <c r="C71" s="42" t="s">
        <v>118</v>
      </c>
      <c r="D71" s="43" t="s">
        <v>132</v>
      </c>
      <c r="E71" s="33" t="s">
        <v>964</v>
      </c>
      <c r="F71" s="33" t="s">
        <v>965</v>
      </c>
      <c r="G71" s="33" t="s">
        <v>1085</v>
      </c>
      <c r="H71" s="42" t="s">
        <v>110</v>
      </c>
      <c r="I71" s="33" t="s">
        <v>817</v>
      </c>
      <c r="J71" s="43" t="s">
        <v>120</v>
      </c>
      <c r="K71" s="36">
        <v>958251.26</v>
      </c>
      <c r="L71" s="55"/>
      <c r="M71" s="42"/>
      <c r="N71" s="45">
        <v>3.517E-2</v>
      </c>
      <c r="O71" s="45">
        <v>1.9940000000000001E-3</v>
      </c>
      <c r="P71" s="46">
        <v>1.7500000000000002E-2</v>
      </c>
      <c r="Q71" s="47">
        <v>0</v>
      </c>
      <c r="R71" s="47">
        <v>0</v>
      </c>
      <c r="S71" s="47">
        <v>0</v>
      </c>
      <c r="T71" s="46">
        <v>0.2</v>
      </c>
      <c r="U71" s="43" t="s">
        <v>26</v>
      </c>
      <c r="V71" s="46">
        <v>5.9999999999999995E-4</v>
      </c>
      <c r="W71" s="48" t="s">
        <v>1485</v>
      </c>
      <c r="X71" s="46">
        <v>0</v>
      </c>
      <c r="Y71" s="44">
        <v>24191.68</v>
      </c>
      <c r="Z71" s="44">
        <v>16897.22</v>
      </c>
      <c r="AA71" s="44">
        <v>6023.29</v>
      </c>
      <c r="AB71" s="44">
        <v>481</v>
      </c>
      <c r="AC71" s="44">
        <v>299</v>
      </c>
      <c r="AD71" s="6">
        <v>361</v>
      </c>
      <c r="AE71" s="6">
        <v>130.86000000000001</v>
      </c>
      <c r="AF71" s="52"/>
      <c r="AG71" s="52"/>
      <c r="AH71" s="45"/>
      <c r="AI71" s="93">
        <f t="shared" si="14"/>
        <v>18038.22</v>
      </c>
      <c r="AJ71" s="11">
        <f t="shared" si="15"/>
        <v>0.93674542166577413</v>
      </c>
      <c r="AK71" s="11">
        <f t="shared" si="16"/>
        <v>1.6575914918434301E-2</v>
      </c>
      <c r="AL71" s="11">
        <f t="shared" si="11"/>
        <v>1.7633391893478963E-2</v>
      </c>
      <c r="AM71" s="11">
        <f t="shared" si="12"/>
        <v>3.1202672251117103E-4</v>
      </c>
      <c r="AN71" s="94">
        <f t="shared" si="13"/>
        <v>1.8824102563663733E-2</v>
      </c>
    </row>
    <row r="72" spans="1:40" s="50" customFormat="1" ht="12.75" customHeight="1" x14ac:dyDescent="0.2">
      <c r="A72" s="18" t="s">
        <v>187</v>
      </c>
      <c r="B72" s="42" t="s">
        <v>125</v>
      </c>
      <c r="C72" s="42" t="s">
        <v>58</v>
      </c>
      <c r="D72" s="43" t="s">
        <v>129</v>
      </c>
      <c r="E72" s="33" t="s">
        <v>964</v>
      </c>
      <c r="F72" s="33" t="s">
        <v>965</v>
      </c>
      <c r="G72" s="33" t="s">
        <v>1085</v>
      </c>
      <c r="H72" s="42" t="s">
        <v>110</v>
      </c>
      <c r="I72" s="33" t="s">
        <v>817</v>
      </c>
      <c r="J72" s="43" t="s">
        <v>24</v>
      </c>
      <c r="K72" s="36">
        <v>10725289516.129999</v>
      </c>
      <c r="L72" s="42"/>
      <c r="M72" s="42"/>
      <c r="N72" s="45">
        <v>3.2828999999999997E-2</v>
      </c>
      <c r="O72" s="45">
        <v>1.9940000000000001E-3</v>
      </c>
      <c r="P72" s="46">
        <v>7.4999999999999997E-3</v>
      </c>
      <c r="Q72" s="47">
        <v>0</v>
      </c>
      <c r="R72" s="47">
        <v>0</v>
      </c>
      <c r="S72" s="47">
        <v>0</v>
      </c>
      <c r="T72" s="46">
        <v>0.2</v>
      </c>
      <c r="U72" s="43" t="s">
        <v>26</v>
      </c>
      <c r="V72" s="46">
        <v>5.9999999999999995E-4</v>
      </c>
      <c r="W72" s="48" t="s">
        <v>1485</v>
      </c>
      <c r="X72" s="46">
        <v>0</v>
      </c>
      <c r="Y72" s="44">
        <v>162809968.93000001</v>
      </c>
      <c r="Z72" s="44">
        <v>81166235</v>
      </c>
      <c r="AA72" s="44">
        <v>67416077.159999996</v>
      </c>
      <c r="AB72" s="44">
        <v>5387910</v>
      </c>
      <c r="AC72" s="44">
        <v>3347885</v>
      </c>
      <c r="AD72" s="6">
        <v>4030761</v>
      </c>
      <c r="AE72" s="6">
        <v>1461101.71</v>
      </c>
      <c r="AF72" s="49"/>
      <c r="AG72" s="49"/>
      <c r="AH72" s="45"/>
      <c r="AI72" s="93">
        <f t="shared" si="14"/>
        <v>93932791</v>
      </c>
      <c r="AJ72" s="11">
        <f t="shared" si="15"/>
        <v>0.86408839911932356</v>
      </c>
      <c r="AK72" s="11">
        <f t="shared" si="16"/>
        <v>3.5641281009099371E-2</v>
      </c>
      <c r="AL72" s="11">
        <f t="shared" si="11"/>
        <v>7.5677430318251372E-3</v>
      </c>
      <c r="AM72" s="11">
        <f t="shared" si="12"/>
        <v>3.1214868325605963E-4</v>
      </c>
      <c r="AN72" s="94">
        <f t="shared" si="13"/>
        <v>8.7580657714397738E-3</v>
      </c>
    </row>
    <row r="73" spans="1:40" s="50" customFormat="1" ht="12.75" customHeight="1" x14ac:dyDescent="0.2">
      <c r="A73" s="18" t="s">
        <v>187</v>
      </c>
      <c r="B73" s="42" t="s">
        <v>125</v>
      </c>
      <c r="C73" s="42" t="s">
        <v>116</v>
      </c>
      <c r="D73" s="43" t="s">
        <v>131</v>
      </c>
      <c r="E73" s="33" t="s">
        <v>964</v>
      </c>
      <c r="F73" s="33" t="s">
        <v>965</v>
      </c>
      <c r="G73" s="33" t="s">
        <v>1085</v>
      </c>
      <c r="H73" s="42" t="s">
        <v>110</v>
      </c>
      <c r="I73" s="33" t="s">
        <v>817</v>
      </c>
      <c r="J73" s="43" t="s">
        <v>24</v>
      </c>
      <c r="K73" s="36">
        <v>3529872245</v>
      </c>
      <c r="L73" s="42"/>
      <c r="M73" s="42"/>
      <c r="N73" s="45">
        <v>3.0759999999999999E-2</v>
      </c>
      <c r="O73" s="45">
        <v>1.9940000000000001E-3</v>
      </c>
      <c r="P73" s="46">
        <v>4.0000000000000001E-3</v>
      </c>
      <c r="Q73" s="47">
        <v>0</v>
      </c>
      <c r="R73" s="47">
        <v>0</v>
      </c>
      <c r="S73" s="47">
        <v>0</v>
      </c>
      <c r="T73" s="46">
        <v>0.2</v>
      </c>
      <c r="U73" s="43" t="s">
        <v>26</v>
      </c>
      <c r="V73" s="46">
        <v>5.9999999999999995E-4</v>
      </c>
      <c r="W73" s="48" t="s">
        <v>1485</v>
      </c>
      <c r="X73" s="46">
        <v>1.1599999999999999E-2</v>
      </c>
      <c r="Y73" s="44">
        <v>62442952.969999999</v>
      </c>
      <c r="Z73" s="44">
        <v>35572634</v>
      </c>
      <c r="AA73" s="44">
        <v>22187759.059999999</v>
      </c>
      <c r="AB73" s="44">
        <v>1773251</v>
      </c>
      <c r="AC73" s="44">
        <v>1101845</v>
      </c>
      <c r="AD73" s="6">
        <v>1326591</v>
      </c>
      <c r="AE73" s="6">
        <v>480872.56</v>
      </c>
      <c r="AF73" s="49"/>
      <c r="AG73" s="49"/>
      <c r="AH73" s="45"/>
      <c r="AI73" s="93">
        <f t="shared" si="14"/>
        <v>39774321</v>
      </c>
      <c r="AJ73" s="11">
        <f t="shared" si="15"/>
        <v>0.89436181701253936</v>
      </c>
      <c r="AK73" s="11">
        <f t="shared" si="16"/>
        <v>2.7702421368802247E-2</v>
      </c>
      <c r="AL73" s="11">
        <f t="shared" si="11"/>
        <v>1.0077598148314855E-2</v>
      </c>
      <c r="AM73" s="11">
        <f t="shared" si="12"/>
        <v>3.1214869080906354E-4</v>
      </c>
      <c r="AN73" s="94">
        <f t="shared" si="13"/>
        <v>1.126792083094214E-2</v>
      </c>
    </row>
    <row r="74" spans="1:40" s="50" customFormat="1" ht="12.75" customHeight="1" x14ac:dyDescent="0.2">
      <c r="A74" s="18" t="s">
        <v>187</v>
      </c>
      <c r="B74" s="42" t="s">
        <v>133</v>
      </c>
      <c r="C74" s="42" t="s">
        <v>55</v>
      </c>
      <c r="D74" s="43" t="s">
        <v>134</v>
      </c>
      <c r="E74" s="33" t="s">
        <v>964</v>
      </c>
      <c r="F74" s="33" t="s">
        <v>965</v>
      </c>
      <c r="G74" s="33" t="s">
        <v>542</v>
      </c>
      <c r="H74" s="42" t="s">
        <v>110</v>
      </c>
      <c r="I74" s="33" t="s">
        <v>817</v>
      </c>
      <c r="J74" s="43" t="s">
        <v>24</v>
      </c>
      <c r="K74" s="36">
        <v>7412374213</v>
      </c>
      <c r="L74" s="42"/>
      <c r="M74" s="42"/>
      <c r="N74" s="45">
        <v>2.6398999999999999E-2</v>
      </c>
      <c r="O74" s="45">
        <v>0</v>
      </c>
      <c r="P74" s="46">
        <v>0</v>
      </c>
      <c r="Q74" s="47">
        <v>0</v>
      </c>
      <c r="R74" s="47">
        <v>0</v>
      </c>
      <c r="S74" s="47">
        <v>0</v>
      </c>
      <c r="T74" s="46">
        <v>0.05</v>
      </c>
      <c r="U74" s="43" t="s">
        <v>26</v>
      </c>
      <c r="V74" s="46">
        <v>4.0000000000000002E-4</v>
      </c>
      <c r="W74" s="48" t="s">
        <v>1486</v>
      </c>
      <c r="X74" s="46">
        <v>1.15E-2</v>
      </c>
      <c r="Y74" s="44">
        <v>20022327</v>
      </c>
      <c r="Z74" s="44">
        <v>0</v>
      </c>
      <c r="AA74" s="44">
        <v>10131834</v>
      </c>
      <c r="AB74" s="44">
        <v>3709928</v>
      </c>
      <c r="AC74" s="44">
        <v>2931719</v>
      </c>
      <c r="AD74" s="6">
        <v>2596607</v>
      </c>
      <c r="AE74" s="6">
        <v>652239</v>
      </c>
      <c r="AF74" s="49"/>
      <c r="AG74" s="49"/>
      <c r="AH74" s="53">
        <v>1.3100000000000001E-2</v>
      </c>
      <c r="AI74" s="93">
        <f t="shared" si="14"/>
        <v>9238254</v>
      </c>
      <c r="AJ74" s="11">
        <f t="shared" si="15"/>
        <v>0</v>
      </c>
      <c r="AK74" s="11">
        <f t="shared" si="16"/>
        <v>0.31734557200960267</v>
      </c>
      <c r="AL74" s="11">
        <f t="shared" si="11"/>
        <v>0</v>
      </c>
      <c r="AM74" s="11">
        <f t="shared" si="12"/>
        <v>3.9551686352508764E-4</v>
      </c>
      <c r="AN74" s="94">
        <f t="shared" si="13"/>
        <v>1.4346328603296597E-2</v>
      </c>
    </row>
    <row r="75" spans="1:40" s="50" customFormat="1" ht="12.75" customHeight="1" x14ac:dyDescent="0.2">
      <c r="A75" s="18" t="s">
        <v>187</v>
      </c>
      <c r="B75" s="42" t="s">
        <v>135</v>
      </c>
      <c r="C75" s="42" t="s">
        <v>55</v>
      </c>
      <c r="D75" s="43" t="s">
        <v>136</v>
      </c>
      <c r="E75" s="33" t="s">
        <v>964</v>
      </c>
      <c r="F75" s="33" t="s">
        <v>965</v>
      </c>
      <c r="G75" s="33" t="s">
        <v>1085</v>
      </c>
      <c r="H75" s="42" t="s">
        <v>57</v>
      </c>
      <c r="I75" s="33" t="s">
        <v>817</v>
      </c>
      <c r="J75" s="43" t="s">
        <v>63</v>
      </c>
      <c r="K75" s="36">
        <v>19883760.16</v>
      </c>
      <c r="L75" s="42"/>
      <c r="M75" s="42"/>
      <c r="N75" s="45">
        <v>9.221E-3</v>
      </c>
      <c r="O75" s="45">
        <v>1.4671E-2</v>
      </c>
      <c r="P75" s="46">
        <v>5.0000000000000001E-3</v>
      </c>
      <c r="Q75" s="47">
        <v>0</v>
      </c>
      <c r="R75" s="47">
        <v>0</v>
      </c>
      <c r="S75" s="47">
        <v>0</v>
      </c>
      <c r="T75" s="46">
        <v>0</v>
      </c>
      <c r="U75" s="43" t="s">
        <v>26</v>
      </c>
      <c r="V75" s="46">
        <v>6.9999999999999999E-4</v>
      </c>
      <c r="W75" s="48" t="s">
        <v>1484</v>
      </c>
      <c r="X75" s="46">
        <v>6.4000000000000003E-3</v>
      </c>
      <c r="Y75" s="44">
        <v>128363.25</v>
      </c>
      <c r="Z75" s="44">
        <v>98322.02</v>
      </c>
      <c r="AA75" s="44">
        <v>0</v>
      </c>
      <c r="AB75" s="44">
        <v>9785</v>
      </c>
      <c r="AC75" s="44">
        <v>10728</v>
      </c>
      <c r="AD75" s="6">
        <v>7861</v>
      </c>
      <c r="AE75" s="6">
        <v>1667.1399999999999</v>
      </c>
      <c r="AF75" s="51"/>
      <c r="AG75" s="51"/>
      <c r="AH75" s="45"/>
      <c r="AI75" s="93">
        <f t="shared" si="14"/>
        <v>126696.02</v>
      </c>
      <c r="AJ75" s="11">
        <f t="shared" si="15"/>
        <v>0.77604663508766891</v>
      </c>
      <c r="AK75" s="11">
        <f t="shared" si="16"/>
        <v>8.4675114498466486E-2</v>
      </c>
      <c r="AL75" s="11">
        <f t="shared" si="11"/>
        <v>4.9448403726873357E-3</v>
      </c>
      <c r="AM75" s="11">
        <f t="shared" si="12"/>
        <v>5.3953577762326011E-4</v>
      </c>
      <c r="AN75" s="94">
        <f t="shared" si="13"/>
        <v>6.3718340485152984E-3</v>
      </c>
    </row>
    <row r="76" spans="1:40" s="50" customFormat="1" ht="12.75" customHeight="1" x14ac:dyDescent="0.2">
      <c r="A76" s="18" t="s">
        <v>187</v>
      </c>
      <c r="B76" s="42" t="s">
        <v>135</v>
      </c>
      <c r="C76" s="42" t="s">
        <v>58</v>
      </c>
      <c r="D76" s="43" t="s">
        <v>137</v>
      </c>
      <c r="E76" s="33" t="s">
        <v>964</v>
      </c>
      <c r="F76" s="33" t="s">
        <v>965</v>
      </c>
      <c r="G76" s="33" t="s">
        <v>1085</v>
      </c>
      <c r="H76" s="42" t="s">
        <v>57</v>
      </c>
      <c r="I76" s="33" t="s">
        <v>817</v>
      </c>
      <c r="J76" s="43" t="s">
        <v>63</v>
      </c>
      <c r="K76" s="36">
        <v>12170715.109999999</v>
      </c>
      <c r="L76" s="42"/>
      <c r="M76" s="42"/>
      <c r="N76" s="45">
        <v>1.1235E-2</v>
      </c>
      <c r="O76" s="45">
        <v>1.4671E-2</v>
      </c>
      <c r="P76" s="46">
        <v>3.0000000000000001E-3</v>
      </c>
      <c r="Q76" s="47">
        <v>0</v>
      </c>
      <c r="R76" s="47">
        <v>0</v>
      </c>
      <c r="S76" s="47">
        <v>0</v>
      </c>
      <c r="T76" s="46">
        <v>0</v>
      </c>
      <c r="U76" s="43" t="s">
        <v>26</v>
      </c>
      <c r="V76" s="46">
        <v>6.9999999999999999E-4</v>
      </c>
      <c r="W76" s="48" t="s">
        <v>1484</v>
      </c>
      <c r="X76" s="46">
        <v>4.4000000000000003E-3</v>
      </c>
      <c r="Y76" s="44">
        <v>54670.58</v>
      </c>
      <c r="Z76" s="44">
        <v>36282.54</v>
      </c>
      <c r="AA76" s="44">
        <v>0</v>
      </c>
      <c r="AB76" s="44">
        <v>5990</v>
      </c>
      <c r="AC76" s="44">
        <v>6567</v>
      </c>
      <c r="AD76" s="6">
        <v>4812</v>
      </c>
      <c r="AE76" s="6">
        <v>1020.6800000000001</v>
      </c>
      <c r="AF76" s="51"/>
      <c r="AG76" s="51"/>
      <c r="AH76" s="45"/>
      <c r="AI76" s="93">
        <f t="shared" si="14"/>
        <v>53651.54</v>
      </c>
      <c r="AJ76" s="11">
        <f t="shared" si="15"/>
        <v>0.67626278761057002</v>
      </c>
      <c r="AK76" s="11">
        <f t="shared" si="16"/>
        <v>0.12240095997244441</v>
      </c>
      <c r="AL76" s="11">
        <f t="shared" si="11"/>
        <v>2.9811346064775321E-3</v>
      </c>
      <c r="AM76" s="11">
        <f t="shared" si="12"/>
        <v>5.3957388211348903E-4</v>
      </c>
      <c r="AN76" s="94">
        <f t="shared" si="13"/>
        <v>4.4082487770926064E-3</v>
      </c>
    </row>
    <row r="77" spans="1:40" s="50" customFormat="1" ht="12.75" customHeight="1" x14ac:dyDescent="0.2">
      <c r="A77" s="18" t="s">
        <v>187</v>
      </c>
      <c r="B77" s="42" t="s">
        <v>138</v>
      </c>
      <c r="C77" s="42" t="s">
        <v>78</v>
      </c>
      <c r="D77" s="43" t="s">
        <v>139</v>
      </c>
      <c r="E77" s="33" t="s">
        <v>964</v>
      </c>
      <c r="F77" s="33" t="s">
        <v>965</v>
      </c>
      <c r="G77" s="33" t="s">
        <v>1085</v>
      </c>
      <c r="H77" s="42" t="s">
        <v>77</v>
      </c>
      <c r="I77" s="33" t="s">
        <v>817</v>
      </c>
      <c r="J77" s="43" t="s">
        <v>24</v>
      </c>
      <c r="K77" s="36">
        <v>3792258808</v>
      </c>
      <c r="L77" s="42"/>
      <c r="M77" s="42"/>
      <c r="N77" s="45">
        <v>0.28605399999999997</v>
      </c>
      <c r="O77" s="45">
        <v>0.28145700000000001</v>
      </c>
      <c r="P77" s="46">
        <v>7.4999999999999997E-3</v>
      </c>
      <c r="Q77" s="47">
        <v>0</v>
      </c>
      <c r="R77" s="47">
        <v>0</v>
      </c>
      <c r="S77" s="47">
        <v>0</v>
      </c>
      <c r="T77" s="46">
        <v>0.2</v>
      </c>
      <c r="U77" s="43" t="s">
        <v>26</v>
      </c>
      <c r="V77" s="46">
        <v>8.0000000000000004E-4</v>
      </c>
      <c r="W77" s="48" t="s">
        <v>1484</v>
      </c>
      <c r="X77" s="46">
        <v>9.1000000000000004E-3</v>
      </c>
      <c r="Y77" s="44">
        <v>46780851.259999998</v>
      </c>
      <c r="Z77" s="44">
        <v>28639657</v>
      </c>
      <c r="AA77" s="44">
        <v>6103631.5999999996</v>
      </c>
      <c r="AB77" s="44">
        <v>1883881</v>
      </c>
      <c r="AC77" s="44">
        <v>3047456</v>
      </c>
      <c r="AD77" s="6">
        <v>1255215</v>
      </c>
      <c r="AE77" s="6">
        <v>5851010.5999999996</v>
      </c>
      <c r="AF77" s="49"/>
      <c r="AG77" s="49"/>
      <c r="AH77" s="45"/>
      <c r="AI77" s="93">
        <f t="shared" si="14"/>
        <v>34826209</v>
      </c>
      <c r="AJ77" s="11">
        <f t="shared" si="15"/>
        <v>0.82235930416658332</v>
      </c>
      <c r="AK77" s="11">
        <f t="shared" si="16"/>
        <v>8.7504672127821898E-2</v>
      </c>
      <c r="AL77" s="11">
        <f t="shared" si="11"/>
        <v>7.5521367211496496E-3</v>
      </c>
      <c r="AM77" s="11">
        <f t="shared" si="12"/>
        <v>8.0359916194833712E-4</v>
      </c>
      <c r="AN77" s="94">
        <f t="shared" si="13"/>
        <v>9.1835000624250641E-3</v>
      </c>
    </row>
    <row r="78" spans="1:40" s="50" customFormat="1" ht="12.75" customHeight="1" x14ac:dyDescent="0.2">
      <c r="A78" s="18" t="s">
        <v>187</v>
      </c>
      <c r="B78" s="42" t="s">
        <v>138</v>
      </c>
      <c r="C78" s="42" t="s">
        <v>58</v>
      </c>
      <c r="D78" s="43" t="s">
        <v>140</v>
      </c>
      <c r="E78" s="33" t="s">
        <v>964</v>
      </c>
      <c r="F78" s="33" t="s">
        <v>965</v>
      </c>
      <c r="G78" s="33" t="s">
        <v>1085</v>
      </c>
      <c r="H78" s="42" t="s">
        <v>77</v>
      </c>
      <c r="I78" s="33" t="s">
        <v>817</v>
      </c>
      <c r="J78" s="43" t="s">
        <v>63</v>
      </c>
      <c r="K78" s="36">
        <v>139511895.90000001</v>
      </c>
      <c r="L78" s="42"/>
      <c r="M78" s="42"/>
      <c r="N78" s="45">
        <v>0.21826300000000001</v>
      </c>
      <c r="O78" s="45">
        <v>0.211481</v>
      </c>
      <c r="P78" s="46">
        <v>5.0000000000000001E-3</v>
      </c>
      <c r="Q78" s="47">
        <v>0</v>
      </c>
      <c r="R78" s="47">
        <v>0</v>
      </c>
      <c r="S78" s="47">
        <v>0</v>
      </c>
      <c r="T78" s="46">
        <v>0.2</v>
      </c>
      <c r="U78" s="43" t="s">
        <v>26</v>
      </c>
      <c r="V78" s="46">
        <v>8.0000000000000004E-4</v>
      </c>
      <c r="W78" s="48" t="s">
        <v>1484</v>
      </c>
      <c r="X78" s="46">
        <v>6.7000000000000002E-3</v>
      </c>
      <c r="Y78" s="44">
        <v>1352158.77</v>
      </c>
      <c r="Z78" s="44">
        <v>684769.62</v>
      </c>
      <c r="AA78" s="44">
        <v>224544.07</v>
      </c>
      <c r="AB78" s="44">
        <v>69305</v>
      </c>
      <c r="AC78" s="44">
        <v>112112</v>
      </c>
      <c r="AD78" s="6">
        <v>46178</v>
      </c>
      <c r="AE78" s="6">
        <v>215250.86</v>
      </c>
      <c r="AF78" s="51"/>
      <c r="AG78" s="51"/>
      <c r="AH78" s="45"/>
      <c r="AI78" s="93">
        <f t="shared" si="14"/>
        <v>912364.62</v>
      </c>
      <c r="AJ78" s="11">
        <f t="shared" si="15"/>
        <v>0.75054381218771937</v>
      </c>
      <c r="AK78" s="11">
        <f t="shared" si="16"/>
        <v>0.12288069653555835</v>
      </c>
      <c r="AL78" s="11">
        <f t="shared" si="11"/>
        <v>4.9083242370301702E-3</v>
      </c>
      <c r="AM78" s="11">
        <f t="shared" si="12"/>
        <v>8.0360172354306024E-4</v>
      </c>
      <c r="AN78" s="94">
        <f t="shared" si="13"/>
        <v>6.5396904981777967E-3</v>
      </c>
    </row>
    <row r="79" spans="1:40" s="50" customFormat="1" ht="12.75" customHeight="1" x14ac:dyDescent="0.2">
      <c r="A79" s="18" t="s">
        <v>187</v>
      </c>
      <c r="B79" s="42" t="s">
        <v>141</v>
      </c>
      <c r="C79" s="42" t="s">
        <v>55</v>
      </c>
      <c r="D79" s="43" t="s">
        <v>142</v>
      </c>
      <c r="E79" s="33" t="s">
        <v>964</v>
      </c>
      <c r="F79" s="33" t="s">
        <v>965</v>
      </c>
      <c r="G79" s="33" t="s">
        <v>1085</v>
      </c>
      <c r="H79" s="42" t="s">
        <v>71</v>
      </c>
      <c r="I79" s="33" t="s">
        <v>817</v>
      </c>
      <c r="J79" s="43" t="s">
        <v>24</v>
      </c>
      <c r="K79" s="36">
        <v>6267575964</v>
      </c>
      <c r="L79" s="42"/>
      <c r="M79" s="42"/>
      <c r="N79" s="45">
        <v>1.7136999999999999E-2</v>
      </c>
      <c r="O79" s="45">
        <v>1.2036E-2</v>
      </c>
      <c r="P79" s="46">
        <v>1.2500000000000001E-2</v>
      </c>
      <c r="Q79" s="47">
        <v>0</v>
      </c>
      <c r="R79" s="47">
        <v>0</v>
      </c>
      <c r="S79" s="47">
        <v>0</v>
      </c>
      <c r="T79" s="46">
        <v>0.2</v>
      </c>
      <c r="U79" s="43" t="s">
        <v>26</v>
      </c>
      <c r="V79" s="46">
        <v>2.0000000000000001E-4</v>
      </c>
      <c r="W79" s="48" t="s">
        <v>1485</v>
      </c>
      <c r="X79" s="46">
        <v>1.37E-2</v>
      </c>
      <c r="Y79" s="44">
        <v>98832850.760000005</v>
      </c>
      <c r="Z79" s="44">
        <v>78038328.560000002</v>
      </c>
      <c r="AA79" s="44">
        <v>13585045.949999999</v>
      </c>
      <c r="AB79" s="44">
        <v>3132113</v>
      </c>
      <c r="AC79" s="44">
        <v>1681417</v>
      </c>
      <c r="AD79" s="6">
        <v>2304973</v>
      </c>
      <c r="AE79" s="6">
        <v>90972.38</v>
      </c>
      <c r="AF79" s="49"/>
      <c r="AG79" s="49"/>
      <c r="AH79" s="45"/>
      <c r="AI79" s="93">
        <f t="shared" si="14"/>
        <v>85156831.560000002</v>
      </c>
      <c r="AJ79" s="11">
        <f t="shared" si="15"/>
        <v>0.91640714115831767</v>
      </c>
      <c r="AK79" s="11">
        <f t="shared" si="16"/>
        <v>1.9744945522254469E-2</v>
      </c>
      <c r="AL79" s="11">
        <f t="shared" si="11"/>
        <v>1.2451118105028204E-2</v>
      </c>
      <c r="AM79" s="11">
        <f t="shared" si="12"/>
        <v>2.6827229692273418E-4</v>
      </c>
      <c r="AN79" s="94">
        <f t="shared" si="13"/>
        <v>1.3586884634367075E-2</v>
      </c>
    </row>
    <row r="80" spans="1:40" s="50" customFormat="1" ht="12.75" customHeight="1" x14ac:dyDescent="0.2">
      <c r="A80" s="18" t="s">
        <v>187</v>
      </c>
      <c r="B80" s="42" t="s">
        <v>141</v>
      </c>
      <c r="C80" s="42" t="s">
        <v>100</v>
      </c>
      <c r="D80" s="43" t="s">
        <v>143</v>
      </c>
      <c r="E80" s="33" t="s">
        <v>964</v>
      </c>
      <c r="F80" s="33" t="s">
        <v>965</v>
      </c>
      <c r="G80" s="33" t="s">
        <v>1085</v>
      </c>
      <c r="H80" s="42" t="s">
        <v>71</v>
      </c>
      <c r="I80" s="33" t="s">
        <v>817</v>
      </c>
      <c r="J80" s="43" t="s">
        <v>102</v>
      </c>
      <c r="K80" s="36">
        <v>99354.77</v>
      </c>
      <c r="L80" s="42"/>
      <c r="M80" s="42"/>
      <c r="N80" s="45">
        <v>7.4790000000000004E-3</v>
      </c>
      <c r="O80" s="45">
        <v>1.2036E-2</v>
      </c>
      <c r="P80" s="46">
        <v>1.2500000000000001E-2</v>
      </c>
      <c r="Q80" s="47">
        <v>0</v>
      </c>
      <c r="R80" s="47">
        <v>0</v>
      </c>
      <c r="S80" s="47">
        <v>0</v>
      </c>
      <c r="T80" s="46">
        <v>0.2</v>
      </c>
      <c r="U80" s="43" t="s">
        <v>26</v>
      </c>
      <c r="V80" s="46">
        <v>2.0000000000000001E-4</v>
      </c>
      <c r="W80" s="48" t="s">
        <v>1485</v>
      </c>
      <c r="X80" s="46">
        <v>0</v>
      </c>
      <c r="Y80" s="44">
        <v>1566.72</v>
      </c>
      <c r="Z80" s="44">
        <v>1237.08</v>
      </c>
      <c r="AA80" s="44">
        <v>215.35</v>
      </c>
      <c r="AB80" s="44">
        <v>50</v>
      </c>
      <c r="AC80" s="44">
        <v>27</v>
      </c>
      <c r="AD80" s="6">
        <v>37</v>
      </c>
      <c r="AE80" s="6">
        <v>1.44</v>
      </c>
      <c r="AF80" s="52"/>
      <c r="AG80" s="52"/>
      <c r="AH80" s="45"/>
      <c r="AI80" s="93">
        <f t="shared" si="14"/>
        <v>1351.08</v>
      </c>
      <c r="AJ80" s="11">
        <f t="shared" si="15"/>
        <v>0.91562305710986769</v>
      </c>
      <c r="AK80" s="11">
        <f t="shared" si="16"/>
        <v>1.9984012789768187E-2</v>
      </c>
      <c r="AL80" s="11">
        <f t="shared" si="11"/>
        <v>1.2451138480819792E-2</v>
      </c>
      <c r="AM80" s="11">
        <f t="shared" si="12"/>
        <v>2.717534346866285E-4</v>
      </c>
      <c r="AN80" s="94">
        <f t="shared" si="13"/>
        <v>1.359854187171889E-2</v>
      </c>
    </row>
    <row r="81" spans="1:40" s="50" customFormat="1" ht="12.75" customHeight="1" x14ac:dyDescent="0.2">
      <c r="A81" s="18" t="s">
        <v>187</v>
      </c>
      <c r="B81" s="42" t="s">
        <v>141</v>
      </c>
      <c r="C81" s="42" t="s">
        <v>64</v>
      </c>
      <c r="D81" s="43" t="s">
        <v>145</v>
      </c>
      <c r="E81" s="33" t="s">
        <v>964</v>
      </c>
      <c r="F81" s="33" t="s">
        <v>965</v>
      </c>
      <c r="G81" s="33" t="s">
        <v>1085</v>
      </c>
      <c r="H81" s="42" t="s">
        <v>71</v>
      </c>
      <c r="I81" s="33" t="s">
        <v>817</v>
      </c>
      <c r="J81" s="43" t="s">
        <v>63</v>
      </c>
      <c r="K81" s="36">
        <v>39908881</v>
      </c>
      <c r="L81" s="42"/>
      <c r="M81" s="42"/>
      <c r="N81" s="45">
        <v>2.6176999999999999E-2</v>
      </c>
      <c r="O81" s="45">
        <v>1.2036E-2</v>
      </c>
      <c r="P81" s="46">
        <v>1.2500000000000001E-2</v>
      </c>
      <c r="Q81" s="47">
        <v>0</v>
      </c>
      <c r="R81" s="47">
        <v>0</v>
      </c>
      <c r="S81" s="47">
        <v>0</v>
      </c>
      <c r="T81" s="46">
        <v>0.2</v>
      </c>
      <c r="U81" s="43" t="s">
        <v>26</v>
      </c>
      <c r="V81" s="46">
        <v>2.0000000000000001E-4</v>
      </c>
      <c r="W81" s="48" t="s">
        <v>1485</v>
      </c>
      <c r="X81" s="46">
        <v>1.37E-2</v>
      </c>
      <c r="Y81" s="44">
        <v>629319.61</v>
      </c>
      <c r="Z81" s="44">
        <v>496910.19</v>
      </c>
      <c r="AA81" s="44">
        <v>86502.98</v>
      </c>
      <c r="AB81" s="44">
        <v>19944</v>
      </c>
      <c r="AC81" s="44">
        <v>10706</v>
      </c>
      <c r="AD81" s="6">
        <v>14677</v>
      </c>
      <c r="AE81" s="6">
        <v>579.27</v>
      </c>
      <c r="AF81" s="51"/>
      <c r="AG81" s="51"/>
      <c r="AH81" s="45"/>
      <c r="AI81" s="93">
        <f t="shared" si="14"/>
        <v>542237.18999999994</v>
      </c>
      <c r="AJ81" s="11">
        <f t="shared" si="15"/>
        <v>0.91640743048259021</v>
      </c>
      <c r="AK81" s="11">
        <f t="shared" si="16"/>
        <v>1.9744127104229056E-2</v>
      </c>
      <c r="AL81" s="11">
        <f t="shared" si="11"/>
        <v>1.2451118085721321E-2</v>
      </c>
      <c r="AM81" s="11">
        <f t="shared" si="12"/>
        <v>2.682610920611881E-4</v>
      </c>
      <c r="AN81" s="94">
        <f t="shared" si="13"/>
        <v>1.3586880323705391E-2</v>
      </c>
    </row>
    <row r="82" spans="1:40" s="50" customFormat="1" ht="12.75" customHeight="1" x14ac:dyDescent="0.2">
      <c r="A82" s="18" t="s">
        <v>187</v>
      </c>
      <c r="B82" s="42" t="s">
        <v>141</v>
      </c>
      <c r="C82" s="42" t="s">
        <v>58</v>
      </c>
      <c r="D82" s="43" t="s">
        <v>144</v>
      </c>
      <c r="E82" s="33" t="s">
        <v>964</v>
      </c>
      <c r="F82" s="33" t="s">
        <v>965</v>
      </c>
      <c r="G82" s="33" t="s">
        <v>1085</v>
      </c>
      <c r="H82" s="42" t="s">
        <v>71</v>
      </c>
      <c r="I82" s="33" t="s">
        <v>817</v>
      </c>
      <c r="J82" s="43" t="s">
        <v>24</v>
      </c>
      <c r="K82" s="36">
        <v>19991425507</v>
      </c>
      <c r="L82" s="42"/>
      <c r="M82" s="42"/>
      <c r="N82" s="45">
        <v>2.1194999999999999E-2</v>
      </c>
      <c r="O82" s="45">
        <v>1.2036E-2</v>
      </c>
      <c r="P82" s="46">
        <v>7.4999999999999997E-3</v>
      </c>
      <c r="Q82" s="47">
        <v>0</v>
      </c>
      <c r="R82" s="47">
        <v>0</v>
      </c>
      <c r="S82" s="47">
        <v>0</v>
      </c>
      <c r="T82" s="46">
        <v>0.2</v>
      </c>
      <c r="U82" s="43" t="s">
        <v>26</v>
      </c>
      <c r="V82" s="46">
        <v>2.0000000000000001E-4</v>
      </c>
      <c r="W82" s="48" t="s">
        <v>1485</v>
      </c>
      <c r="X82" s="46">
        <v>8.6E-3</v>
      </c>
      <c r="Y82" s="44">
        <v>216514023.71000001</v>
      </c>
      <c r="Z82" s="44">
        <v>150186604</v>
      </c>
      <c r="AA82" s="44">
        <v>43331654.159999996</v>
      </c>
      <c r="AB82" s="44">
        <v>9990371</v>
      </c>
      <c r="AC82" s="44">
        <v>5363146</v>
      </c>
      <c r="AD82" s="6">
        <v>7352078</v>
      </c>
      <c r="AE82" s="6">
        <v>290170.8</v>
      </c>
      <c r="AF82" s="49"/>
      <c r="AG82" s="49"/>
      <c r="AH82" s="45"/>
      <c r="AI82" s="93">
        <f t="shared" si="14"/>
        <v>172892199</v>
      </c>
      <c r="AJ82" s="11">
        <f t="shared" si="15"/>
        <v>0.86867195205261982</v>
      </c>
      <c r="AK82" s="11">
        <f t="shared" si="16"/>
        <v>3.102017344345305E-2</v>
      </c>
      <c r="AL82" s="11">
        <f t="shared" si="11"/>
        <v>7.5125510158048584E-3</v>
      </c>
      <c r="AM82" s="11">
        <f t="shared" si="12"/>
        <v>2.6827231495433351E-4</v>
      </c>
      <c r="AN82" s="94">
        <f t="shared" si="13"/>
        <v>8.6483176969777264E-3</v>
      </c>
    </row>
    <row r="83" spans="1:40" s="50" customFormat="1" ht="12.75" customHeight="1" x14ac:dyDescent="0.2">
      <c r="A83" s="18" t="s">
        <v>187</v>
      </c>
      <c r="B83" s="42" t="s">
        <v>141</v>
      </c>
      <c r="C83" s="42" t="s">
        <v>116</v>
      </c>
      <c r="D83" s="43" t="s">
        <v>146</v>
      </c>
      <c r="E83" s="33" t="s">
        <v>964</v>
      </c>
      <c r="F83" s="33" t="s">
        <v>965</v>
      </c>
      <c r="G83" s="33" t="s">
        <v>1085</v>
      </c>
      <c r="H83" s="42" t="s">
        <v>71</v>
      </c>
      <c r="I83" s="33" t="s">
        <v>817</v>
      </c>
      <c r="J83" s="43" t="s">
        <v>24</v>
      </c>
      <c r="K83" s="36">
        <v>613082789</v>
      </c>
      <c r="L83" s="42"/>
      <c r="M83" s="42"/>
      <c r="N83" s="45">
        <v>1.9158000000000001E-2</v>
      </c>
      <c r="O83" s="45">
        <v>1.2036E-2</v>
      </c>
      <c r="P83" s="46">
        <v>3.0000000000000001E-3</v>
      </c>
      <c r="Q83" s="47">
        <v>0</v>
      </c>
      <c r="R83" s="47">
        <v>0</v>
      </c>
      <c r="S83" s="47">
        <v>0</v>
      </c>
      <c r="T83" s="46">
        <v>0.2</v>
      </c>
      <c r="U83" s="43" t="s">
        <v>26</v>
      </c>
      <c r="V83" s="46">
        <v>2.0000000000000001E-4</v>
      </c>
      <c r="W83" s="48" t="s">
        <v>1485</v>
      </c>
      <c r="X83" s="46">
        <v>1.12E-2</v>
      </c>
      <c r="Y83" s="44">
        <v>8174318.0300000003</v>
      </c>
      <c r="Z83" s="44">
        <v>6140236</v>
      </c>
      <c r="AA83" s="44">
        <v>1328864.29</v>
      </c>
      <c r="AB83" s="44">
        <v>306378</v>
      </c>
      <c r="AC83" s="44">
        <v>164473</v>
      </c>
      <c r="AD83" s="6">
        <v>225468</v>
      </c>
      <c r="AE83" s="6">
        <v>8898.75</v>
      </c>
      <c r="AF83" s="49"/>
      <c r="AG83" s="49"/>
      <c r="AH83" s="45"/>
      <c r="AI83" s="93">
        <f t="shared" si="14"/>
        <v>6836555</v>
      </c>
      <c r="AJ83" s="11">
        <f t="shared" si="15"/>
        <v>0.89814767818001906</v>
      </c>
      <c r="AK83" s="11">
        <f t="shared" si="16"/>
        <v>2.4057877103307149E-2</v>
      </c>
      <c r="AL83" s="11">
        <f t="shared" si="11"/>
        <v>1.0015345578393002E-2</v>
      </c>
      <c r="AM83" s="11">
        <f t="shared" si="12"/>
        <v>2.682720881273997E-4</v>
      </c>
      <c r="AN83" s="94">
        <f t="shared" si="13"/>
        <v>1.1151112252149684E-2</v>
      </c>
    </row>
    <row r="84" spans="1:40" s="50" customFormat="1" ht="12.75" customHeight="1" x14ac:dyDescent="0.2">
      <c r="A84" s="18" t="s">
        <v>187</v>
      </c>
      <c r="B84" s="42" t="s">
        <v>147</v>
      </c>
      <c r="C84" s="42" t="s">
        <v>55</v>
      </c>
      <c r="D84" s="43" t="s">
        <v>148</v>
      </c>
      <c r="E84" s="33" t="s">
        <v>964</v>
      </c>
      <c r="F84" s="33" t="s">
        <v>965</v>
      </c>
      <c r="G84" s="33" t="s">
        <v>1085</v>
      </c>
      <c r="H84" s="42" t="s">
        <v>110</v>
      </c>
      <c r="I84" s="33" t="s">
        <v>817</v>
      </c>
      <c r="J84" s="43" t="s">
        <v>24</v>
      </c>
      <c r="K84" s="36">
        <v>4323621078</v>
      </c>
      <c r="L84" s="42"/>
      <c r="M84" s="42"/>
      <c r="N84" s="45">
        <v>3.9447000000000003E-2</v>
      </c>
      <c r="O84" s="45">
        <v>1.9940000000000001E-3</v>
      </c>
      <c r="P84" s="46">
        <v>1.7500000000000002E-2</v>
      </c>
      <c r="Q84" s="47">
        <v>0</v>
      </c>
      <c r="R84" s="47">
        <v>0</v>
      </c>
      <c r="S84" s="47">
        <v>0</v>
      </c>
      <c r="T84" s="46">
        <v>0.2</v>
      </c>
      <c r="U84" s="43" t="s">
        <v>26</v>
      </c>
      <c r="V84" s="46">
        <v>2.9999999999999997E-4</v>
      </c>
      <c r="W84" s="48" t="s">
        <v>1484</v>
      </c>
      <c r="X84" s="46">
        <v>1.9800000000000002E-2</v>
      </c>
      <c r="Y84" s="44">
        <v>124162448.95999999</v>
      </c>
      <c r="Z84" s="44">
        <v>75602400</v>
      </c>
      <c r="AA84" s="44">
        <v>32605768.359999999</v>
      </c>
      <c r="AB84" s="44">
        <v>2162855</v>
      </c>
      <c r="AC84" s="44">
        <v>2061557</v>
      </c>
      <c r="AD84" s="6">
        <v>1552376</v>
      </c>
      <c r="AE84" s="6">
        <v>10177491.98</v>
      </c>
      <c r="AF84" s="49"/>
      <c r="AG84" s="49"/>
      <c r="AH84" s="45"/>
      <c r="AI84" s="93">
        <f t="shared" si="14"/>
        <v>81379188</v>
      </c>
      <c r="AJ84" s="11">
        <f t="shared" si="15"/>
        <v>0.92901393904298968</v>
      </c>
      <c r="AK84" s="11">
        <f t="shared" si="16"/>
        <v>2.5332730034121256E-2</v>
      </c>
      <c r="AL84" s="11">
        <f t="shared" si="11"/>
        <v>1.7485898656727752E-2</v>
      </c>
      <c r="AM84" s="11">
        <f t="shared" si="12"/>
        <v>4.768125982385175E-4</v>
      </c>
      <c r="AN84" s="94">
        <f t="shared" si="13"/>
        <v>1.8821998165862396E-2</v>
      </c>
    </row>
    <row r="85" spans="1:40" s="50" customFormat="1" ht="12.75" customHeight="1" x14ac:dyDescent="0.2">
      <c r="A85" s="18" t="s">
        <v>187</v>
      </c>
      <c r="B85" s="42" t="s">
        <v>147</v>
      </c>
      <c r="C85" s="42" t="s">
        <v>100</v>
      </c>
      <c r="D85" s="43" t="s">
        <v>149</v>
      </c>
      <c r="E85" s="33" t="s">
        <v>964</v>
      </c>
      <c r="F85" s="33" t="s">
        <v>965</v>
      </c>
      <c r="G85" s="33" t="s">
        <v>1085</v>
      </c>
      <c r="H85" s="42" t="s">
        <v>110</v>
      </c>
      <c r="I85" s="33" t="s">
        <v>817</v>
      </c>
      <c r="J85" s="43" t="s">
        <v>102</v>
      </c>
      <c r="K85" s="36">
        <v>315540.76</v>
      </c>
      <c r="L85" s="42"/>
      <c r="M85" s="42"/>
      <c r="N85" s="45">
        <v>2.256E-2</v>
      </c>
      <c r="O85" s="45">
        <v>1.9940000000000001E-3</v>
      </c>
      <c r="P85" s="46">
        <v>1.7500000000000002E-2</v>
      </c>
      <c r="Q85" s="47">
        <v>0</v>
      </c>
      <c r="R85" s="47">
        <v>0</v>
      </c>
      <c r="S85" s="47">
        <v>0</v>
      </c>
      <c r="T85" s="46">
        <v>0.2</v>
      </c>
      <c r="U85" s="43" t="s">
        <v>26</v>
      </c>
      <c r="V85" s="46">
        <v>2.9999999999999997E-4</v>
      </c>
      <c r="W85" s="48" t="s">
        <v>1484</v>
      </c>
      <c r="X85" s="46">
        <v>0</v>
      </c>
      <c r="Y85" s="44">
        <v>9061.4599999999991</v>
      </c>
      <c r="Z85" s="44">
        <v>5517.51</v>
      </c>
      <c r="AA85" s="44">
        <v>2379.59</v>
      </c>
      <c r="AB85" s="44">
        <v>158</v>
      </c>
      <c r="AC85" s="44">
        <v>150</v>
      </c>
      <c r="AD85" s="6">
        <v>113</v>
      </c>
      <c r="AE85" s="6">
        <v>742.3</v>
      </c>
      <c r="AF85" s="52"/>
      <c r="AG85" s="52"/>
      <c r="AH85" s="45"/>
      <c r="AI85" s="93">
        <f t="shared" si="14"/>
        <v>5938.51</v>
      </c>
      <c r="AJ85" s="11">
        <f t="shared" si="15"/>
        <v>0.92910679614920244</v>
      </c>
      <c r="AK85" s="11">
        <f t="shared" si="16"/>
        <v>2.5258861229500329E-2</v>
      </c>
      <c r="AL85" s="11">
        <f t="shared" si="11"/>
        <v>1.7485886767845776E-2</v>
      </c>
      <c r="AM85" s="11">
        <f t="shared" si="12"/>
        <v>4.7537440170962382E-4</v>
      </c>
      <c r="AN85" s="94">
        <f t="shared" si="13"/>
        <v>1.8820104255310787E-2</v>
      </c>
    </row>
    <row r="86" spans="1:40" s="50" customFormat="1" ht="12.75" customHeight="1" x14ac:dyDescent="0.2">
      <c r="A86" s="18" t="s">
        <v>187</v>
      </c>
      <c r="B86" s="42" t="s">
        <v>147</v>
      </c>
      <c r="C86" s="42" t="s">
        <v>113</v>
      </c>
      <c r="D86" s="43" t="s">
        <v>150</v>
      </c>
      <c r="E86" s="33" t="s">
        <v>964</v>
      </c>
      <c r="F86" s="33" t="s">
        <v>965</v>
      </c>
      <c r="G86" s="33" t="s">
        <v>1085</v>
      </c>
      <c r="H86" s="42" t="s">
        <v>110</v>
      </c>
      <c r="I86" s="33" t="s">
        <v>817</v>
      </c>
      <c r="J86" s="43" t="s">
        <v>52</v>
      </c>
      <c r="K86" s="36">
        <v>3501893.69</v>
      </c>
      <c r="L86" s="42"/>
      <c r="M86" s="42"/>
      <c r="N86" s="45">
        <v>3.7125999999999999E-2</v>
      </c>
      <c r="O86" s="45">
        <v>1.9940000000000001E-3</v>
      </c>
      <c r="P86" s="46">
        <v>1.7500000000000002E-2</v>
      </c>
      <c r="Q86" s="47">
        <v>0</v>
      </c>
      <c r="R86" s="47">
        <v>0</v>
      </c>
      <c r="S86" s="47">
        <v>0</v>
      </c>
      <c r="T86" s="46">
        <v>0.2</v>
      </c>
      <c r="U86" s="43" t="s">
        <v>26</v>
      </c>
      <c r="V86" s="46">
        <v>2.9999999999999997E-4</v>
      </c>
      <c r="W86" s="48" t="s">
        <v>1484</v>
      </c>
      <c r="X86" s="46">
        <v>1.9800000000000002E-2</v>
      </c>
      <c r="Y86" s="44">
        <v>100564.71</v>
      </c>
      <c r="Z86" s="44">
        <v>61233.760000000002</v>
      </c>
      <c r="AA86" s="44">
        <v>26408.87</v>
      </c>
      <c r="AB86" s="44">
        <v>1752</v>
      </c>
      <c r="AC86" s="44">
        <v>1670</v>
      </c>
      <c r="AD86" s="6">
        <v>1257</v>
      </c>
      <c r="AE86" s="6">
        <v>8242.83</v>
      </c>
      <c r="AF86" s="52"/>
      <c r="AG86" s="52"/>
      <c r="AH86" s="45"/>
      <c r="AI86" s="93">
        <f t="shared" si="14"/>
        <v>65912.760000000009</v>
      </c>
      <c r="AJ86" s="11">
        <f t="shared" si="15"/>
        <v>0.92901222767791836</v>
      </c>
      <c r="AK86" s="11">
        <f t="shared" si="16"/>
        <v>2.5336520576592449E-2</v>
      </c>
      <c r="AL86" s="11">
        <f t="shared" si="11"/>
        <v>1.7485899179309469E-2</v>
      </c>
      <c r="AM86" s="11">
        <f t="shared" si="12"/>
        <v>4.7688483655824516E-4</v>
      </c>
      <c r="AN86" s="94">
        <f t="shared" si="13"/>
        <v>1.8822033401019667E-2</v>
      </c>
    </row>
    <row r="87" spans="1:40" s="50" customFormat="1" ht="12.75" customHeight="1" x14ac:dyDescent="0.2">
      <c r="A87" s="18" t="s">
        <v>187</v>
      </c>
      <c r="B87" s="42" t="s">
        <v>147</v>
      </c>
      <c r="C87" s="42" t="s">
        <v>64</v>
      </c>
      <c r="D87" s="43" t="s">
        <v>152</v>
      </c>
      <c r="E87" s="33" t="s">
        <v>964</v>
      </c>
      <c r="F87" s="33" t="s">
        <v>965</v>
      </c>
      <c r="G87" s="33" t="s">
        <v>1085</v>
      </c>
      <c r="H87" s="42" t="s">
        <v>110</v>
      </c>
      <c r="I87" s="33" t="s">
        <v>817</v>
      </c>
      <c r="J87" s="43" t="s">
        <v>63</v>
      </c>
      <c r="K87" s="36">
        <v>12705820.189999999</v>
      </c>
      <c r="L87" s="42"/>
      <c r="M87" s="42"/>
      <c r="N87" s="45">
        <v>4.7848000000000002E-2</v>
      </c>
      <c r="O87" s="45">
        <v>1.9940000000000001E-3</v>
      </c>
      <c r="P87" s="46">
        <v>1.7500000000000002E-2</v>
      </c>
      <c r="Q87" s="47">
        <v>0</v>
      </c>
      <c r="R87" s="47">
        <v>0</v>
      </c>
      <c r="S87" s="47">
        <v>0</v>
      </c>
      <c r="T87" s="46">
        <v>0.2</v>
      </c>
      <c r="U87" s="43" t="s">
        <v>26</v>
      </c>
      <c r="V87" s="46">
        <v>2.9999999999999997E-4</v>
      </c>
      <c r="W87" s="48" t="s">
        <v>1484</v>
      </c>
      <c r="X87" s="46">
        <v>1.9800000000000002E-2</v>
      </c>
      <c r="Y87" s="44">
        <v>364876.04</v>
      </c>
      <c r="Z87" s="44">
        <v>222172.68</v>
      </c>
      <c r="AA87" s="44">
        <v>95818.53</v>
      </c>
      <c r="AB87" s="44">
        <v>6356</v>
      </c>
      <c r="AC87" s="44">
        <v>6058</v>
      </c>
      <c r="AD87" s="6">
        <v>4562</v>
      </c>
      <c r="AE87" s="6">
        <v>29908.46</v>
      </c>
      <c r="AF87" s="51"/>
      <c r="AG87" s="51"/>
      <c r="AH87" s="45"/>
      <c r="AI87" s="93">
        <f t="shared" si="14"/>
        <v>239148.68</v>
      </c>
      <c r="AJ87" s="11">
        <f t="shared" si="15"/>
        <v>0.92901487058176524</v>
      </c>
      <c r="AK87" s="11">
        <f t="shared" si="16"/>
        <v>2.5331521796398793E-2</v>
      </c>
      <c r="AL87" s="11">
        <f t="shared" si="11"/>
        <v>1.7485898326725809E-2</v>
      </c>
      <c r="AM87" s="11">
        <f t="shared" si="12"/>
        <v>4.7678936970695475E-4</v>
      </c>
      <c r="AN87" s="94">
        <f t="shared" si="13"/>
        <v>1.8821978937512415E-2</v>
      </c>
    </row>
    <row r="88" spans="1:40" s="50" customFormat="1" ht="12.75" customHeight="1" x14ac:dyDescent="0.2">
      <c r="A88" s="18" t="s">
        <v>187</v>
      </c>
      <c r="B88" s="42" t="s">
        <v>147</v>
      </c>
      <c r="C88" s="42" t="s">
        <v>118</v>
      </c>
      <c r="D88" s="43" t="s">
        <v>132</v>
      </c>
      <c r="E88" s="33" t="s">
        <v>964</v>
      </c>
      <c r="F88" s="33" t="s">
        <v>965</v>
      </c>
      <c r="G88" s="33" t="s">
        <v>1085</v>
      </c>
      <c r="H88" s="42" t="s">
        <v>110</v>
      </c>
      <c r="I88" s="33" t="s">
        <v>817</v>
      </c>
      <c r="J88" s="43" t="s">
        <v>120</v>
      </c>
      <c r="K88" s="36">
        <v>2234654.9900000002</v>
      </c>
      <c r="L88" s="55"/>
      <c r="M88" s="42"/>
      <c r="N88" s="45">
        <v>5.0948E-2</v>
      </c>
      <c r="O88" s="45">
        <v>1.9940000000000001E-3</v>
      </c>
      <c r="P88" s="46">
        <v>1.7500000000000002E-2</v>
      </c>
      <c r="Q88" s="47">
        <v>0</v>
      </c>
      <c r="R88" s="47">
        <v>0</v>
      </c>
      <c r="S88" s="47">
        <v>0</v>
      </c>
      <c r="T88" s="46">
        <v>0.2</v>
      </c>
      <c r="U88" s="43" t="s">
        <v>26</v>
      </c>
      <c r="V88" s="46">
        <v>2.9999999999999997E-4</v>
      </c>
      <c r="W88" s="48" t="s">
        <v>1484</v>
      </c>
      <c r="X88" s="46">
        <v>1.9800000000000002E-2</v>
      </c>
      <c r="Y88" s="44">
        <v>64173.120000000003</v>
      </c>
      <c r="Z88" s="44">
        <v>39074.949999999997</v>
      </c>
      <c r="AA88" s="44">
        <v>16852.23</v>
      </c>
      <c r="AB88" s="44">
        <v>1118</v>
      </c>
      <c r="AC88" s="44">
        <v>1066</v>
      </c>
      <c r="AD88" s="6">
        <v>802</v>
      </c>
      <c r="AE88" s="6">
        <v>5260.54</v>
      </c>
      <c r="AF88" s="52"/>
      <c r="AG88" s="52"/>
      <c r="AH88" s="45"/>
      <c r="AI88" s="93">
        <f t="shared" si="14"/>
        <v>42060.95</v>
      </c>
      <c r="AJ88" s="11">
        <f t="shared" si="15"/>
        <v>0.92900778513086368</v>
      </c>
      <c r="AK88" s="11">
        <f t="shared" si="16"/>
        <v>2.5344173158238226E-2</v>
      </c>
      <c r="AL88" s="11">
        <f t="shared" ref="AL88:AL119" si="17">+Z88/K88</f>
        <v>1.7485898348899038E-2</v>
      </c>
      <c r="AM88" s="11">
        <f t="shared" si="12"/>
        <v>4.7703113221965411E-4</v>
      </c>
      <c r="AN88" s="94">
        <f t="shared" si="13"/>
        <v>1.8822122514760092E-2</v>
      </c>
    </row>
    <row r="89" spans="1:40" s="50" customFormat="1" ht="12.75" customHeight="1" x14ac:dyDescent="0.2">
      <c r="A89" s="18" t="s">
        <v>187</v>
      </c>
      <c r="B89" s="42" t="s">
        <v>147</v>
      </c>
      <c r="C89" s="42" t="s">
        <v>58</v>
      </c>
      <c r="D89" s="43" t="s">
        <v>151</v>
      </c>
      <c r="E89" s="33" t="s">
        <v>964</v>
      </c>
      <c r="F89" s="33" t="s">
        <v>965</v>
      </c>
      <c r="G89" s="33" t="s">
        <v>1085</v>
      </c>
      <c r="H89" s="42" t="s">
        <v>110</v>
      </c>
      <c r="I89" s="33" t="s">
        <v>817</v>
      </c>
      <c r="J89" s="43" t="s">
        <v>24</v>
      </c>
      <c r="K89" s="36">
        <v>2760922128</v>
      </c>
      <c r="L89" s="42"/>
      <c r="M89" s="42"/>
      <c r="N89" s="45">
        <v>4.7810999999999999E-2</v>
      </c>
      <c r="O89" s="45">
        <v>1.9940000000000001E-3</v>
      </c>
      <c r="P89" s="46">
        <v>7.4999999999999997E-3</v>
      </c>
      <c r="Q89" s="47">
        <v>0</v>
      </c>
      <c r="R89" s="47">
        <v>0</v>
      </c>
      <c r="S89" s="47">
        <v>0</v>
      </c>
      <c r="T89" s="46">
        <v>0.2</v>
      </c>
      <c r="U89" s="43" t="s">
        <v>26</v>
      </c>
      <c r="V89" s="46">
        <v>2.9999999999999997E-4</v>
      </c>
      <c r="W89" s="48" t="s">
        <v>1484</v>
      </c>
      <c r="X89" s="46">
        <v>9.4999999999999998E-3</v>
      </c>
      <c r="Y89" s="44">
        <v>51764193.130000003</v>
      </c>
      <c r="Z89" s="44">
        <v>20755344</v>
      </c>
      <c r="AA89" s="44">
        <v>20820970.600000001</v>
      </c>
      <c r="AB89" s="44">
        <v>1381128</v>
      </c>
      <c r="AC89" s="44">
        <v>1316442</v>
      </c>
      <c r="AD89" s="6">
        <v>991296</v>
      </c>
      <c r="AE89" s="6">
        <v>6499011.9500000002</v>
      </c>
      <c r="AF89" s="49"/>
      <c r="AG89" s="49"/>
      <c r="AH89" s="45"/>
      <c r="AI89" s="93">
        <f t="shared" si="14"/>
        <v>24444210</v>
      </c>
      <c r="AJ89" s="11">
        <f t="shared" si="15"/>
        <v>0.84909039809427267</v>
      </c>
      <c r="AK89" s="11">
        <f t="shared" si="16"/>
        <v>5.3854961972589828E-2</v>
      </c>
      <c r="AL89" s="11">
        <f t="shared" si="17"/>
        <v>7.5175405309366988E-3</v>
      </c>
      <c r="AM89" s="11">
        <f t="shared" si="12"/>
        <v>4.7681243402313011E-4</v>
      </c>
      <c r="AN89" s="94">
        <f t="shared" si="13"/>
        <v>8.8536397865401871E-3</v>
      </c>
    </row>
    <row r="90" spans="1:40" s="50" customFormat="1" ht="12.75" customHeight="1" x14ac:dyDescent="0.2">
      <c r="A90" s="18" t="s">
        <v>187</v>
      </c>
      <c r="B90" s="42" t="s">
        <v>147</v>
      </c>
      <c r="C90" s="42" t="s">
        <v>116</v>
      </c>
      <c r="D90" s="43" t="s">
        <v>153</v>
      </c>
      <c r="E90" s="33" t="s">
        <v>964</v>
      </c>
      <c r="F90" s="33" t="s">
        <v>965</v>
      </c>
      <c r="G90" s="33" t="s">
        <v>1085</v>
      </c>
      <c r="H90" s="42" t="s">
        <v>110</v>
      </c>
      <c r="I90" s="33" t="s">
        <v>817</v>
      </c>
      <c r="J90" s="43" t="s">
        <v>24</v>
      </c>
      <c r="K90" s="36">
        <v>1066675141</v>
      </c>
      <c r="L90" s="42"/>
      <c r="M90" s="42"/>
      <c r="N90" s="45">
        <v>4.5718000000000002E-2</v>
      </c>
      <c r="O90" s="45">
        <v>1.9940000000000001E-3</v>
      </c>
      <c r="P90" s="46">
        <v>6.0000000000000001E-3</v>
      </c>
      <c r="Q90" s="47">
        <v>0</v>
      </c>
      <c r="R90" s="47">
        <v>0</v>
      </c>
      <c r="S90" s="47">
        <v>0</v>
      </c>
      <c r="T90" s="46">
        <v>0.2</v>
      </c>
      <c r="U90" s="43" t="s">
        <v>26</v>
      </c>
      <c r="V90" s="46">
        <v>2.9999999999999997E-4</v>
      </c>
      <c r="W90" s="48" t="s">
        <v>1484</v>
      </c>
      <c r="X90" s="46">
        <v>1.2E-2</v>
      </c>
      <c r="Y90" s="44">
        <v>22681195.859999999</v>
      </c>
      <c r="Z90" s="44">
        <v>10701007</v>
      </c>
      <c r="AA90" s="44">
        <v>8044128.2699999996</v>
      </c>
      <c r="AB90" s="44">
        <v>533595</v>
      </c>
      <c r="AC90" s="44">
        <v>508604</v>
      </c>
      <c r="AD90" s="6">
        <v>382985</v>
      </c>
      <c r="AE90" s="6">
        <v>2510875.9300000002</v>
      </c>
      <c r="AF90" s="49"/>
      <c r="AG90" s="49"/>
      <c r="AH90" s="45"/>
      <c r="AI90" s="93">
        <f t="shared" si="14"/>
        <v>12126191</v>
      </c>
      <c r="AJ90" s="11">
        <f t="shared" si="15"/>
        <v>0.88247059608412892</v>
      </c>
      <c r="AK90" s="11">
        <f t="shared" si="16"/>
        <v>4.1942601761756848E-2</v>
      </c>
      <c r="AL90" s="11">
        <f t="shared" si="17"/>
        <v>1.0032114360486441E-2</v>
      </c>
      <c r="AM90" s="11">
        <f t="shared" si="12"/>
        <v>4.7681246187399431E-4</v>
      </c>
      <c r="AN90" s="94">
        <f t="shared" si="13"/>
        <v>1.1368213745594357E-2</v>
      </c>
    </row>
    <row r="91" spans="1:40" s="50" customFormat="1" ht="12.75" customHeight="1" x14ac:dyDescent="0.2">
      <c r="A91" s="18" t="s">
        <v>187</v>
      </c>
      <c r="B91" s="42" t="s">
        <v>154</v>
      </c>
      <c r="C91" s="42" t="s">
        <v>55</v>
      </c>
      <c r="D91" s="43" t="s">
        <v>155</v>
      </c>
      <c r="E91" s="33" t="s">
        <v>964</v>
      </c>
      <c r="F91" s="33" t="s">
        <v>965</v>
      </c>
      <c r="G91" s="33" t="s">
        <v>548</v>
      </c>
      <c r="H91" s="42" t="s">
        <v>110</v>
      </c>
      <c r="I91" s="33" t="s">
        <v>817</v>
      </c>
      <c r="J91" s="43" t="s">
        <v>24</v>
      </c>
      <c r="K91" s="36">
        <v>279772521</v>
      </c>
      <c r="L91" s="42"/>
      <c r="M91" s="42"/>
      <c r="N91" s="45">
        <v>-8.9689999999999995E-3</v>
      </c>
      <c r="O91" s="45">
        <v>1.9940000000000001E-3</v>
      </c>
      <c r="P91" s="46">
        <v>1.7500000000000002E-2</v>
      </c>
      <c r="Q91" s="47">
        <v>0</v>
      </c>
      <c r="R91" s="47">
        <v>0</v>
      </c>
      <c r="S91" s="47">
        <v>0</v>
      </c>
      <c r="T91" s="46">
        <v>0</v>
      </c>
      <c r="U91" s="43" t="s">
        <v>26</v>
      </c>
      <c r="V91" s="46">
        <v>4.0000000000000002E-4</v>
      </c>
      <c r="W91" s="48" t="s">
        <v>1484</v>
      </c>
      <c r="X91" s="46">
        <v>1.9199999999999998E-2</v>
      </c>
      <c r="Y91" s="44">
        <v>6351973.7000000002</v>
      </c>
      <c r="Z91" s="44">
        <v>4919736.47</v>
      </c>
      <c r="AA91" s="44">
        <v>0</v>
      </c>
      <c r="AB91" s="44">
        <v>140039</v>
      </c>
      <c r="AC91" s="44">
        <v>313281</v>
      </c>
      <c r="AD91" s="6">
        <v>177015</v>
      </c>
      <c r="AE91" s="6">
        <v>801903.03</v>
      </c>
      <c r="AF91" s="49"/>
      <c r="AG91" s="49"/>
      <c r="AH91" s="45"/>
      <c r="AI91" s="93">
        <f t="shared" si="14"/>
        <v>5550071.4699999997</v>
      </c>
      <c r="AJ91" s="11">
        <f t="shared" si="15"/>
        <v>0.88642758865229532</v>
      </c>
      <c r="AK91" s="11">
        <f t="shared" si="16"/>
        <v>5.6446300141068273E-2</v>
      </c>
      <c r="AL91" s="11">
        <f t="shared" si="17"/>
        <v>1.7584773702632502E-2</v>
      </c>
      <c r="AM91" s="11">
        <f t="shared" si="12"/>
        <v>1.1197704437885092E-3</v>
      </c>
      <c r="AN91" s="94">
        <f t="shared" si="13"/>
        <v>1.9837800546537592E-2</v>
      </c>
    </row>
    <row r="92" spans="1:40" s="50" customFormat="1" ht="12.75" customHeight="1" x14ac:dyDescent="0.2">
      <c r="A92" s="18" t="s">
        <v>187</v>
      </c>
      <c r="B92" s="42" t="s">
        <v>154</v>
      </c>
      <c r="C92" s="42" t="s">
        <v>113</v>
      </c>
      <c r="D92" s="43" t="s">
        <v>156</v>
      </c>
      <c r="E92" s="33" t="s">
        <v>964</v>
      </c>
      <c r="F92" s="33" t="s">
        <v>965</v>
      </c>
      <c r="G92" s="33" t="s">
        <v>548</v>
      </c>
      <c r="H92" s="42" t="s">
        <v>110</v>
      </c>
      <c r="I92" s="33" t="s">
        <v>817</v>
      </c>
      <c r="J92" s="43" t="s">
        <v>52</v>
      </c>
      <c r="K92" s="36">
        <v>154340.98000000001</v>
      </c>
      <c r="L92" s="42"/>
      <c r="M92" s="42"/>
      <c r="N92" s="45">
        <v>-1.5188999999999999E-2</v>
      </c>
      <c r="O92" s="45">
        <v>1.9940000000000001E-3</v>
      </c>
      <c r="P92" s="46">
        <v>1.7500000000000002E-2</v>
      </c>
      <c r="Q92" s="47">
        <v>0</v>
      </c>
      <c r="R92" s="47">
        <v>0</v>
      </c>
      <c r="S92" s="47">
        <v>0</v>
      </c>
      <c r="T92" s="46">
        <v>0</v>
      </c>
      <c r="U92" s="43" t="s">
        <v>26</v>
      </c>
      <c r="V92" s="46">
        <v>4.0000000000000002E-4</v>
      </c>
      <c r="W92" s="48" t="s">
        <v>1484</v>
      </c>
      <c r="X92" s="46">
        <v>1.9199999999999998E-2</v>
      </c>
      <c r="Y92" s="44">
        <v>3504.17</v>
      </c>
      <c r="Z92" s="44">
        <v>2714.05</v>
      </c>
      <c r="AA92" s="44">
        <v>0</v>
      </c>
      <c r="AB92" s="44">
        <v>77</v>
      </c>
      <c r="AC92" s="44">
        <v>173</v>
      </c>
      <c r="AD92" s="6">
        <v>98</v>
      </c>
      <c r="AE92" s="6">
        <v>442.56</v>
      </c>
      <c r="AF92" s="52"/>
      <c r="AG92" s="52"/>
      <c r="AH92" s="45"/>
      <c r="AI92" s="93">
        <f t="shared" si="14"/>
        <v>3062.05</v>
      </c>
      <c r="AJ92" s="11">
        <f t="shared" si="15"/>
        <v>0.88635064744207315</v>
      </c>
      <c r="AK92" s="11">
        <f t="shared" si="16"/>
        <v>5.6498097679659048E-2</v>
      </c>
      <c r="AL92" s="11">
        <f t="shared" si="17"/>
        <v>1.7584765886545492E-2</v>
      </c>
      <c r="AM92" s="11">
        <f t="shared" ref="AM92:AM123" si="18">+AC92/K92</f>
        <v>1.1208947876319042E-3</v>
      </c>
      <c r="AN92" s="94">
        <f t="shared" ref="AN92:AN123" si="19">+AI92/K92+AH92</f>
        <v>1.9839513783053601E-2</v>
      </c>
    </row>
    <row r="93" spans="1:40" s="50" customFormat="1" ht="12.75" customHeight="1" x14ac:dyDescent="0.2">
      <c r="A93" s="18" t="s">
        <v>187</v>
      </c>
      <c r="B93" s="42" t="s">
        <v>154</v>
      </c>
      <c r="C93" s="42" t="s">
        <v>64</v>
      </c>
      <c r="D93" s="43" t="s">
        <v>158</v>
      </c>
      <c r="E93" s="33" t="s">
        <v>964</v>
      </c>
      <c r="F93" s="33" t="s">
        <v>965</v>
      </c>
      <c r="G93" s="33" t="s">
        <v>548</v>
      </c>
      <c r="H93" s="42" t="s">
        <v>110</v>
      </c>
      <c r="I93" s="33" t="s">
        <v>817</v>
      </c>
      <c r="J93" s="43" t="s">
        <v>63</v>
      </c>
      <c r="K93" s="36">
        <v>76551.31</v>
      </c>
      <c r="L93" s="42"/>
      <c r="M93" s="42"/>
      <c r="N93" s="45">
        <v>4.7609999999999996E-3</v>
      </c>
      <c r="O93" s="45">
        <v>1.9940000000000001E-3</v>
      </c>
      <c r="P93" s="46">
        <v>1.7500000000000002E-2</v>
      </c>
      <c r="Q93" s="47">
        <v>0</v>
      </c>
      <c r="R93" s="47">
        <v>0</v>
      </c>
      <c r="S93" s="47">
        <v>0</v>
      </c>
      <c r="T93" s="46">
        <v>0</v>
      </c>
      <c r="U93" s="43" t="s">
        <v>26</v>
      </c>
      <c r="V93" s="46">
        <v>4.0000000000000002E-4</v>
      </c>
      <c r="W93" s="48" t="s">
        <v>1484</v>
      </c>
      <c r="X93" s="46">
        <v>1.9199999999999998E-2</v>
      </c>
      <c r="Y93" s="44">
        <v>1738.03</v>
      </c>
      <c r="Z93" s="44">
        <v>1346.14</v>
      </c>
      <c r="AA93" s="44">
        <v>0</v>
      </c>
      <c r="AB93" s="44">
        <v>38</v>
      </c>
      <c r="AC93" s="44">
        <v>86</v>
      </c>
      <c r="AD93" s="6">
        <v>48</v>
      </c>
      <c r="AE93" s="6">
        <v>219.24</v>
      </c>
      <c r="AF93" s="51"/>
      <c r="AG93" s="51"/>
      <c r="AH93" s="45"/>
      <c r="AI93" s="93">
        <f t="shared" si="14"/>
        <v>1518.14</v>
      </c>
      <c r="AJ93" s="11">
        <f t="shared" si="15"/>
        <v>0.88670346608349693</v>
      </c>
      <c r="AK93" s="11">
        <f t="shared" si="16"/>
        <v>5.6648266958251543E-2</v>
      </c>
      <c r="AL93" s="11">
        <f t="shared" si="17"/>
        <v>1.7584806843932523E-2</v>
      </c>
      <c r="AM93" s="11">
        <f t="shared" si="18"/>
        <v>1.1234295010758143E-3</v>
      </c>
      <c r="AN93" s="94">
        <f t="shared" si="19"/>
        <v>1.9831665846084152E-2</v>
      </c>
    </row>
    <row r="94" spans="1:40" s="50" customFormat="1" ht="12.75" customHeight="1" x14ac:dyDescent="0.2">
      <c r="A94" s="18" t="s">
        <v>187</v>
      </c>
      <c r="B94" s="42" t="s">
        <v>154</v>
      </c>
      <c r="C94" s="42" t="s">
        <v>118</v>
      </c>
      <c r="D94" s="43" t="s">
        <v>159</v>
      </c>
      <c r="E94" s="33" t="s">
        <v>964</v>
      </c>
      <c r="F94" s="33" t="s">
        <v>965</v>
      </c>
      <c r="G94" s="33" t="s">
        <v>548</v>
      </c>
      <c r="H94" s="42" t="s">
        <v>110</v>
      </c>
      <c r="I94" s="33" t="s">
        <v>817</v>
      </c>
      <c r="J94" s="43" t="s">
        <v>120</v>
      </c>
      <c r="K94" s="36">
        <v>157012.23000000001</v>
      </c>
      <c r="L94" s="55"/>
      <c r="M94" s="42"/>
      <c r="N94" s="45">
        <v>1.3860000000000001E-3</v>
      </c>
      <c r="O94" s="45">
        <v>1.9940000000000001E-3</v>
      </c>
      <c r="P94" s="46">
        <v>1.7500000000000002E-2</v>
      </c>
      <c r="Q94" s="47">
        <v>0</v>
      </c>
      <c r="R94" s="47">
        <v>0</v>
      </c>
      <c r="S94" s="47">
        <v>0</v>
      </c>
      <c r="T94" s="46">
        <v>0</v>
      </c>
      <c r="U94" s="43" t="s">
        <v>26</v>
      </c>
      <c r="V94" s="46">
        <v>4.0000000000000002E-4</v>
      </c>
      <c r="W94" s="48" t="s">
        <v>1484</v>
      </c>
      <c r="X94" s="46">
        <v>1.9199999999999998E-2</v>
      </c>
      <c r="Y94" s="44">
        <v>3564.82</v>
      </c>
      <c r="Z94" s="44">
        <v>2761.02</v>
      </c>
      <c r="AA94" s="44">
        <v>0</v>
      </c>
      <c r="AB94" s="44">
        <v>79</v>
      </c>
      <c r="AC94" s="44">
        <v>176</v>
      </c>
      <c r="AD94" s="6">
        <v>99</v>
      </c>
      <c r="AE94" s="6">
        <v>449.75</v>
      </c>
      <c r="AF94" s="52"/>
      <c r="AG94" s="52"/>
      <c r="AH94" s="45"/>
      <c r="AI94" s="93">
        <f t="shared" si="14"/>
        <v>3115.02</v>
      </c>
      <c r="AJ94" s="11">
        <f t="shared" si="15"/>
        <v>0.88635706993855579</v>
      </c>
      <c r="AK94" s="11">
        <f t="shared" si="16"/>
        <v>5.6500439804559842E-2</v>
      </c>
      <c r="AL94" s="11">
        <f t="shared" si="17"/>
        <v>1.7584744831660563E-2</v>
      </c>
      <c r="AM94" s="11">
        <f t="shared" si="18"/>
        <v>1.1209317898357343E-3</v>
      </c>
      <c r="AN94" s="94">
        <f t="shared" si="19"/>
        <v>1.9839346272580168E-2</v>
      </c>
    </row>
    <row r="95" spans="1:40" s="50" customFormat="1" ht="12.75" customHeight="1" x14ac:dyDescent="0.2">
      <c r="A95" s="18" t="s">
        <v>187</v>
      </c>
      <c r="B95" s="42" t="s">
        <v>154</v>
      </c>
      <c r="C95" s="42" t="s">
        <v>58</v>
      </c>
      <c r="D95" s="43" t="s">
        <v>157</v>
      </c>
      <c r="E95" s="33" t="s">
        <v>964</v>
      </c>
      <c r="F95" s="33" t="s">
        <v>965</v>
      </c>
      <c r="G95" s="33" t="s">
        <v>548</v>
      </c>
      <c r="H95" s="42" t="s">
        <v>110</v>
      </c>
      <c r="I95" s="33" t="s">
        <v>817</v>
      </c>
      <c r="J95" s="43" t="s">
        <v>24</v>
      </c>
      <c r="K95" s="36">
        <v>1022725511</v>
      </c>
      <c r="L95" s="42"/>
      <c r="M95" s="42"/>
      <c r="N95" s="45">
        <v>9.6699999999999998E-4</v>
      </c>
      <c r="O95" s="45">
        <v>1.9940000000000001E-3</v>
      </c>
      <c r="P95" s="46">
        <v>7.4999999999999997E-3</v>
      </c>
      <c r="Q95" s="47">
        <v>0</v>
      </c>
      <c r="R95" s="47">
        <v>0</v>
      </c>
      <c r="S95" s="47">
        <v>0</v>
      </c>
      <c r="T95" s="46">
        <v>0</v>
      </c>
      <c r="U95" s="43" t="s">
        <v>26</v>
      </c>
      <c r="V95" s="46">
        <v>4.0000000000000002E-4</v>
      </c>
      <c r="W95" s="48" t="s">
        <v>1484</v>
      </c>
      <c r="X95" s="46">
        <v>9.1999999999999998E-3</v>
      </c>
      <c r="Y95" s="44">
        <v>12911640.529999999</v>
      </c>
      <c r="Z95" s="44">
        <v>7676010</v>
      </c>
      <c r="AA95" s="44">
        <v>0</v>
      </c>
      <c r="AB95" s="44">
        <v>511923</v>
      </c>
      <c r="AC95" s="44">
        <v>1145217</v>
      </c>
      <c r="AD95" s="6">
        <v>647087</v>
      </c>
      <c r="AE95" s="6">
        <v>2931403.44</v>
      </c>
      <c r="AF95" s="49"/>
      <c r="AG95" s="49"/>
      <c r="AH95" s="45"/>
      <c r="AI95" s="93">
        <f t="shared" si="14"/>
        <v>9980237</v>
      </c>
      <c r="AJ95" s="11">
        <f t="shared" si="15"/>
        <v>0.76912101385969089</v>
      </c>
      <c r="AK95" s="11">
        <f t="shared" si="16"/>
        <v>0.11474847741591708</v>
      </c>
      <c r="AL95" s="11">
        <f t="shared" si="17"/>
        <v>7.5054449287126467E-3</v>
      </c>
      <c r="AM95" s="11">
        <f t="shared" si="18"/>
        <v>1.1197696622236696E-3</v>
      </c>
      <c r="AN95" s="94">
        <f t="shared" si="19"/>
        <v>9.7584707652804414E-3</v>
      </c>
    </row>
    <row r="96" spans="1:40" s="50" customFormat="1" ht="12.75" customHeight="1" x14ac:dyDescent="0.2">
      <c r="A96" s="18" t="s">
        <v>187</v>
      </c>
      <c r="B96" s="42" t="s">
        <v>160</v>
      </c>
      <c r="C96" s="42" t="s">
        <v>55</v>
      </c>
      <c r="D96" s="43" t="s">
        <v>161</v>
      </c>
      <c r="E96" s="33" t="s">
        <v>964</v>
      </c>
      <c r="F96" s="33" t="s">
        <v>965</v>
      </c>
      <c r="G96" s="33" t="s">
        <v>542</v>
      </c>
      <c r="H96" s="3" t="s">
        <v>23</v>
      </c>
      <c r="I96" s="33" t="s">
        <v>817</v>
      </c>
      <c r="J96" s="43" t="s">
        <v>24</v>
      </c>
      <c r="K96" s="36">
        <v>138801816</v>
      </c>
      <c r="L96" s="42"/>
      <c r="M96" s="42"/>
      <c r="N96" s="45">
        <v>2.5978999999999999E-2</v>
      </c>
      <c r="O96" s="45">
        <v>0</v>
      </c>
      <c r="P96" s="46">
        <v>0</v>
      </c>
      <c r="Q96" s="47">
        <v>0</v>
      </c>
      <c r="R96" s="47">
        <v>0</v>
      </c>
      <c r="S96" s="47">
        <v>0</v>
      </c>
      <c r="T96" s="46">
        <v>0</v>
      </c>
      <c r="U96" s="43" t="s">
        <v>26</v>
      </c>
      <c r="V96" s="46">
        <v>4.0000000000000002E-4</v>
      </c>
      <c r="W96" s="48" t="s">
        <v>1487</v>
      </c>
      <c r="X96" s="46">
        <v>9.2999999999999992E-3</v>
      </c>
      <c r="Y96" s="44">
        <v>71516</v>
      </c>
      <c r="Z96" s="44">
        <v>0</v>
      </c>
      <c r="AA96" s="44">
        <v>0</v>
      </c>
      <c r="AB96" s="44">
        <v>15602</v>
      </c>
      <c r="AC96" s="44"/>
      <c r="AD96" s="6">
        <v>34559</v>
      </c>
      <c r="AE96" s="6">
        <v>21355</v>
      </c>
      <c r="AF96" s="49"/>
      <c r="AG96" s="49"/>
      <c r="AH96" s="53">
        <v>2.8999999999999998E-3</v>
      </c>
      <c r="AI96" s="93">
        <f t="shared" si="14"/>
        <v>50161</v>
      </c>
      <c r="AJ96" s="11">
        <f t="shared" si="15"/>
        <v>0</v>
      </c>
      <c r="AK96" s="11">
        <f t="shared" si="16"/>
        <v>0</v>
      </c>
      <c r="AL96" s="11">
        <f t="shared" si="17"/>
        <v>0</v>
      </c>
      <c r="AM96" s="11">
        <f t="shared" si="18"/>
        <v>0</v>
      </c>
      <c r="AN96" s="94">
        <f t="shared" si="19"/>
        <v>3.2613857616963743E-3</v>
      </c>
    </row>
    <row r="97" spans="1:40" s="50" customFormat="1" ht="12.75" customHeight="1" x14ac:dyDescent="0.2">
      <c r="A97" s="18" t="s">
        <v>187</v>
      </c>
      <c r="B97" s="42" t="s">
        <v>162</v>
      </c>
      <c r="C97" s="42" t="s">
        <v>55</v>
      </c>
      <c r="D97" s="43" t="s">
        <v>163</v>
      </c>
      <c r="E97" s="33" t="s">
        <v>964</v>
      </c>
      <c r="F97" s="33" t="s">
        <v>965</v>
      </c>
      <c r="G97" s="33" t="s">
        <v>542</v>
      </c>
      <c r="H97" s="3" t="s">
        <v>23</v>
      </c>
      <c r="I97" s="33" t="s">
        <v>817</v>
      </c>
      <c r="J97" s="43" t="s">
        <v>24</v>
      </c>
      <c r="K97" s="36">
        <v>135604019</v>
      </c>
      <c r="L97" s="42"/>
      <c r="M97" s="42"/>
      <c r="N97" s="45">
        <v>3.5097000000000003E-2</v>
      </c>
      <c r="O97" s="45">
        <v>0</v>
      </c>
      <c r="P97" s="46">
        <v>0</v>
      </c>
      <c r="Q97" s="47">
        <v>0</v>
      </c>
      <c r="R97" s="47">
        <v>0</v>
      </c>
      <c r="S97" s="47">
        <v>0</v>
      </c>
      <c r="T97" s="46">
        <v>0</v>
      </c>
      <c r="U97" s="43" t="s">
        <v>26</v>
      </c>
      <c r="V97" s="46">
        <v>4.0000000000000002E-4</v>
      </c>
      <c r="W97" s="48" t="s">
        <v>1487</v>
      </c>
      <c r="X97" s="46">
        <v>9.9000000000000008E-3</v>
      </c>
      <c r="Y97" s="44">
        <v>287402</v>
      </c>
      <c r="Z97" s="44">
        <v>0</v>
      </c>
      <c r="AA97" s="44">
        <v>0</v>
      </c>
      <c r="AB97" s="44">
        <v>67335</v>
      </c>
      <c r="AC97" s="44">
        <v>54197</v>
      </c>
      <c r="AD97" s="6">
        <v>127966</v>
      </c>
      <c r="AE97" s="6">
        <v>37904</v>
      </c>
      <c r="AF97" s="49"/>
      <c r="AG97" s="49"/>
      <c r="AH97" s="53">
        <v>5.3E-3</v>
      </c>
      <c r="AI97" s="93">
        <f t="shared" si="14"/>
        <v>249498</v>
      </c>
      <c r="AJ97" s="11">
        <f t="shared" si="15"/>
        <v>0</v>
      </c>
      <c r="AK97" s="11">
        <f t="shared" si="16"/>
        <v>0.21722418616582098</v>
      </c>
      <c r="AL97" s="11">
        <f t="shared" si="17"/>
        <v>0</v>
      </c>
      <c r="AM97" s="11">
        <f t="shared" si="18"/>
        <v>3.9967104514800555E-4</v>
      </c>
      <c r="AN97" s="94">
        <f t="shared" si="19"/>
        <v>7.1399012200368487E-3</v>
      </c>
    </row>
    <row r="98" spans="1:40" s="50" customFormat="1" ht="12.75" customHeight="1" x14ac:dyDescent="0.2">
      <c r="A98" s="18" t="s">
        <v>187</v>
      </c>
      <c r="B98" s="42" t="s">
        <v>164</v>
      </c>
      <c r="C98" s="42" t="s">
        <v>55</v>
      </c>
      <c r="D98" s="43" t="s">
        <v>165</v>
      </c>
      <c r="E98" s="33" t="s">
        <v>964</v>
      </c>
      <c r="F98" s="33" t="s">
        <v>965</v>
      </c>
      <c r="G98" s="33" t="s">
        <v>542</v>
      </c>
      <c r="H98" s="3" t="s">
        <v>23</v>
      </c>
      <c r="I98" s="33" t="s">
        <v>817</v>
      </c>
      <c r="J98" s="43" t="s">
        <v>24</v>
      </c>
      <c r="K98" s="36">
        <v>71664499</v>
      </c>
      <c r="L98" s="42"/>
      <c r="M98" s="42"/>
      <c r="N98" s="45">
        <v>4.0682999999999997E-2</v>
      </c>
      <c r="O98" s="45">
        <v>0</v>
      </c>
      <c r="P98" s="46">
        <v>0</v>
      </c>
      <c r="Q98" s="47">
        <v>0</v>
      </c>
      <c r="R98" s="47">
        <v>0</v>
      </c>
      <c r="S98" s="47">
        <v>0</v>
      </c>
      <c r="T98" s="46">
        <v>0</v>
      </c>
      <c r="U98" s="43" t="s">
        <v>26</v>
      </c>
      <c r="V98" s="46">
        <v>4.0000000000000002E-4</v>
      </c>
      <c r="W98" s="48" t="s">
        <v>1487</v>
      </c>
      <c r="X98" s="46">
        <v>1.03E-2</v>
      </c>
      <c r="Y98" s="44">
        <v>173404</v>
      </c>
      <c r="Z98" s="44">
        <v>0</v>
      </c>
      <c r="AA98" s="44">
        <v>0</v>
      </c>
      <c r="AB98" s="44">
        <v>35621</v>
      </c>
      <c r="AC98" s="44">
        <v>28515</v>
      </c>
      <c r="AD98" s="6">
        <v>70090</v>
      </c>
      <c r="AE98" s="6">
        <v>39178</v>
      </c>
      <c r="AF98" s="49"/>
      <c r="AG98" s="49"/>
      <c r="AH98" s="53">
        <v>4.8999999999999998E-3</v>
      </c>
      <c r="AI98" s="93">
        <f t="shared" si="14"/>
        <v>134226</v>
      </c>
      <c r="AJ98" s="11">
        <f t="shared" ref="AJ98:AJ129" si="20">+Z98/AI98</f>
        <v>0</v>
      </c>
      <c r="AK98" s="11">
        <f t="shared" ref="AK98:AK129" si="21">+AC98/AI98</f>
        <v>0.21244021277546823</v>
      </c>
      <c r="AL98" s="11">
        <f t="shared" si="17"/>
        <v>0</v>
      </c>
      <c r="AM98" s="11">
        <f t="shared" si="18"/>
        <v>3.9789575588883975E-4</v>
      </c>
      <c r="AN98" s="94">
        <f t="shared" si="19"/>
        <v>6.7729775812707489E-3</v>
      </c>
    </row>
    <row r="99" spans="1:40" s="50" customFormat="1" ht="12.75" customHeight="1" x14ac:dyDescent="0.2">
      <c r="A99" s="18" t="s">
        <v>187</v>
      </c>
      <c r="B99" s="42" t="s">
        <v>166</v>
      </c>
      <c r="C99" s="42" t="s">
        <v>55</v>
      </c>
      <c r="D99" s="43" t="s">
        <v>167</v>
      </c>
      <c r="E99" s="33" t="s">
        <v>964</v>
      </c>
      <c r="F99" s="33" t="s">
        <v>965</v>
      </c>
      <c r="G99" s="33" t="s">
        <v>542</v>
      </c>
      <c r="H99" s="42" t="s">
        <v>37</v>
      </c>
      <c r="I99" s="33" t="s">
        <v>817</v>
      </c>
      <c r="J99" s="43" t="s">
        <v>24</v>
      </c>
      <c r="K99" s="36">
        <v>90394152</v>
      </c>
      <c r="L99" s="42"/>
      <c r="M99" s="42"/>
      <c r="N99" s="45">
        <v>4.7851999999999999E-2</v>
      </c>
      <c r="O99" s="45">
        <v>0</v>
      </c>
      <c r="P99" s="46">
        <v>0</v>
      </c>
      <c r="Q99" s="47">
        <v>0</v>
      </c>
      <c r="R99" s="47">
        <v>0</v>
      </c>
      <c r="S99" s="47">
        <v>0</v>
      </c>
      <c r="T99" s="46">
        <v>0</v>
      </c>
      <c r="U99" s="43" t="s">
        <v>26</v>
      </c>
      <c r="V99" s="46">
        <v>4.0000000000000002E-4</v>
      </c>
      <c r="W99" s="48" t="s">
        <v>1487</v>
      </c>
      <c r="X99" s="46">
        <v>9.2999999999999992E-3</v>
      </c>
      <c r="Y99" s="44">
        <v>209255</v>
      </c>
      <c r="Z99" s="44">
        <v>0</v>
      </c>
      <c r="AA99" s="44">
        <v>0</v>
      </c>
      <c r="AB99" s="44">
        <v>44883</v>
      </c>
      <c r="AC99" s="44">
        <v>35846</v>
      </c>
      <c r="AD99" s="6">
        <v>88045</v>
      </c>
      <c r="AE99" s="6">
        <v>40481</v>
      </c>
      <c r="AF99" s="49"/>
      <c r="AG99" s="49"/>
      <c r="AH99" s="53">
        <v>5.7999999999999996E-3</v>
      </c>
      <c r="AI99" s="93">
        <f t="shared" si="14"/>
        <v>168774</v>
      </c>
      <c r="AJ99" s="11">
        <f t="shared" si="20"/>
        <v>0</v>
      </c>
      <c r="AK99" s="11">
        <f t="shared" si="21"/>
        <v>0.21239053408700392</v>
      </c>
      <c r="AL99" s="11">
        <f t="shared" si="17"/>
        <v>0</v>
      </c>
      <c r="AM99" s="11">
        <f t="shared" si="18"/>
        <v>3.9655220173977625E-4</v>
      </c>
      <c r="AN99" s="94">
        <f t="shared" si="19"/>
        <v>7.6670898090841089E-3</v>
      </c>
    </row>
    <row r="100" spans="1:40" s="50" customFormat="1" ht="12.75" customHeight="1" x14ac:dyDescent="0.2">
      <c r="A100" s="18" t="s">
        <v>187</v>
      </c>
      <c r="B100" s="42" t="s">
        <v>168</v>
      </c>
      <c r="C100" s="42" t="s">
        <v>55</v>
      </c>
      <c r="D100" s="43" t="s">
        <v>169</v>
      </c>
      <c r="E100" s="33" t="s">
        <v>964</v>
      </c>
      <c r="F100" s="33" t="s">
        <v>965</v>
      </c>
      <c r="G100" s="33" t="s">
        <v>542</v>
      </c>
      <c r="H100" s="42" t="s">
        <v>37</v>
      </c>
      <c r="I100" s="33" t="s">
        <v>817</v>
      </c>
      <c r="J100" s="43" t="s">
        <v>24</v>
      </c>
      <c r="K100" s="36">
        <v>74572640</v>
      </c>
      <c r="L100" s="42"/>
      <c r="M100" s="42"/>
      <c r="N100" s="45">
        <v>5.1837000000000001E-2</v>
      </c>
      <c r="O100" s="45">
        <v>0</v>
      </c>
      <c r="P100" s="46">
        <v>0</v>
      </c>
      <c r="Q100" s="47">
        <v>0</v>
      </c>
      <c r="R100" s="47">
        <v>0</v>
      </c>
      <c r="S100" s="47">
        <v>0</v>
      </c>
      <c r="T100" s="46">
        <v>0</v>
      </c>
      <c r="U100" s="43" t="s">
        <v>26</v>
      </c>
      <c r="V100" s="46">
        <v>4.0000000000000002E-4</v>
      </c>
      <c r="W100" s="48" t="s">
        <v>1487</v>
      </c>
      <c r="X100" s="46">
        <v>1.01E-2</v>
      </c>
      <c r="Y100" s="44">
        <v>172022</v>
      </c>
      <c r="Z100" s="44">
        <v>0</v>
      </c>
      <c r="AA100" s="44">
        <v>0</v>
      </c>
      <c r="AB100" s="44">
        <v>36943</v>
      </c>
      <c r="AC100" s="44">
        <v>29916</v>
      </c>
      <c r="AD100" s="6">
        <v>71263</v>
      </c>
      <c r="AE100" s="6">
        <v>33900</v>
      </c>
      <c r="AF100" s="49"/>
      <c r="AG100" s="49"/>
      <c r="AH100" s="53">
        <v>6.4000000000000003E-3</v>
      </c>
      <c r="AI100" s="93">
        <f t="shared" si="14"/>
        <v>138122</v>
      </c>
      <c r="AJ100" s="11">
        <f t="shared" si="20"/>
        <v>0</v>
      </c>
      <c r="AK100" s="11">
        <f t="shared" si="21"/>
        <v>0.21659112958109497</v>
      </c>
      <c r="AL100" s="11">
        <f t="shared" si="17"/>
        <v>0</v>
      </c>
      <c r="AM100" s="11">
        <f t="shared" si="18"/>
        <v>4.0116589676857356E-4</v>
      </c>
      <c r="AN100" s="94">
        <f t="shared" si="19"/>
        <v>8.2521806389045643E-3</v>
      </c>
    </row>
    <row r="101" spans="1:40" s="50" customFormat="1" ht="12.75" customHeight="1" x14ac:dyDescent="0.2">
      <c r="A101" s="18" t="s">
        <v>187</v>
      </c>
      <c r="B101" s="42" t="s">
        <v>170</v>
      </c>
      <c r="C101" s="42" t="s">
        <v>55</v>
      </c>
      <c r="D101" s="43" t="s">
        <v>171</v>
      </c>
      <c r="E101" s="33" t="s">
        <v>964</v>
      </c>
      <c r="F101" s="33" t="s">
        <v>965</v>
      </c>
      <c r="G101" s="33" t="s">
        <v>542</v>
      </c>
      <c r="H101" s="42" t="s">
        <v>37</v>
      </c>
      <c r="I101" s="33" t="s">
        <v>817</v>
      </c>
      <c r="J101" s="43" t="s">
        <v>24</v>
      </c>
      <c r="K101" s="36">
        <v>212964448</v>
      </c>
      <c r="L101" s="42"/>
      <c r="M101" s="42"/>
      <c r="N101" s="45">
        <v>5.8846999999999997E-2</v>
      </c>
      <c r="O101" s="45">
        <v>0</v>
      </c>
      <c r="P101" s="46">
        <v>0</v>
      </c>
      <c r="Q101" s="47">
        <v>0</v>
      </c>
      <c r="R101" s="47">
        <v>0</v>
      </c>
      <c r="S101" s="47">
        <v>0</v>
      </c>
      <c r="T101" s="46">
        <v>0</v>
      </c>
      <c r="U101" s="43" t="s">
        <v>26</v>
      </c>
      <c r="V101" s="46">
        <v>4.0000000000000002E-4</v>
      </c>
      <c r="W101" s="48" t="s">
        <v>1487</v>
      </c>
      <c r="X101" s="46">
        <v>1.06E-2</v>
      </c>
      <c r="Y101" s="44">
        <v>458129</v>
      </c>
      <c r="Z101" s="44">
        <v>0</v>
      </c>
      <c r="AA101" s="44">
        <v>0</v>
      </c>
      <c r="AB101" s="44">
        <v>105367</v>
      </c>
      <c r="AC101" s="44">
        <v>85193</v>
      </c>
      <c r="AD101" s="6">
        <v>198905</v>
      </c>
      <c r="AE101" s="6">
        <v>68664</v>
      </c>
      <c r="AF101" s="49"/>
      <c r="AG101" s="49"/>
      <c r="AH101" s="53">
        <v>6.3E-3</v>
      </c>
      <c r="AI101" s="93">
        <f t="shared" si="14"/>
        <v>389465</v>
      </c>
      <c r="AJ101" s="11">
        <f t="shared" si="20"/>
        <v>0</v>
      </c>
      <c r="AK101" s="11">
        <f t="shared" si="21"/>
        <v>0.21874366117622893</v>
      </c>
      <c r="AL101" s="11">
        <f t="shared" si="17"/>
        <v>0</v>
      </c>
      <c r="AM101" s="11">
        <f t="shared" si="18"/>
        <v>4.0003390612878257E-4</v>
      </c>
      <c r="AN101" s="94">
        <f t="shared" si="19"/>
        <v>8.1287794214365775E-3</v>
      </c>
    </row>
    <row r="102" spans="1:40" s="50" customFormat="1" ht="12.75" customHeight="1" x14ac:dyDescent="0.2">
      <c r="A102" s="18" t="s">
        <v>187</v>
      </c>
      <c r="B102" s="42" t="s">
        <v>172</v>
      </c>
      <c r="C102" s="42" t="s">
        <v>55</v>
      </c>
      <c r="D102" s="43" t="s">
        <v>173</v>
      </c>
      <c r="E102" s="33" t="s">
        <v>964</v>
      </c>
      <c r="F102" s="33" t="s">
        <v>965</v>
      </c>
      <c r="G102" s="33" t="s">
        <v>542</v>
      </c>
      <c r="H102" s="42" t="s">
        <v>37</v>
      </c>
      <c r="I102" s="33" t="s">
        <v>817</v>
      </c>
      <c r="J102" s="43" t="s">
        <v>24</v>
      </c>
      <c r="K102" s="36">
        <v>135288879</v>
      </c>
      <c r="L102" s="42"/>
      <c r="M102" s="42"/>
      <c r="N102" s="45">
        <v>6.4546000000000006E-2</v>
      </c>
      <c r="O102" s="45">
        <v>0</v>
      </c>
      <c r="P102" s="46">
        <v>0</v>
      </c>
      <c r="Q102" s="47">
        <v>0</v>
      </c>
      <c r="R102" s="47">
        <v>0</v>
      </c>
      <c r="S102" s="47">
        <v>0</v>
      </c>
      <c r="T102" s="46">
        <v>0</v>
      </c>
      <c r="U102" s="43" t="s">
        <v>26</v>
      </c>
      <c r="V102" s="46">
        <v>4.0000000000000002E-4</v>
      </c>
      <c r="W102" s="48" t="s">
        <v>1487</v>
      </c>
      <c r="X102" s="46">
        <v>1.01E-2</v>
      </c>
      <c r="Y102" s="44">
        <v>304204</v>
      </c>
      <c r="Z102" s="44">
        <v>0</v>
      </c>
      <c r="AA102" s="44">
        <v>0</v>
      </c>
      <c r="AB102" s="44">
        <v>67067</v>
      </c>
      <c r="AC102" s="44">
        <v>53546</v>
      </c>
      <c r="AD102" s="6">
        <v>130896</v>
      </c>
      <c r="AE102" s="6">
        <v>52695</v>
      </c>
      <c r="AF102" s="49"/>
      <c r="AG102" s="49"/>
      <c r="AH102" s="53">
        <v>6.3E-3</v>
      </c>
      <c r="AI102" s="93">
        <f t="shared" si="14"/>
        <v>251509</v>
      </c>
      <c r="AJ102" s="11">
        <f t="shared" si="20"/>
        <v>0</v>
      </c>
      <c r="AK102" s="11">
        <f t="shared" si="21"/>
        <v>0.21289894198617146</v>
      </c>
      <c r="AL102" s="11">
        <f t="shared" si="17"/>
        <v>0</v>
      </c>
      <c r="AM102" s="11">
        <f t="shared" si="18"/>
        <v>3.9579010777375133E-4</v>
      </c>
      <c r="AN102" s="94">
        <f t="shared" si="19"/>
        <v>8.1590515485016335E-3</v>
      </c>
    </row>
    <row r="103" spans="1:40" s="50" customFormat="1" ht="12.75" customHeight="1" x14ac:dyDescent="0.2">
      <c r="A103" s="18" t="s">
        <v>187</v>
      </c>
      <c r="B103" s="42" t="s">
        <v>174</v>
      </c>
      <c r="C103" s="42" t="s">
        <v>55</v>
      </c>
      <c r="D103" s="43" t="s">
        <v>175</v>
      </c>
      <c r="E103" s="33" t="s">
        <v>964</v>
      </c>
      <c r="F103" s="33" t="s">
        <v>965</v>
      </c>
      <c r="G103" s="33" t="s">
        <v>542</v>
      </c>
      <c r="H103" s="42" t="s">
        <v>176</v>
      </c>
      <c r="I103" s="33" t="s">
        <v>817</v>
      </c>
      <c r="J103" s="43" t="s">
        <v>24</v>
      </c>
      <c r="K103" s="36">
        <v>164274175</v>
      </c>
      <c r="L103" s="42"/>
      <c r="M103" s="42"/>
      <c r="N103" s="45">
        <v>6.8569000000000005E-2</v>
      </c>
      <c r="O103" s="45">
        <v>0</v>
      </c>
      <c r="P103" s="46">
        <v>0</v>
      </c>
      <c r="Q103" s="47">
        <v>0</v>
      </c>
      <c r="R103" s="47">
        <v>0</v>
      </c>
      <c r="S103" s="47">
        <v>0</v>
      </c>
      <c r="T103" s="46">
        <v>0</v>
      </c>
      <c r="U103" s="43" t="s">
        <v>26</v>
      </c>
      <c r="V103" s="46">
        <v>4.0000000000000002E-4</v>
      </c>
      <c r="W103" s="48" t="s">
        <v>1487</v>
      </c>
      <c r="X103" s="46">
        <v>8.5000000000000006E-3</v>
      </c>
      <c r="Y103" s="44">
        <v>369263</v>
      </c>
      <c r="Z103" s="44">
        <v>0</v>
      </c>
      <c r="AA103" s="44">
        <v>0</v>
      </c>
      <c r="AB103" s="44">
        <v>81626</v>
      </c>
      <c r="AC103" s="44">
        <v>65161</v>
      </c>
      <c r="AD103" s="6">
        <v>160405</v>
      </c>
      <c r="AE103" s="6">
        <v>62071</v>
      </c>
      <c r="AF103" s="49"/>
      <c r="AG103" s="49"/>
      <c r="AH103" s="53">
        <v>7.6E-3</v>
      </c>
      <c r="AI103" s="93">
        <f t="shared" si="14"/>
        <v>307192</v>
      </c>
      <c r="AJ103" s="11">
        <f t="shared" si="20"/>
        <v>0</v>
      </c>
      <c r="AK103" s="11">
        <f t="shared" si="21"/>
        <v>0.21211815411859683</v>
      </c>
      <c r="AL103" s="11">
        <f t="shared" si="17"/>
        <v>0</v>
      </c>
      <c r="AM103" s="11">
        <f t="shared" si="18"/>
        <v>3.9666003496897792E-4</v>
      </c>
      <c r="AN103" s="94">
        <f t="shared" si="19"/>
        <v>9.4699956946975999E-3</v>
      </c>
    </row>
    <row r="104" spans="1:40" s="50" customFormat="1" ht="12.75" customHeight="1" x14ac:dyDescent="0.2">
      <c r="A104" s="18" t="s">
        <v>187</v>
      </c>
      <c r="B104" s="42" t="s">
        <v>177</v>
      </c>
      <c r="C104" s="42" t="s">
        <v>55</v>
      </c>
      <c r="D104" s="43" t="s">
        <v>178</v>
      </c>
      <c r="E104" s="33" t="s">
        <v>964</v>
      </c>
      <c r="F104" s="33" t="s">
        <v>965</v>
      </c>
      <c r="G104" s="33" t="s">
        <v>542</v>
      </c>
      <c r="H104" s="42" t="s">
        <v>176</v>
      </c>
      <c r="I104" s="33" t="s">
        <v>817</v>
      </c>
      <c r="J104" s="43" t="s">
        <v>24</v>
      </c>
      <c r="K104" s="36">
        <v>109347909</v>
      </c>
      <c r="L104" s="42"/>
      <c r="M104" s="42"/>
      <c r="N104" s="45">
        <v>7.1818000000000007E-2</v>
      </c>
      <c r="O104" s="45">
        <v>0</v>
      </c>
      <c r="P104" s="46">
        <v>0</v>
      </c>
      <c r="Q104" s="47">
        <v>0</v>
      </c>
      <c r="R104" s="47">
        <v>0</v>
      </c>
      <c r="S104" s="47">
        <v>0</v>
      </c>
      <c r="T104" s="46">
        <v>0</v>
      </c>
      <c r="U104" s="43" t="s">
        <v>26</v>
      </c>
      <c r="V104" s="46">
        <v>4.0000000000000002E-4</v>
      </c>
      <c r="W104" s="48" t="s">
        <v>1487</v>
      </c>
      <c r="X104" s="46">
        <v>8.5000000000000006E-3</v>
      </c>
      <c r="Y104" s="44">
        <v>262400</v>
      </c>
      <c r="Z104" s="44">
        <v>0</v>
      </c>
      <c r="AA104" s="44">
        <v>0</v>
      </c>
      <c r="AB104" s="44">
        <v>54272</v>
      </c>
      <c r="AC104" s="44">
        <v>43502</v>
      </c>
      <c r="AD104" s="6">
        <v>107227</v>
      </c>
      <c r="AE104" s="6">
        <v>57399</v>
      </c>
      <c r="AF104" s="49"/>
      <c r="AG104" s="49"/>
      <c r="AH104" s="53">
        <v>7.6E-3</v>
      </c>
      <c r="AI104" s="93">
        <f t="shared" si="14"/>
        <v>205001</v>
      </c>
      <c r="AJ104" s="11">
        <f t="shared" si="20"/>
        <v>0</v>
      </c>
      <c r="AK104" s="11">
        <f t="shared" si="21"/>
        <v>0.21220384290808336</v>
      </c>
      <c r="AL104" s="11">
        <f t="shared" si="17"/>
        <v>0</v>
      </c>
      <c r="AM104" s="11">
        <f t="shared" si="18"/>
        <v>3.9783110987517831E-4</v>
      </c>
      <c r="AN104" s="94">
        <f t="shared" si="19"/>
        <v>9.4747592146457969E-3</v>
      </c>
    </row>
    <row r="105" spans="1:40" s="50" customFormat="1" ht="12.75" customHeight="1" x14ac:dyDescent="0.2">
      <c r="A105" s="18" t="s">
        <v>187</v>
      </c>
      <c r="B105" s="42" t="s">
        <v>179</v>
      </c>
      <c r="C105" s="42" t="s">
        <v>55</v>
      </c>
      <c r="D105" s="43" t="s">
        <v>180</v>
      </c>
      <c r="E105" s="33" t="s">
        <v>964</v>
      </c>
      <c r="F105" s="33" t="s">
        <v>965</v>
      </c>
      <c r="G105" s="33" t="s">
        <v>542</v>
      </c>
      <c r="H105" s="42" t="s">
        <v>176</v>
      </c>
      <c r="I105" s="33" t="s">
        <v>817</v>
      </c>
      <c r="J105" s="43" t="s">
        <v>24</v>
      </c>
      <c r="K105" s="36">
        <v>271948970</v>
      </c>
      <c r="L105" s="42"/>
      <c r="M105" s="42"/>
      <c r="N105" s="45">
        <v>8.1327999999999998E-2</v>
      </c>
      <c r="O105" s="45">
        <v>0</v>
      </c>
      <c r="P105" s="46">
        <v>0</v>
      </c>
      <c r="Q105" s="47">
        <v>0</v>
      </c>
      <c r="R105" s="47">
        <v>0</v>
      </c>
      <c r="S105" s="47">
        <v>0</v>
      </c>
      <c r="T105" s="46">
        <v>0</v>
      </c>
      <c r="U105" s="43" t="s">
        <v>26</v>
      </c>
      <c r="V105" s="46">
        <v>4.0000000000000002E-4</v>
      </c>
      <c r="W105" s="48" t="s">
        <v>1487</v>
      </c>
      <c r="X105" s="46">
        <v>9.4999999999999998E-3</v>
      </c>
      <c r="Y105" s="44">
        <v>607716</v>
      </c>
      <c r="Z105" s="44">
        <v>0</v>
      </c>
      <c r="AA105" s="44">
        <v>0</v>
      </c>
      <c r="AB105" s="44">
        <v>134184</v>
      </c>
      <c r="AC105" s="44">
        <v>130434</v>
      </c>
      <c r="AD105" s="6">
        <v>253124</v>
      </c>
      <c r="AE105" s="6">
        <v>89974</v>
      </c>
      <c r="AF105" s="49"/>
      <c r="AG105" s="49"/>
      <c r="AH105" s="53">
        <v>7.0000000000000001E-3</v>
      </c>
      <c r="AI105" s="93">
        <f t="shared" si="14"/>
        <v>517742</v>
      </c>
      <c r="AJ105" s="11">
        <f t="shared" si="20"/>
        <v>0</v>
      </c>
      <c r="AK105" s="11">
        <f t="shared" si="21"/>
        <v>0.25192856673787328</v>
      </c>
      <c r="AL105" s="11">
        <f t="shared" si="17"/>
        <v>0</v>
      </c>
      <c r="AM105" s="11">
        <f t="shared" si="18"/>
        <v>4.7962674762107023E-4</v>
      </c>
      <c r="AN105" s="94">
        <f t="shared" si="19"/>
        <v>8.9038204116014853E-3</v>
      </c>
    </row>
    <row r="106" spans="1:40" s="50" customFormat="1" ht="12.75" customHeight="1" x14ac:dyDescent="0.2">
      <c r="A106" s="18" t="s">
        <v>187</v>
      </c>
      <c r="B106" s="42" t="s">
        <v>181</v>
      </c>
      <c r="C106" s="42" t="s">
        <v>55</v>
      </c>
      <c r="D106" s="43" t="s">
        <v>182</v>
      </c>
      <c r="E106" s="33" t="s">
        <v>964</v>
      </c>
      <c r="F106" s="33" t="s">
        <v>965</v>
      </c>
      <c r="G106" s="33" t="s">
        <v>542</v>
      </c>
      <c r="H106" s="42" t="s">
        <v>110</v>
      </c>
      <c r="I106" s="33" t="s">
        <v>817</v>
      </c>
      <c r="J106" s="43" t="s">
        <v>24</v>
      </c>
      <c r="K106" s="36">
        <v>704533724</v>
      </c>
      <c r="L106" s="42"/>
      <c r="M106" s="42"/>
      <c r="N106" s="45">
        <v>4.8439000000000003E-2</v>
      </c>
      <c r="O106" s="45">
        <v>0</v>
      </c>
      <c r="P106" s="46">
        <v>1.2E-2</v>
      </c>
      <c r="Q106" s="47">
        <v>0</v>
      </c>
      <c r="R106" s="47">
        <v>0</v>
      </c>
      <c r="S106" s="47">
        <v>0</v>
      </c>
      <c r="T106" s="46">
        <v>0</v>
      </c>
      <c r="U106" s="43" t="s">
        <v>26</v>
      </c>
      <c r="V106" s="46">
        <v>4.0000000000000002E-4</v>
      </c>
      <c r="W106" s="48" t="s">
        <v>1486</v>
      </c>
      <c r="X106" s="46">
        <v>0</v>
      </c>
      <c r="Y106" s="44">
        <v>9600263</v>
      </c>
      <c r="Z106" s="44">
        <v>8490622</v>
      </c>
      <c r="AA106" s="44">
        <v>0</v>
      </c>
      <c r="AB106" s="44">
        <v>353779</v>
      </c>
      <c r="AC106" s="44">
        <v>282869</v>
      </c>
      <c r="AD106" s="6">
        <v>358540</v>
      </c>
      <c r="AE106" s="6">
        <v>114453</v>
      </c>
      <c r="AF106" s="49"/>
      <c r="AG106" s="49"/>
      <c r="AH106" s="53">
        <v>1.3100000000000001E-2</v>
      </c>
      <c r="AI106" s="93">
        <f t="shared" si="14"/>
        <v>9485810</v>
      </c>
      <c r="AJ106" s="11">
        <f t="shared" si="20"/>
        <v>0.89508666102314927</v>
      </c>
      <c r="AK106" s="11">
        <f t="shared" si="21"/>
        <v>2.9820226211572865E-2</v>
      </c>
      <c r="AL106" s="11">
        <f t="shared" si="17"/>
        <v>1.2051406072933422E-2</v>
      </c>
      <c r="AM106" s="11">
        <f t="shared" si="18"/>
        <v>4.0149816873776792E-4</v>
      </c>
      <c r="AN106" s="94">
        <f t="shared" si="19"/>
        <v>2.6563954494817056E-2</v>
      </c>
    </row>
    <row r="107" spans="1:40" s="50" customFormat="1" ht="12.75" customHeight="1" x14ac:dyDescent="0.2">
      <c r="A107" s="18" t="s">
        <v>187</v>
      </c>
      <c r="B107" s="42" t="s">
        <v>183</v>
      </c>
      <c r="C107" s="42" t="s">
        <v>55</v>
      </c>
      <c r="D107" s="43" t="s">
        <v>184</v>
      </c>
      <c r="E107" s="33" t="s">
        <v>964</v>
      </c>
      <c r="F107" s="33" t="s">
        <v>965</v>
      </c>
      <c r="G107" s="33" t="s">
        <v>542</v>
      </c>
      <c r="H107" s="42" t="s">
        <v>176</v>
      </c>
      <c r="I107" s="33" t="s">
        <v>817</v>
      </c>
      <c r="J107" s="43" t="s">
        <v>24</v>
      </c>
      <c r="K107" s="36">
        <v>683936593</v>
      </c>
      <c r="L107" s="42"/>
      <c r="M107" s="42"/>
      <c r="N107" s="45">
        <v>8.1062999999999996E-2</v>
      </c>
      <c r="O107" s="45">
        <v>0</v>
      </c>
      <c r="P107" s="46">
        <v>1.7000000000000001E-2</v>
      </c>
      <c r="Q107" s="47">
        <v>0</v>
      </c>
      <c r="R107" s="47">
        <v>0</v>
      </c>
      <c r="S107" s="47">
        <v>0</v>
      </c>
      <c r="T107" s="46">
        <v>0</v>
      </c>
      <c r="U107" s="43" t="s">
        <v>26</v>
      </c>
      <c r="V107" s="46">
        <v>4.0000000000000002E-4</v>
      </c>
      <c r="W107" s="48" t="s">
        <v>1486</v>
      </c>
      <c r="X107" s="46">
        <v>0</v>
      </c>
      <c r="Y107" s="44">
        <v>12890735</v>
      </c>
      <c r="Z107" s="44">
        <v>11659061</v>
      </c>
      <c r="AA107" s="44">
        <v>0</v>
      </c>
      <c r="AB107" s="44">
        <v>342917</v>
      </c>
      <c r="AC107" s="44">
        <v>274049</v>
      </c>
      <c r="AD107" s="6">
        <v>348436</v>
      </c>
      <c r="AE107" s="6">
        <v>266272</v>
      </c>
      <c r="AF107" s="49"/>
      <c r="AG107" s="49"/>
      <c r="AH107" s="53">
        <v>3.5999999999999999E-3</v>
      </c>
      <c r="AI107" s="93">
        <f t="shared" si="14"/>
        <v>12624463</v>
      </c>
      <c r="AJ107" s="11">
        <f t="shared" si="20"/>
        <v>0.92352926219515241</v>
      </c>
      <c r="AK107" s="11">
        <f t="shared" si="21"/>
        <v>2.1707774817827895E-2</v>
      </c>
      <c r="AL107" s="11">
        <f t="shared" si="17"/>
        <v>1.7046991079771045E-2</v>
      </c>
      <c r="AM107" s="11">
        <f t="shared" si="18"/>
        <v>4.0069357716030266E-4</v>
      </c>
      <c r="AN107" s="94">
        <f t="shared" si="19"/>
        <v>2.2058528362438417E-2</v>
      </c>
    </row>
    <row r="108" spans="1:40" s="50" customFormat="1" ht="12.75" customHeight="1" x14ac:dyDescent="0.2">
      <c r="A108" s="18" t="s">
        <v>187</v>
      </c>
      <c r="B108" s="42" t="s">
        <v>185</v>
      </c>
      <c r="C108" s="42" t="s">
        <v>55</v>
      </c>
      <c r="D108" s="43" t="s">
        <v>186</v>
      </c>
      <c r="E108" s="33" t="s">
        <v>964</v>
      </c>
      <c r="F108" s="33" t="s">
        <v>965</v>
      </c>
      <c r="G108" s="33" t="s">
        <v>542</v>
      </c>
      <c r="H108" s="42" t="s">
        <v>176</v>
      </c>
      <c r="I108" s="33" t="s">
        <v>817</v>
      </c>
      <c r="J108" s="43" t="s">
        <v>24</v>
      </c>
      <c r="K108" s="36">
        <v>1063754483</v>
      </c>
      <c r="L108" s="42"/>
      <c r="M108" s="42"/>
      <c r="N108" s="45">
        <v>-4.5529999999999998E-3</v>
      </c>
      <c r="O108" s="45">
        <v>0</v>
      </c>
      <c r="P108" s="46">
        <v>1.7000000000000001E-2</v>
      </c>
      <c r="Q108" s="47">
        <v>0</v>
      </c>
      <c r="R108" s="47">
        <v>0</v>
      </c>
      <c r="S108" s="47">
        <v>0</v>
      </c>
      <c r="T108" s="46">
        <v>0</v>
      </c>
      <c r="U108" s="43" t="s">
        <v>26</v>
      </c>
      <c r="V108" s="46">
        <v>4.0000000000000002E-4</v>
      </c>
      <c r="W108" s="48" t="s">
        <v>1486</v>
      </c>
      <c r="X108" s="46">
        <v>0</v>
      </c>
      <c r="Y108" s="44">
        <v>20178576</v>
      </c>
      <c r="Z108" s="44">
        <v>18025073</v>
      </c>
      <c r="AA108" s="44">
        <v>0</v>
      </c>
      <c r="AB108" s="44">
        <v>530122</v>
      </c>
      <c r="AC108" s="44">
        <v>423662</v>
      </c>
      <c r="AD108" s="6">
        <v>540025</v>
      </c>
      <c r="AE108" s="6">
        <v>659694</v>
      </c>
      <c r="AF108" s="49"/>
      <c r="AG108" s="49"/>
      <c r="AH108" s="53">
        <v>4.8999999999999998E-3</v>
      </c>
      <c r="AI108" s="93">
        <f t="shared" si="14"/>
        <v>19518882</v>
      </c>
      <c r="AJ108" s="11">
        <f t="shared" si="20"/>
        <v>0.92346851628079929</v>
      </c>
      <c r="AK108" s="11">
        <f t="shared" si="21"/>
        <v>2.1705239060310935E-2</v>
      </c>
      <c r="AL108" s="11">
        <f t="shared" si="17"/>
        <v>1.6944768072013849E-2</v>
      </c>
      <c r="AM108" s="11">
        <f t="shared" si="18"/>
        <v>3.9827047196566316E-4</v>
      </c>
      <c r="AN108" s="94">
        <f t="shared" si="19"/>
        <v>2.3249047935340168E-2</v>
      </c>
    </row>
    <row r="109" spans="1:40" ht="12.75" customHeight="1" x14ac:dyDescent="0.2">
      <c r="A109" s="4" t="s">
        <v>1378</v>
      </c>
      <c r="B109" s="35" t="s">
        <v>188</v>
      </c>
      <c r="C109" s="35" t="s">
        <v>188</v>
      </c>
      <c r="D109" s="33" t="s">
        <v>189</v>
      </c>
      <c r="E109" s="33" t="s">
        <v>964</v>
      </c>
      <c r="F109" s="33" t="s">
        <v>965</v>
      </c>
      <c r="G109" s="33" t="s">
        <v>1085</v>
      </c>
      <c r="H109" s="19" t="s">
        <v>57</v>
      </c>
      <c r="I109" s="5" t="s">
        <v>810</v>
      </c>
      <c r="J109" s="33" t="s">
        <v>24</v>
      </c>
      <c r="K109" s="36">
        <v>1069075084</v>
      </c>
      <c r="L109" s="37"/>
      <c r="M109" s="37"/>
      <c r="N109" s="38">
        <v>-0.71000000000000008</v>
      </c>
      <c r="O109" s="57">
        <v>0.10510000000000001</v>
      </c>
      <c r="P109" s="17">
        <v>1.4999999999999999E-2</v>
      </c>
      <c r="Q109" s="34"/>
      <c r="R109" s="34"/>
      <c r="S109" s="34"/>
      <c r="T109" s="33" t="s">
        <v>25</v>
      </c>
      <c r="U109" s="33" t="s">
        <v>25</v>
      </c>
      <c r="V109" s="39">
        <v>1E-3</v>
      </c>
      <c r="W109" s="39">
        <v>7.5000000000000002E-4</v>
      </c>
      <c r="X109" s="33">
        <v>0.02</v>
      </c>
      <c r="Y109" s="36">
        <v>8238314</v>
      </c>
      <c r="Z109" s="36">
        <v>5333388</v>
      </c>
      <c r="AA109" s="36"/>
      <c r="AB109" s="36"/>
      <c r="AC109" s="36">
        <v>1173515</v>
      </c>
      <c r="AD109" s="6">
        <v>1645890</v>
      </c>
      <c r="AE109" s="6">
        <v>85521</v>
      </c>
      <c r="AF109" s="36"/>
      <c r="AG109" s="36"/>
      <c r="AH109" s="37"/>
      <c r="AI109" s="93">
        <f t="shared" si="14"/>
        <v>8152793</v>
      </c>
      <c r="AJ109" s="11">
        <f t="shared" si="20"/>
        <v>0.65417924875561051</v>
      </c>
      <c r="AK109" s="11">
        <f t="shared" si="21"/>
        <v>0.14394024231941127</v>
      </c>
      <c r="AL109" s="11">
        <f t="shared" si="17"/>
        <v>4.9887871112334337E-3</v>
      </c>
      <c r="AM109" s="11">
        <f t="shared" si="18"/>
        <v>1.0976918436909338E-3</v>
      </c>
      <c r="AN109" s="94">
        <f t="shared" si="19"/>
        <v>7.6260247030506979E-3</v>
      </c>
    </row>
    <row r="110" spans="1:40" ht="12.75" customHeight="1" x14ac:dyDescent="0.2">
      <c r="A110" s="4" t="s">
        <v>1378</v>
      </c>
      <c r="B110" s="35" t="s">
        <v>190</v>
      </c>
      <c r="C110" s="35" t="s">
        <v>190</v>
      </c>
      <c r="D110" s="33" t="s">
        <v>191</v>
      </c>
      <c r="E110" s="33" t="s">
        <v>964</v>
      </c>
      <c r="F110" s="33" t="s">
        <v>965</v>
      </c>
      <c r="G110" s="33" t="s">
        <v>1085</v>
      </c>
      <c r="H110" s="19" t="s">
        <v>53</v>
      </c>
      <c r="I110" s="5" t="s">
        <v>810</v>
      </c>
      <c r="J110" s="33" t="s">
        <v>24</v>
      </c>
      <c r="K110" s="36">
        <v>678241237</v>
      </c>
      <c r="L110" s="37"/>
      <c r="M110" s="37"/>
      <c r="N110" s="38">
        <v>4.83</v>
      </c>
      <c r="O110" s="57">
        <v>6.4081999999999999</v>
      </c>
      <c r="P110" s="17">
        <v>1.4999999999999999E-2</v>
      </c>
      <c r="Q110" s="34"/>
      <c r="R110" s="34"/>
      <c r="S110" s="34"/>
      <c r="T110" s="33" t="s">
        <v>25</v>
      </c>
      <c r="U110" s="33" t="s">
        <v>25</v>
      </c>
      <c r="V110" s="39">
        <v>1E-3</v>
      </c>
      <c r="W110" s="39">
        <v>7.5000000000000002E-4</v>
      </c>
      <c r="X110" s="33">
        <v>0.02</v>
      </c>
      <c r="Y110" s="36">
        <v>10200145</v>
      </c>
      <c r="Z110" s="36">
        <v>8816542</v>
      </c>
      <c r="AA110" s="36"/>
      <c r="AB110" s="36"/>
      <c r="AC110" s="36">
        <v>795963</v>
      </c>
      <c r="AD110" s="6">
        <v>538800</v>
      </c>
      <c r="AE110" s="6">
        <v>48840</v>
      </c>
      <c r="AF110" s="36"/>
      <c r="AG110" s="36"/>
      <c r="AH110" s="37"/>
      <c r="AI110" s="93">
        <f t="shared" si="14"/>
        <v>10151305</v>
      </c>
      <c r="AJ110" s="11">
        <f t="shared" si="20"/>
        <v>0.86851316160828584</v>
      </c>
      <c r="AK110" s="11">
        <f t="shared" si="21"/>
        <v>7.8409918724735392E-2</v>
      </c>
      <c r="AL110" s="11">
        <f t="shared" si="17"/>
        <v>1.2999124085992429E-2</v>
      </c>
      <c r="AM110" s="11">
        <f t="shared" si="18"/>
        <v>1.1735691617936819E-3</v>
      </c>
      <c r="AN110" s="94">
        <f t="shared" si="19"/>
        <v>1.4967100857655459E-2</v>
      </c>
    </row>
    <row r="111" spans="1:40" ht="12.75" customHeight="1" x14ac:dyDescent="0.2">
      <c r="A111" s="4" t="s">
        <v>1378</v>
      </c>
      <c r="B111" s="35" t="s">
        <v>192</v>
      </c>
      <c r="C111" s="35" t="s">
        <v>192</v>
      </c>
      <c r="D111" s="33" t="s">
        <v>193</v>
      </c>
      <c r="E111" s="33" t="s">
        <v>964</v>
      </c>
      <c r="F111" s="33" t="s">
        <v>965</v>
      </c>
      <c r="G111" s="33" t="s">
        <v>549</v>
      </c>
      <c r="H111" s="35" t="s">
        <v>77</v>
      </c>
      <c r="I111" s="5" t="s">
        <v>810</v>
      </c>
      <c r="J111" s="33" t="s">
        <v>24</v>
      </c>
      <c r="K111" s="36">
        <v>2935470355</v>
      </c>
      <c r="L111" s="37"/>
      <c r="M111" s="37"/>
      <c r="N111" s="38">
        <v>19.78</v>
      </c>
      <c r="O111" s="57">
        <v>23.042400000000001</v>
      </c>
      <c r="P111" s="17">
        <v>1.4999999999999999E-2</v>
      </c>
      <c r="Q111" s="34"/>
      <c r="R111" s="34"/>
      <c r="S111" s="34"/>
      <c r="T111" s="33" t="s">
        <v>25</v>
      </c>
      <c r="U111" s="33" t="s">
        <v>25</v>
      </c>
      <c r="V111" s="39">
        <v>1.5E-3</v>
      </c>
      <c r="W111" s="39">
        <v>7.5000000000000002E-4</v>
      </c>
      <c r="X111" s="33">
        <v>0.02</v>
      </c>
      <c r="Y111" s="36">
        <v>52133369</v>
      </c>
      <c r="Z111" s="36">
        <v>44032917</v>
      </c>
      <c r="AA111" s="36"/>
      <c r="AB111" s="36"/>
      <c r="AC111" s="36">
        <v>4833370</v>
      </c>
      <c r="AD111" s="6">
        <v>1175090</v>
      </c>
      <c r="AE111" s="6">
        <v>2091992</v>
      </c>
      <c r="AF111" s="36"/>
      <c r="AG111" s="36"/>
      <c r="AH111" s="37"/>
      <c r="AI111" s="93">
        <f t="shared" si="14"/>
        <v>50041377</v>
      </c>
      <c r="AJ111" s="11">
        <f t="shared" si="20"/>
        <v>0.87993016259324763</v>
      </c>
      <c r="AK111" s="11">
        <f t="shared" si="21"/>
        <v>9.6587470005072007E-2</v>
      </c>
      <c r="AL111" s="11">
        <f t="shared" si="17"/>
        <v>1.5000293538988916E-2</v>
      </c>
      <c r="AM111" s="11">
        <f t="shared" si="18"/>
        <v>1.646540218594713E-3</v>
      </c>
      <c r="AN111" s="94">
        <f t="shared" si="19"/>
        <v>1.704714098534986E-2</v>
      </c>
    </row>
    <row r="112" spans="1:40" ht="12.75" customHeight="1" x14ac:dyDescent="0.2">
      <c r="A112" s="4" t="s">
        <v>1378</v>
      </c>
      <c r="B112" s="35" t="s">
        <v>194</v>
      </c>
      <c r="C112" s="35" t="s">
        <v>194</v>
      </c>
      <c r="D112" s="33" t="s">
        <v>195</v>
      </c>
      <c r="E112" s="33" t="s">
        <v>964</v>
      </c>
      <c r="F112" s="33" t="s">
        <v>965</v>
      </c>
      <c r="G112" s="33" t="s">
        <v>1085</v>
      </c>
      <c r="H112" s="3" t="s">
        <v>46</v>
      </c>
      <c r="I112" s="5" t="s">
        <v>810</v>
      </c>
      <c r="J112" s="33" t="s">
        <v>24</v>
      </c>
      <c r="K112" s="36">
        <v>265122582</v>
      </c>
      <c r="L112" s="37"/>
      <c r="M112" s="37"/>
      <c r="N112" s="38">
        <v>1.5</v>
      </c>
      <c r="O112" s="57">
        <v>2.59</v>
      </c>
      <c r="P112" s="17">
        <v>0.02</v>
      </c>
      <c r="Q112" s="34"/>
      <c r="R112" s="34"/>
      <c r="S112" s="34"/>
      <c r="T112" s="33" t="s">
        <v>25</v>
      </c>
      <c r="U112" s="33" t="s">
        <v>25</v>
      </c>
      <c r="V112" s="39">
        <v>1E-3</v>
      </c>
      <c r="W112" s="39">
        <v>7.5000000000000002E-4</v>
      </c>
      <c r="X112" s="33">
        <v>0.02</v>
      </c>
      <c r="Y112" s="36">
        <v>2132188</v>
      </c>
      <c r="Z112" s="36">
        <v>1418379</v>
      </c>
      <c r="AA112" s="36"/>
      <c r="AB112" s="36"/>
      <c r="AC112" s="36">
        <v>335390</v>
      </c>
      <c r="AD112" s="6">
        <v>332990</v>
      </c>
      <c r="AE112" s="6">
        <v>45429</v>
      </c>
      <c r="AF112" s="36"/>
      <c r="AG112" s="36"/>
      <c r="AH112" s="37"/>
      <c r="AI112" s="93">
        <f t="shared" si="14"/>
        <v>2086759</v>
      </c>
      <c r="AJ112" s="11">
        <f t="shared" si="20"/>
        <v>0.67970426867692912</v>
      </c>
      <c r="AK112" s="11">
        <f t="shared" si="21"/>
        <v>0.16072292008804084</v>
      </c>
      <c r="AL112" s="11">
        <f t="shared" si="17"/>
        <v>5.3498988630097154E-3</v>
      </c>
      <c r="AM112" s="11">
        <f t="shared" si="18"/>
        <v>1.265037468592547E-3</v>
      </c>
      <c r="AN112" s="94">
        <f t="shared" si="19"/>
        <v>7.8709213838299152E-3</v>
      </c>
    </row>
    <row r="113" spans="1:40" ht="12.75" customHeight="1" x14ac:dyDescent="0.2">
      <c r="A113" s="4" t="s">
        <v>1379</v>
      </c>
      <c r="B113" s="35" t="s">
        <v>196</v>
      </c>
      <c r="C113" s="35" t="s">
        <v>197</v>
      </c>
      <c r="D113" s="33" t="s">
        <v>198</v>
      </c>
      <c r="E113" s="33" t="s">
        <v>964</v>
      </c>
      <c r="F113" s="33" t="s">
        <v>965</v>
      </c>
      <c r="G113" s="33" t="s">
        <v>542</v>
      </c>
      <c r="H113" s="35" t="s">
        <v>77</v>
      </c>
      <c r="I113" s="33" t="s">
        <v>817</v>
      </c>
      <c r="J113" s="33" t="s">
        <v>24</v>
      </c>
      <c r="K113" s="36">
        <v>1113322694</v>
      </c>
      <c r="L113" s="37"/>
      <c r="M113" s="37"/>
      <c r="N113" s="58">
        <v>16.678100000000001</v>
      </c>
      <c r="O113" s="58">
        <v>17.9697</v>
      </c>
      <c r="P113" s="33" t="s">
        <v>199</v>
      </c>
      <c r="Q113" s="33" t="s">
        <v>25</v>
      </c>
      <c r="R113" s="33" t="s">
        <v>25</v>
      </c>
      <c r="S113" s="33" t="s">
        <v>25</v>
      </c>
      <c r="T113" s="33" t="s">
        <v>25</v>
      </c>
      <c r="U113" s="33" t="s">
        <v>25</v>
      </c>
      <c r="V113" s="33" t="s">
        <v>1350</v>
      </c>
      <c r="W113" s="39">
        <v>5.3E-3</v>
      </c>
      <c r="X113" s="33" t="s">
        <v>25</v>
      </c>
      <c r="Y113" s="36">
        <v>25901176</v>
      </c>
      <c r="Z113" s="36">
        <v>22221525</v>
      </c>
      <c r="AA113" s="36">
        <v>0</v>
      </c>
      <c r="AB113" s="36">
        <v>556968.403528</v>
      </c>
      <c r="AC113" s="36">
        <v>1204062.6955570001</v>
      </c>
      <c r="AD113" s="6">
        <v>1617651.3692089999</v>
      </c>
      <c r="AE113" s="6">
        <v>300968.47337799997</v>
      </c>
      <c r="AF113" s="36">
        <v>146810</v>
      </c>
      <c r="AG113" s="36"/>
      <c r="AH113" s="41">
        <v>5.921E-3</v>
      </c>
      <c r="AI113" s="93">
        <f t="shared" si="14"/>
        <v>25600207.468294002</v>
      </c>
      <c r="AJ113" s="11">
        <f t="shared" si="20"/>
        <v>0.86802128566815251</v>
      </c>
      <c r="AK113" s="11">
        <f t="shared" si="21"/>
        <v>4.7033317876358553E-2</v>
      </c>
      <c r="AL113" s="11">
        <f t="shared" si="17"/>
        <v>1.9959644332912519E-2</v>
      </c>
      <c r="AM113" s="11">
        <f t="shared" si="18"/>
        <v>1.0815037742839724E-3</v>
      </c>
      <c r="AN113" s="94">
        <f t="shared" si="19"/>
        <v>2.8915418066083186E-2</v>
      </c>
    </row>
    <row r="114" spans="1:40" ht="12.75" customHeight="1" x14ac:dyDescent="0.2">
      <c r="A114" s="4" t="s">
        <v>1379</v>
      </c>
      <c r="B114" s="35" t="s">
        <v>196</v>
      </c>
      <c r="C114" s="35" t="s">
        <v>200</v>
      </c>
      <c r="D114" s="33" t="s">
        <v>201</v>
      </c>
      <c r="E114" s="33" t="s">
        <v>964</v>
      </c>
      <c r="F114" s="33" t="s">
        <v>965</v>
      </c>
      <c r="G114" s="33" t="s">
        <v>542</v>
      </c>
      <c r="H114" s="35" t="s">
        <v>77</v>
      </c>
      <c r="I114" s="33" t="s">
        <v>817</v>
      </c>
      <c r="J114" s="33" t="s">
        <v>24</v>
      </c>
      <c r="K114" s="36">
        <v>175648305</v>
      </c>
      <c r="L114" s="37"/>
      <c r="M114" s="37"/>
      <c r="N114" s="58">
        <v>18.2011</v>
      </c>
      <c r="O114" s="58">
        <v>17.9697</v>
      </c>
      <c r="P114" s="33" t="s">
        <v>1380</v>
      </c>
      <c r="Q114" s="33" t="s">
        <v>25</v>
      </c>
      <c r="R114" s="33" t="s">
        <v>25</v>
      </c>
      <c r="S114" s="33" t="s">
        <v>25</v>
      </c>
      <c r="T114" s="33" t="s">
        <v>25</v>
      </c>
      <c r="U114" s="33" t="s">
        <v>25</v>
      </c>
      <c r="V114" s="33" t="s">
        <v>1350</v>
      </c>
      <c r="W114" s="39">
        <v>5.3E-3</v>
      </c>
      <c r="X114" s="17" t="s">
        <v>25</v>
      </c>
      <c r="Y114" s="36">
        <v>1809893</v>
      </c>
      <c r="Z114" s="36">
        <v>1229357</v>
      </c>
      <c r="AA114" s="36">
        <v>0</v>
      </c>
      <c r="AB114" s="36">
        <v>87872.596472000005</v>
      </c>
      <c r="AC114" s="36">
        <v>189964.304443</v>
      </c>
      <c r="AD114" s="6">
        <v>255215.630791</v>
      </c>
      <c r="AE114" s="6">
        <v>47483.326622</v>
      </c>
      <c r="AF114" s="36">
        <v>23162</v>
      </c>
      <c r="AG114" s="36"/>
      <c r="AH114" s="41">
        <v>5.921E-3</v>
      </c>
      <c r="AI114" s="93">
        <f t="shared" si="14"/>
        <v>1762409.5317060002</v>
      </c>
      <c r="AJ114" s="11">
        <f t="shared" si="20"/>
        <v>0.69754332230034577</v>
      </c>
      <c r="AK114" s="11">
        <f t="shared" si="21"/>
        <v>0.10778669828182096</v>
      </c>
      <c r="AL114" s="11">
        <f t="shared" si="17"/>
        <v>6.9989687631770775E-3</v>
      </c>
      <c r="AM114" s="11">
        <f t="shared" si="18"/>
        <v>1.0815037722282604E-3</v>
      </c>
      <c r="AN114" s="94">
        <f t="shared" si="19"/>
        <v>1.5954740614268954E-2</v>
      </c>
    </row>
    <row r="115" spans="1:40" ht="12.75" customHeight="1" x14ac:dyDescent="0.2">
      <c r="A115" s="4" t="s">
        <v>1379</v>
      </c>
      <c r="B115" s="35" t="s">
        <v>202</v>
      </c>
      <c r="C115" s="35" t="s">
        <v>203</v>
      </c>
      <c r="D115" s="33" t="s">
        <v>204</v>
      </c>
      <c r="E115" s="33" t="s">
        <v>964</v>
      </c>
      <c r="F115" s="33" t="s">
        <v>965</v>
      </c>
      <c r="G115" s="33" t="s">
        <v>1085</v>
      </c>
      <c r="H115" s="3" t="s">
        <v>23</v>
      </c>
      <c r="I115" s="5" t="s">
        <v>810</v>
      </c>
      <c r="J115" s="33" t="s">
        <v>24</v>
      </c>
      <c r="K115" s="36">
        <v>1301908925</v>
      </c>
      <c r="L115" s="37"/>
      <c r="M115" s="37"/>
      <c r="N115" s="58">
        <v>7.3622000000000005</v>
      </c>
      <c r="O115" s="41" t="s">
        <v>25</v>
      </c>
      <c r="P115" s="33" t="s">
        <v>1381</v>
      </c>
      <c r="Q115" s="33" t="s">
        <v>25</v>
      </c>
      <c r="R115" s="33" t="s">
        <v>25</v>
      </c>
      <c r="S115" s="33" t="s">
        <v>25</v>
      </c>
      <c r="T115" s="33" t="s">
        <v>25</v>
      </c>
      <c r="U115" s="33" t="s">
        <v>25</v>
      </c>
      <c r="V115" s="33" t="s">
        <v>1350</v>
      </c>
      <c r="W115" s="39">
        <v>5.3E-3</v>
      </c>
      <c r="X115" s="33" t="s">
        <v>25</v>
      </c>
      <c r="Y115" s="36">
        <v>21035533</v>
      </c>
      <c r="Z115" s="36">
        <v>16982646</v>
      </c>
      <c r="AA115" s="36">
        <v>0</v>
      </c>
      <c r="AB115" s="36">
        <v>651082.50930699997</v>
      </c>
      <c r="AC115" s="36">
        <v>1450415.2063780001</v>
      </c>
      <c r="AD115" s="6">
        <v>1808269.2289720001</v>
      </c>
      <c r="AE115" s="6">
        <v>143119.98161799999</v>
      </c>
      <c r="AF115" s="36"/>
      <c r="AG115" s="36"/>
      <c r="AH115" s="41"/>
      <c r="AI115" s="93">
        <f t="shared" si="14"/>
        <v>20892412.944657002</v>
      </c>
      <c r="AJ115" s="11">
        <f t="shared" si="20"/>
        <v>0.81286187694002665</v>
      </c>
      <c r="AK115" s="11">
        <f t="shared" si="21"/>
        <v>6.942305851507341E-2</v>
      </c>
      <c r="AL115" s="11">
        <f t="shared" si="17"/>
        <v>1.3044419370579244E-2</v>
      </c>
      <c r="AM115" s="11">
        <f t="shared" si="18"/>
        <v>1.1140681030188037E-3</v>
      </c>
      <c r="AN115" s="94">
        <f t="shared" si="19"/>
        <v>1.6047522636544641E-2</v>
      </c>
    </row>
    <row r="116" spans="1:40" ht="12.75" customHeight="1" x14ac:dyDescent="0.2">
      <c r="A116" s="4" t="s">
        <v>1379</v>
      </c>
      <c r="B116" s="35" t="s">
        <v>202</v>
      </c>
      <c r="C116" s="35" t="s">
        <v>205</v>
      </c>
      <c r="D116" s="33" t="s">
        <v>206</v>
      </c>
      <c r="E116" s="33" t="s">
        <v>964</v>
      </c>
      <c r="F116" s="33" t="s">
        <v>965</v>
      </c>
      <c r="G116" s="33" t="s">
        <v>1085</v>
      </c>
      <c r="H116" s="3" t="s">
        <v>23</v>
      </c>
      <c r="I116" s="5" t="s">
        <v>810</v>
      </c>
      <c r="J116" s="33" t="s">
        <v>24</v>
      </c>
      <c r="K116" s="36">
        <v>1798628</v>
      </c>
      <c r="L116" s="37"/>
      <c r="M116" s="37"/>
      <c r="N116" s="58">
        <v>7.3622000000000005</v>
      </c>
      <c r="O116" s="41" t="s">
        <v>25</v>
      </c>
      <c r="P116" s="33" t="s">
        <v>1382</v>
      </c>
      <c r="Q116" s="33" t="s">
        <v>25</v>
      </c>
      <c r="R116" s="33" t="s">
        <v>25</v>
      </c>
      <c r="S116" s="33" t="s">
        <v>25</v>
      </c>
      <c r="T116" s="33" t="s">
        <v>25</v>
      </c>
      <c r="U116" s="33" t="s">
        <v>25</v>
      </c>
      <c r="V116" s="33" t="s">
        <v>1350</v>
      </c>
      <c r="W116" s="39">
        <v>5.3E-3</v>
      </c>
      <c r="X116" s="33" t="s">
        <v>25</v>
      </c>
      <c r="Y116" s="36">
        <v>29061</v>
      </c>
      <c r="Z116" s="36">
        <v>23462</v>
      </c>
      <c r="AA116" s="36">
        <v>0</v>
      </c>
      <c r="AB116" s="36">
        <v>899.49069299999996</v>
      </c>
      <c r="AC116" s="36">
        <v>2003.7936219999999</v>
      </c>
      <c r="AD116" s="6">
        <v>2497.7710280000001</v>
      </c>
      <c r="AE116" s="6">
        <v>197.798382</v>
      </c>
      <c r="AF116" s="36"/>
      <c r="AG116" s="36"/>
      <c r="AH116" s="41"/>
      <c r="AI116" s="93">
        <f t="shared" si="14"/>
        <v>28863.055343</v>
      </c>
      <c r="AJ116" s="11">
        <f t="shared" si="20"/>
        <v>0.8128730559251105</v>
      </c>
      <c r="AK116" s="11">
        <f t="shared" si="21"/>
        <v>6.9424168653924895E-2</v>
      </c>
      <c r="AL116" s="11">
        <f t="shared" si="17"/>
        <v>1.3044387166217806E-2</v>
      </c>
      <c r="AM116" s="11">
        <f t="shared" si="18"/>
        <v>1.1140678461582939E-3</v>
      </c>
      <c r="AN116" s="94">
        <f t="shared" si="19"/>
        <v>1.6047262326061865E-2</v>
      </c>
    </row>
    <row r="117" spans="1:40" ht="12.75" customHeight="1" x14ac:dyDescent="0.2">
      <c r="A117" s="4" t="s">
        <v>1379</v>
      </c>
      <c r="B117" s="35" t="s">
        <v>207</v>
      </c>
      <c r="C117" s="35" t="s">
        <v>208</v>
      </c>
      <c r="D117" s="33" t="s">
        <v>209</v>
      </c>
      <c r="E117" s="33" t="s">
        <v>964</v>
      </c>
      <c r="F117" s="33" t="s">
        <v>965</v>
      </c>
      <c r="G117" s="33" t="s">
        <v>1085</v>
      </c>
      <c r="H117" s="3" t="s">
        <v>37</v>
      </c>
      <c r="I117" s="5" t="s">
        <v>810</v>
      </c>
      <c r="J117" s="33" t="s">
        <v>24</v>
      </c>
      <c r="K117" s="36">
        <v>1151565849</v>
      </c>
      <c r="L117" s="37"/>
      <c r="M117" s="37"/>
      <c r="N117" s="58">
        <v>7.5492000000000008</v>
      </c>
      <c r="O117" s="41" t="s">
        <v>25</v>
      </c>
      <c r="P117" s="33" t="s">
        <v>1383</v>
      </c>
      <c r="Q117" s="33" t="s">
        <v>25</v>
      </c>
      <c r="R117" s="33" t="s">
        <v>25</v>
      </c>
      <c r="S117" s="33" t="s">
        <v>25</v>
      </c>
      <c r="T117" s="33" t="s">
        <v>25</v>
      </c>
      <c r="U117" s="33" t="s">
        <v>25</v>
      </c>
      <c r="V117" s="33" t="s">
        <v>1350</v>
      </c>
      <c r="W117" s="39">
        <v>5.3E-3</v>
      </c>
      <c r="X117" s="33" t="s">
        <v>25</v>
      </c>
      <c r="Y117" s="36">
        <v>19873282</v>
      </c>
      <c r="Z117" s="36">
        <v>16189746</v>
      </c>
      <c r="AA117" s="36">
        <v>0</v>
      </c>
      <c r="AB117" s="36">
        <v>575352.71999999881</v>
      </c>
      <c r="AC117" s="36">
        <v>1288784</v>
      </c>
      <c r="AD117" s="6">
        <v>1662213</v>
      </c>
      <c r="AE117" s="6">
        <v>157186.28</v>
      </c>
      <c r="AF117" s="36"/>
      <c r="AG117" s="36"/>
      <c r="AH117" s="41">
        <v>1.1479999999999999E-3</v>
      </c>
      <c r="AI117" s="93">
        <f t="shared" si="14"/>
        <v>19716095.719999999</v>
      </c>
      <c r="AJ117" s="11">
        <f t="shared" si="20"/>
        <v>0.82114360925815189</v>
      </c>
      <c r="AK117" s="11">
        <f t="shared" si="21"/>
        <v>6.5367099972671469E-2</v>
      </c>
      <c r="AL117" s="11">
        <f t="shared" si="17"/>
        <v>1.4058897295416409E-2</v>
      </c>
      <c r="AM117" s="11">
        <f t="shared" si="18"/>
        <v>1.1191578849955978E-3</v>
      </c>
      <c r="AN117" s="94">
        <f t="shared" si="19"/>
        <v>1.8269118811504455E-2</v>
      </c>
    </row>
    <row r="118" spans="1:40" ht="12.75" customHeight="1" x14ac:dyDescent="0.2">
      <c r="A118" s="4" t="s">
        <v>1379</v>
      </c>
      <c r="B118" s="35" t="s">
        <v>210</v>
      </c>
      <c r="C118" s="35" t="s">
        <v>211</v>
      </c>
      <c r="D118" s="33" t="s">
        <v>212</v>
      </c>
      <c r="E118" s="33" t="s">
        <v>964</v>
      </c>
      <c r="F118" s="33" t="s">
        <v>965</v>
      </c>
      <c r="G118" s="33" t="s">
        <v>1085</v>
      </c>
      <c r="H118" s="3" t="s">
        <v>37</v>
      </c>
      <c r="I118" s="5" t="s">
        <v>810</v>
      </c>
      <c r="J118" s="33" t="s">
        <v>24</v>
      </c>
      <c r="K118" s="36">
        <v>681191992</v>
      </c>
      <c r="L118" s="37"/>
      <c r="M118" s="37"/>
      <c r="N118" s="58">
        <v>9.0149000000000008</v>
      </c>
      <c r="O118" s="41" t="s">
        <v>25</v>
      </c>
      <c r="P118" s="33" t="s">
        <v>1384</v>
      </c>
      <c r="Q118" s="33" t="s">
        <v>25</v>
      </c>
      <c r="R118" s="33" t="s">
        <v>25</v>
      </c>
      <c r="S118" s="33" t="s">
        <v>25</v>
      </c>
      <c r="T118" s="33" t="s">
        <v>25</v>
      </c>
      <c r="U118" s="33" t="s">
        <v>25</v>
      </c>
      <c r="V118" s="33" t="s">
        <v>1350</v>
      </c>
      <c r="W118" s="39">
        <v>5.3E-3</v>
      </c>
      <c r="X118" s="33" t="s">
        <v>25</v>
      </c>
      <c r="Y118" s="36">
        <v>13064870</v>
      </c>
      <c r="Z118" s="36">
        <v>10428983</v>
      </c>
      <c r="AA118" s="36">
        <v>0</v>
      </c>
      <c r="AB118" s="36">
        <v>340252.1400000006</v>
      </c>
      <c r="AC118" s="36">
        <v>827908</v>
      </c>
      <c r="AD118" s="6">
        <v>1327890</v>
      </c>
      <c r="AE118" s="6">
        <v>139836.85999999999</v>
      </c>
      <c r="AF118" s="36"/>
      <c r="AG118" s="36"/>
      <c r="AH118" s="41">
        <v>1.5E-3</v>
      </c>
      <c r="AI118" s="93">
        <f t="shared" si="14"/>
        <v>12925033.140000001</v>
      </c>
      <c r="AJ118" s="11">
        <f t="shared" si="20"/>
        <v>0.80688249593145722</v>
      </c>
      <c r="AK118" s="11">
        <f t="shared" si="21"/>
        <v>6.4054613325347343E-2</v>
      </c>
      <c r="AL118" s="11">
        <f t="shared" si="17"/>
        <v>1.5309902527450734E-2</v>
      </c>
      <c r="AM118" s="11">
        <f t="shared" si="18"/>
        <v>1.2153812871012141E-3</v>
      </c>
      <c r="AN118" s="94">
        <f t="shared" si="19"/>
        <v>2.0474141346042134E-2</v>
      </c>
    </row>
    <row r="119" spans="1:40" ht="12.75" customHeight="1" x14ac:dyDescent="0.2">
      <c r="A119" s="4" t="s">
        <v>1379</v>
      </c>
      <c r="B119" s="35" t="s">
        <v>213</v>
      </c>
      <c r="C119" s="35" t="s">
        <v>214</v>
      </c>
      <c r="D119" s="33" t="s">
        <v>215</v>
      </c>
      <c r="E119" s="33" t="s">
        <v>964</v>
      </c>
      <c r="F119" s="33" t="s">
        <v>965</v>
      </c>
      <c r="G119" s="33" t="s">
        <v>1085</v>
      </c>
      <c r="H119" s="35" t="s">
        <v>77</v>
      </c>
      <c r="I119" s="33" t="s">
        <v>817</v>
      </c>
      <c r="J119" s="33" t="s">
        <v>24</v>
      </c>
      <c r="K119" s="36">
        <v>3681715257</v>
      </c>
      <c r="L119" s="37"/>
      <c r="M119" s="37"/>
      <c r="N119" s="58">
        <v>22.0885</v>
      </c>
      <c r="O119" s="58">
        <v>20.443300000000001</v>
      </c>
      <c r="P119" s="33" t="s">
        <v>199</v>
      </c>
      <c r="Q119" s="34"/>
      <c r="R119" s="34"/>
      <c r="S119" s="34"/>
      <c r="T119" s="33" t="s">
        <v>25</v>
      </c>
      <c r="U119" s="33" t="s">
        <v>25</v>
      </c>
      <c r="V119" s="33" t="s">
        <v>1351</v>
      </c>
      <c r="W119" s="39">
        <v>5.3E-3</v>
      </c>
      <c r="X119" s="33" t="s">
        <v>25</v>
      </c>
      <c r="Y119" s="36">
        <v>91003842</v>
      </c>
      <c r="Z119" s="36">
        <v>73670014</v>
      </c>
      <c r="AA119" s="36">
        <v>0</v>
      </c>
      <c r="AB119" s="36">
        <v>1836452.4552219999</v>
      </c>
      <c r="AC119" s="36">
        <v>7087576.6705189999</v>
      </c>
      <c r="AD119" s="6">
        <v>3150868.2441929998</v>
      </c>
      <c r="AE119" s="6">
        <v>5258931.0018119998</v>
      </c>
      <c r="AF119" s="36"/>
      <c r="AG119" s="36"/>
      <c r="AH119" s="56"/>
      <c r="AI119" s="93">
        <f t="shared" si="14"/>
        <v>85744911.369933993</v>
      </c>
      <c r="AJ119" s="11">
        <f t="shared" si="20"/>
        <v>0.85917651348616364</v>
      </c>
      <c r="AK119" s="11">
        <f t="shared" si="21"/>
        <v>8.2658860535066367E-2</v>
      </c>
      <c r="AL119" s="11">
        <f t="shared" si="17"/>
        <v>2.0009698973849785E-2</v>
      </c>
      <c r="AM119" s="11">
        <f t="shared" si="18"/>
        <v>1.9250746393392258E-3</v>
      </c>
      <c r="AN119" s="94">
        <f t="shared" si="19"/>
        <v>2.3289392412112329E-2</v>
      </c>
    </row>
    <row r="120" spans="1:40" ht="12.75" customHeight="1" x14ac:dyDescent="0.2">
      <c r="A120" s="4" t="s">
        <v>1379</v>
      </c>
      <c r="B120" s="35" t="s">
        <v>213</v>
      </c>
      <c r="C120" s="35" t="s">
        <v>216</v>
      </c>
      <c r="D120" s="33" t="s">
        <v>217</v>
      </c>
      <c r="E120" s="33" t="s">
        <v>964</v>
      </c>
      <c r="F120" s="33" t="s">
        <v>965</v>
      </c>
      <c r="G120" s="33" t="s">
        <v>1085</v>
      </c>
      <c r="H120" s="35" t="s">
        <v>77</v>
      </c>
      <c r="I120" s="33" t="s">
        <v>817</v>
      </c>
      <c r="J120" s="33" t="s">
        <v>24</v>
      </c>
      <c r="K120" s="36">
        <v>5300154078</v>
      </c>
      <c r="L120" s="37"/>
      <c r="M120" s="37"/>
      <c r="N120" s="58">
        <v>23.681699999999999</v>
      </c>
      <c r="O120" s="58">
        <v>20.443300000000001</v>
      </c>
      <c r="P120" s="33" t="s">
        <v>1380</v>
      </c>
      <c r="Q120" s="34"/>
      <c r="R120" s="34"/>
      <c r="S120" s="34"/>
      <c r="T120" s="33" t="s">
        <v>25</v>
      </c>
      <c r="U120" s="33" t="s">
        <v>25</v>
      </c>
      <c r="V120" s="33" t="s">
        <v>1351</v>
      </c>
      <c r="W120" s="39">
        <v>5.3E-3</v>
      </c>
      <c r="X120" s="33" t="s">
        <v>25</v>
      </c>
      <c r="Y120" s="36">
        <v>62059781</v>
      </c>
      <c r="Z120" s="36">
        <v>37106206</v>
      </c>
      <c r="AA120" s="36">
        <v>0</v>
      </c>
      <c r="AB120" s="36">
        <v>2643735.4028360001</v>
      </c>
      <c r="AC120" s="36">
        <v>10203192.198572</v>
      </c>
      <c r="AD120" s="6">
        <v>4535952.7460070001</v>
      </c>
      <c r="AE120" s="6">
        <v>7570695.056961</v>
      </c>
      <c r="AF120" s="36"/>
      <c r="AG120" s="36"/>
      <c r="AH120" s="56"/>
      <c r="AI120" s="93">
        <f t="shared" si="14"/>
        <v>54489086.347415008</v>
      </c>
      <c r="AJ120" s="11">
        <f t="shared" si="20"/>
        <v>0.68098418394127358</v>
      </c>
      <c r="AK120" s="11">
        <f t="shared" si="21"/>
        <v>0.18725203306801355</v>
      </c>
      <c r="AL120" s="11">
        <f t="shared" ref="AL120:AL152" si="22">+Z120/K120</f>
        <v>7.0009674160268816E-3</v>
      </c>
      <c r="AM120" s="11">
        <f t="shared" si="18"/>
        <v>1.9250746390418426E-3</v>
      </c>
      <c r="AN120" s="94">
        <f t="shared" si="19"/>
        <v>1.0280660815803365E-2</v>
      </c>
    </row>
    <row r="121" spans="1:40" ht="12.75" customHeight="1" x14ac:dyDescent="0.2">
      <c r="A121" s="4" t="s">
        <v>1379</v>
      </c>
      <c r="B121" s="35" t="s">
        <v>213</v>
      </c>
      <c r="C121" s="35" t="s">
        <v>218</v>
      </c>
      <c r="D121" s="33" t="s">
        <v>219</v>
      </c>
      <c r="E121" s="33" t="s">
        <v>964</v>
      </c>
      <c r="F121" s="33" t="s">
        <v>965</v>
      </c>
      <c r="G121" s="33" t="s">
        <v>1085</v>
      </c>
      <c r="H121" s="35" t="s">
        <v>77</v>
      </c>
      <c r="I121" s="33" t="s">
        <v>817</v>
      </c>
      <c r="J121" s="33" t="s">
        <v>24</v>
      </c>
      <c r="K121" s="36">
        <v>7420040</v>
      </c>
      <c r="L121" s="37"/>
      <c r="M121" s="37"/>
      <c r="N121" s="58">
        <v>22.2592</v>
      </c>
      <c r="O121" s="58">
        <v>20.443300000000001</v>
      </c>
      <c r="P121" s="33" t="s">
        <v>1385</v>
      </c>
      <c r="Q121" s="34"/>
      <c r="R121" s="34"/>
      <c r="S121" s="34"/>
      <c r="T121" s="33" t="s">
        <v>25</v>
      </c>
      <c r="U121" s="33" t="s">
        <v>25</v>
      </c>
      <c r="V121" s="33" t="s">
        <v>1351</v>
      </c>
      <c r="W121" s="39">
        <v>5.3E-3</v>
      </c>
      <c r="X121" s="33" t="s">
        <v>25</v>
      </c>
      <c r="Y121" s="36">
        <v>172571</v>
      </c>
      <c r="Z121" s="36">
        <v>137637</v>
      </c>
      <c r="AA121" s="36">
        <v>0</v>
      </c>
      <c r="AB121" s="36">
        <v>3701.1419420000002</v>
      </c>
      <c r="AC121" s="36">
        <v>14284.13091</v>
      </c>
      <c r="AD121" s="6">
        <v>6350.0098010000002</v>
      </c>
      <c r="AE121" s="6">
        <v>10598.901227</v>
      </c>
      <c r="AF121" s="36"/>
      <c r="AG121" s="36"/>
      <c r="AH121" s="56"/>
      <c r="AI121" s="93">
        <f t="shared" si="14"/>
        <v>161972.282653</v>
      </c>
      <c r="AJ121" s="11">
        <f t="shared" si="20"/>
        <v>0.84975649997392144</v>
      </c>
      <c r="AK121" s="11">
        <f t="shared" si="21"/>
        <v>8.8188736221008202E-2</v>
      </c>
      <c r="AL121" s="11">
        <f t="shared" si="22"/>
        <v>1.8549360919887223E-2</v>
      </c>
      <c r="AM121" s="11">
        <f t="shared" si="18"/>
        <v>1.9250746505409674E-3</v>
      </c>
      <c r="AN121" s="94">
        <f t="shared" si="19"/>
        <v>2.1829030928809008E-2</v>
      </c>
    </row>
    <row r="122" spans="1:40" ht="12.75" customHeight="1" x14ac:dyDescent="0.2">
      <c r="A122" s="4" t="s">
        <v>1379</v>
      </c>
      <c r="B122" s="35" t="s">
        <v>220</v>
      </c>
      <c r="C122" s="35" t="s">
        <v>221</v>
      </c>
      <c r="D122" s="33" t="s">
        <v>222</v>
      </c>
      <c r="E122" s="33" t="s">
        <v>964</v>
      </c>
      <c r="F122" s="33" t="s">
        <v>965</v>
      </c>
      <c r="G122" s="33" t="s">
        <v>549</v>
      </c>
      <c r="H122" s="35" t="s">
        <v>77</v>
      </c>
      <c r="I122" s="5" t="s">
        <v>810</v>
      </c>
      <c r="J122" s="33" t="s">
        <v>24</v>
      </c>
      <c r="K122" s="36">
        <v>3030414034</v>
      </c>
      <c r="L122" s="37"/>
      <c r="M122" s="37"/>
      <c r="N122" s="58">
        <v>17.438699999999997</v>
      </c>
      <c r="O122" s="58">
        <v>23.042400000000001</v>
      </c>
      <c r="P122" s="33" t="s">
        <v>199</v>
      </c>
      <c r="Q122" s="34"/>
      <c r="R122" s="34"/>
      <c r="S122" s="34"/>
      <c r="T122" s="33" t="s">
        <v>25</v>
      </c>
      <c r="U122" s="33" t="s">
        <v>25</v>
      </c>
      <c r="V122" s="33" t="s">
        <v>1350</v>
      </c>
      <c r="W122" s="39">
        <v>5.3E-3</v>
      </c>
      <c r="X122" s="33" t="s">
        <v>25</v>
      </c>
      <c r="Y122" s="36">
        <v>70582370</v>
      </c>
      <c r="Z122" s="36">
        <v>60578690</v>
      </c>
      <c r="AA122" s="36"/>
      <c r="AB122" s="36">
        <v>1512607.964769</v>
      </c>
      <c r="AC122" s="36">
        <v>3149812.2685529999</v>
      </c>
      <c r="AD122" s="6">
        <v>2902210.9788620002</v>
      </c>
      <c r="AE122" s="6">
        <v>2439048.632702</v>
      </c>
      <c r="AF122" s="36"/>
      <c r="AG122" s="36"/>
      <c r="AH122" s="56"/>
      <c r="AI122" s="93">
        <f t="shared" si="14"/>
        <v>68143321.212183997</v>
      </c>
      <c r="AJ122" s="11">
        <f t="shared" si="20"/>
        <v>0.8889893965010992</v>
      </c>
      <c r="AK122" s="11">
        <f t="shared" si="21"/>
        <v>4.6223345333362101E-2</v>
      </c>
      <c r="AL122" s="11">
        <f t="shared" si="22"/>
        <v>1.9990235433287991E-2</v>
      </c>
      <c r="AM122" s="11">
        <f t="shared" si="18"/>
        <v>1.0393999741333696E-3</v>
      </c>
      <c r="AN122" s="94">
        <f t="shared" si="19"/>
        <v>2.2486472293107126E-2</v>
      </c>
    </row>
    <row r="123" spans="1:40" ht="12.75" customHeight="1" x14ac:dyDescent="0.2">
      <c r="A123" s="4" t="s">
        <v>1379</v>
      </c>
      <c r="B123" s="35" t="s">
        <v>220</v>
      </c>
      <c r="C123" s="35" t="s">
        <v>223</v>
      </c>
      <c r="D123" s="33" t="s">
        <v>224</v>
      </c>
      <c r="E123" s="33" t="s">
        <v>964</v>
      </c>
      <c r="F123" s="33" t="s">
        <v>965</v>
      </c>
      <c r="G123" s="33" t="s">
        <v>549</v>
      </c>
      <c r="H123" s="35" t="s">
        <v>77</v>
      </c>
      <c r="I123" s="5" t="s">
        <v>810</v>
      </c>
      <c r="J123" s="33" t="s">
        <v>24</v>
      </c>
      <c r="K123" s="36">
        <v>946364878</v>
      </c>
      <c r="L123" s="37"/>
      <c r="M123" s="37"/>
      <c r="N123" s="58">
        <v>18.971499999999999</v>
      </c>
      <c r="O123" s="58">
        <v>23.042400000000001</v>
      </c>
      <c r="P123" s="33" t="s">
        <v>1380</v>
      </c>
      <c r="Q123" s="34"/>
      <c r="R123" s="34"/>
      <c r="S123" s="34"/>
      <c r="T123" s="33" t="s">
        <v>25</v>
      </c>
      <c r="U123" s="33" t="s">
        <v>25</v>
      </c>
      <c r="V123" s="33" t="s">
        <v>1350</v>
      </c>
      <c r="W123" s="39">
        <v>5.3E-3</v>
      </c>
      <c r="X123" s="33" t="s">
        <v>25</v>
      </c>
      <c r="Y123" s="36">
        <v>9748834</v>
      </c>
      <c r="Z123" s="36">
        <v>6624795</v>
      </c>
      <c r="AA123" s="36"/>
      <c r="AB123" s="36">
        <v>472370.78396299999</v>
      </c>
      <c r="AC123" s="36">
        <v>983651.63035400002</v>
      </c>
      <c r="AD123" s="6">
        <v>906328.95834999997</v>
      </c>
      <c r="AE123" s="6">
        <v>761688.10977500002</v>
      </c>
      <c r="AF123" s="36"/>
      <c r="AG123" s="36"/>
      <c r="AH123" s="56"/>
      <c r="AI123" s="93">
        <f t="shared" si="14"/>
        <v>8987146.3726669997</v>
      </c>
      <c r="AJ123" s="11">
        <f t="shared" si="20"/>
        <v>0.73714110411601597</v>
      </c>
      <c r="AK123" s="11">
        <f t="shared" si="21"/>
        <v>0.10945094132945499</v>
      </c>
      <c r="AL123" s="11">
        <f t="shared" si="22"/>
        <v>7.0002545043731006E-3</v>
      </c>
      <c r="AM123" s="11">
        <f t="shared" si="18"/>
        <v>1.0393999748097161E-3</v>
      </c>
      <c r="AN123" s="94">
        <f t="shared" si="19"/>
        <v>9.496491872838712E-3</v>
      </c>
    </row>
    <row r="124" spans="1:40" ht="12.75" customHeight="1" x14ac:dyDescent="0.2">
      <c r="A124" s="4" t="s">
        <v>1379</v>
      </c>
      <c r="B124" s="35" t="s">
        <v>220</v>
      </c>
      <c r="C124" s="35" t="s">
        <v>225</v>
      </c>
      <c r="D124" s="33" t="s">
        <v>226</v>
      </c>
      <c r="E124" s="33" t="s">
        <v>964</v>
      </c>
      <c r="F124" s="33" t="s">
        <v>965</v>
      </c>
      <c r="G124" s="33" t="s">
        <v>549</v>
      </c>
      <c r="H124" s="35" t="s">
        <v>77</v>
      </c>
      <c r="I124" s="5" t="s">
        <v>810</v>
      </c>
      <c r="J124" s="33" t="s">
        <v>24</v>
      </c>
      <c r="K124" s="36">
        <v>145872720</v>
      </c>
      <c r="L124" s="37"/>
      <c r="M124" s="37"/>
      <c r="N124" s="58">
        <v>17.567599999999999</v>
      </c>
      <c r="O124" s="58">
        <v>23.042400000000001</v>
      </c>
      <c r="P124" s="33" t="s">
        <v>1386</v>
      </c>
      <c r="Q124" s="34"/>
      <c r="R124" s="34"/>
      <c r="S124" s="34"/>
      <c r="T124" s="33" t="s">
        <v>25</v>
      </c>
      <c r="U124" s="33" t="s">
        <v>25</v>
      </c>
      <c r="V124" s="33" t="s">
        <v>1350</v>
      </c>
      <c r="W124" s="39">
        <v>5.3E-3</v>
      </c>
      <c r="X124" s="33" t="s">
        <v>25</v>
      </c>
      <c r="Y124" s="36">
        <v>3234281</v>
      </c>
      <c r="Z124" s="36">
        <v>2752742</v>
      </c>
      <c r="AA124" s="36"/>
      <c r="AB124" s="36">
        <v>72811.251268000007</v>
      </c>
      <c r="AC124" s="36">
        <v>151620.101093</v>
      </c>
      <c r="AD124" s="6">
        <v>139701.06278799998</v>
      </c>
      <c r="AE124" s="6">
        <v>117406.25752299999</v>
      </c>
      <c r="AF124" s="36"/>
      <c r="AG124" s="36"/>
      <c r="AH124" s="56"/>
      <c r="AI124" s="93">
        <f t="shared" si="14"/>
        <v>3116874.4151489995</v>
      </c>
      <c r="AJ124" s="11">
        <f t="shared" si="20"/>
        <v>0.88317385731706088</v>
      </c>
      <c r="AK124" s="11">
        <f t="shared" si="21"/>
        <v>4.8644918241196426E-2</v>
      </c>
      <c r="AL124" s="11">
        <f t="shared" si="22"/>
        <v>1.8870848504093159E-2</v>
      </c>
      <c r="AM124" s="11">
        <f t="shared" ref="AM124:AM152" si="23">+AC124/K124</f>
        <v>1.0393999720646877E-3</v>
      </c>
      <c r="AN124" s="94">
        <f t="shared" ref="AN124:AN152" si="24">+AI124/K124+AH124</f>
        <v>2.1367082310859764E-2</v>
      </c>
    </row>
    <row r="125" spans="1:40" ht="12.75" customHeight="1" x14ac:dyDescent="0.2">
      <c r="A125" s="4" t="s">
        <v>1379</v>
      </c>
      <c r="B125" s="35" t="s">
        <v>227</v>
      </c>
      <c r="C125" s="35" t="s">
        <v>228</v>
      </c>
      <c r="D125" s="33" t="s">
        <v>229</v>
      </c>
      <c r="E125" s="33" t="s">
        <v>964</v>
      </c>
      <c r="F125" s="33" t="s">
        <v>965</v>
      </c>
      <c r="G125" s="33" t="s">
        <v>1085</v>
      </c>
      <c r="H125" s="19" t="s">
        <v>53</v>
      </c>
      <c r="I125" s="5" t="s">
        <v>810</v>
      </c>
      <c r="J125" s="33" t="s">
        <v>24</v>
      </c>
      <c r="K125" s="36">
        <v>5812919259</v>
      </c>
      <c r="L125" s="37"/>
      <c r="M125" s="37"/>
      <c r="N125" s="58">
        <v>4.7369000000000003</v>
      </c>
      <c r="O125" s="58">
        <v>6.4081999999999999</v>
      </c>
      <c r="P125" s="33" t="s">
        <v>1387</v>
      </c>
      <c r="Q125" s="34"/>
      <c r="R125" s="34"/>
      <c r="S125" s="34"/>
      <c r="T125" s="33" t="s">
        <v>25</v>
      </c>
      <c r="U125" s="33" t="s">
        <v>25</v>
      </c>
      <c r="V125" s="33" t="s">
        <v>1350</v>
      </c>
      <c r="W125" s="39">
        <v>1.2999999999999999E-3</v>
      </c>
      <c r="X125" s="33" t="s">
        <v>25</v>
      </c>
      <c r="Y125" s="36">
        <v>83283950</v>
      </c>
      <c r="Z125" s="36">
        <v>69755775</v>
      </c>
      <c r="AA125" s="36"/>
      <c r="AB125" s="36">
        <v>2904147.7029019999</v>
      </c>
      <c r="AC125" s="36">
        <v>5973258.192582</v>
      </c>
      <c r="AD125" s="6">
        <v>4619739.1343179997</v>
      </c>
      <c r="AE125" s="6">
        <v>31030</v>
      </c>
      <c r="AF125" s="36"/>
      <c r="AG125" s="36"/>
      <c r="AH125" s="56"/>
      <c r="AI125" s="93">
        <f t="shared" si="14"/>
        <v>83252920.029801995</v>
      </c>
      <c r="AJ125" s="11">
        <f t="shared" si="20"/>
        <v>0.83787781827988217</v>
      </c>
      <c r="AK125" s="11">
        <f t="shared" si="21"/>
        <v>7.1748332556308608E-2</v>
      </c>
      <c r="AL125" s="11">
        <f t="shared" si="22"/>
        <v>1.2000127972188647E-2</v>
      </c>
      <c r="AM125" s="11">
        <f t="shared" si="23"/>
        <v>1.0275832032818539E-3</v>
      </c>
      <c r="AN125" s="94">
        <f t="shared" si="24"/>
        <v>1.4322049958100406E-2</v>
      </c>
    </row>
    <row r="126" spans="1:40" ht="12.75" customHeight="1" x14ac:dyDescent="0.2">
      <c r="A126" s="4" t="s">
        <v>1379</v>
      </c>
      <c r="B126" s="35" t="s">
        <v>227</v>
      </c>
      <c r="C126" s="35" t="s">
        <v>230</v>
      </c>
      <c r="D126" s="33" t="s">
        <v>231</v>
      </c>
      <c r="E126" s="33" t="s">
        <v>964</v>
      </c>
      <c r="F126" s="33" t="s">
        <v>965</v>
      </c>
      <c r="G126" s="33" t="s">
        <v>1085</v>
      </c>
      <c r="H126" s="19" t="s">
        <v>53</v>
      </c>
      <c r="I126" s="5" t="s">
        <v>810</v>
      </c>
      <c r="J126" s="33" t="s">
        <v>24</v>
      </c>
      <c r="K126" s="36">
        <v>14735840134</v>
      </c>
      <c r="L126" s="37"/>
      <c r="M126" s="37"/>
      <c r="N126" s="58">
        <v>5.3654000000000002</v>
      </c>
      <c r="O126" s="58">
        <v>6.4081999999999999</v>
      </c>
      <c r="P126" s="33" t="s">
        <v>1388</v>
      </c>
      <c r="Q126" s="34"/>
      <c r="R126" s="34"/>
      <c r="S126" s="34"/>
      <c r="T126" s="33" t="s">
        <v>25</v>
      </c>
      <c r="U126" s="33" t="s">
        <v>25</v>
      </c>
      <c r="V126" s="33" t="s">
        <v>1350</v>
      </c>
      <c r="W126" s="39">
        <v>1.2999999999999999E-3</v>
      </c>
      <c r="X126" s="33" t="s">
        <v>25</v>
      </c>
      <c r="Y126" s="36">
        <v>122741643</v>
      </c>
      <c r="Z126" s="36">
        <v>88447511</v>
      </c>
      <c r="AA126" s="36"/>
      <c r="AB126" s="36">
        <v>7362059.2970979996</v>
      </c>
      <c r="AC126" s="36">
        <v>15142301.807418</v>
      </c>
      <c r="AD126" s="6">
        <v>11711108.865682</v>
      </c>
      <c r="AE126" s="6">
        <v>78662</v>
      </c>
      <c r="AF126" s="36"/>
      <c r="AG126" s="36"/>
      <c r="AH126" s="56"/>
      <c r="AI126" s="93">
        <f t="shared" ref="AI126:AI148" si="25">+Z126+AB126+AC126+AD126</f>
        <v>122662980.97019801</v>
      </c>
      <c r="AJ126" s="11">
        <f t="shared" si="20"/>
        <v>0.7210611571676141</v>
      </c>
      <c r="AK126" s="11">
        <f t="shared" si="21"/>
        <v>0.12344638690214897</v>
      </c>
      <c r="AL126" s="11">
        <f t="shared" si="22"/>
        <v>6.0022034845454847E-3</v>
      </c>
      <c r="AM126" s="11">
        <f t="shared" si="23"/>
        <v>1.0275832032460891E-3</v>
      </c>
      <c r="AN126" s="94">
        <f t="shared" si="24"/>
        <v>8.32412538781401E-3</v>
      </c>
    </row>
    <row r="127" spans="1:40" ht="12.75" customHeight="1" x14ac:dyDescent="0.2">
      <c r="A127" s="4" t="s">
        <v>1379</v>
      </c>
      <c r="B127" s="35" t="s">
        <v>232</v>
      </c>
      <c r="C127" s="35" t="s">
        <v>233</v>
      </c>
      <c r="D127" s="33" t="s">
        <v>234</v>
      </c>
      <c r="E127" s="33" t="s">
        <v>964</v>
      </c>
      <c r="F127" s="33" t="s">
        <v>965</v>
      </c>
      <c r="G127" s="33" t="s">
        <v>1085</v>
      </c>
      <c r="H127" s="19" t="s">
        <v>57</v>
      </c>
      <c r="I127" s="5" t="s">
        <v>810</v>
      </c>
      <c r="J127" s="33" t="s">
        <v>24</v>
      </c>
      <c r="K127" s="36">
        <v>13427514847</v>
      </c>
      <c r="L127" s="37"/>
      <c r="M127" s="37"/>
      <c r="N127" s="58">
        <v>-0.89419999999999999</v>
      </c>
      <c r="O127" s="58">
        <v>0.14280000000000001</v>
      </c>
      <c r="P127" s="33" t="s">
        <v>235</v>
      </c>
      <c r="Q127" s="34"/>
      <c r="R127" s="34"/>
      <c r="S127" s="34"/>
      <c r="T127" s="33" t="s">
        <v>25</v>
      </c>
      <c r="U127" s="33" t="s">
        <v>25</v>
      </c>
      <c r="V127" s="33" t="s">
        <v>1350</v>
      </c>
      <c r="W127" s="39">
        <v>1.2999999999999999E-3</v>
      </c>
      <c r="X127" s="33" t="s">
        <v>25</v>
      </c>
      <c r="Y127" s="36">
        <v>132887163</v>
      </c>
      <c r="Z127" s="36">
        <v>107624250</v>
      </c>
      <c r="AA127" s="36"/>
      <c r="AB127" s="36">
        <v>2868074.785594</v>
      </c>
      <c r="AC127" s="36">
        <v>11421950.623406</v>
      </c>
      <c r="AD127" s="6">
        <v>10884853.834465999</v>
      </c>
      <c r="AE127" s="6">
        <v>88034</v>
      </c>
      <c r="AF127" s="36"/>
      <c r="AG127" s="36"/>
      <c r="AH127" s="56"/>
      <c r="AI127" s="93">
        <f t="shared" si="25"/>
        <v>132799129.243466</v>
      </c>
      <c r="AJ127" s="11">
        <f t="shared" si="20"/>
        <v>0.81042888317955852</v>
      </c>
      <c r="AK127" s="11">
        <f t="shared" si="21"/>
        <v>8.6009228286924061E-2</v>
      </c>
      <c r="AL127" s="11">
        <f t="shared" si="22"/>
        <v>8.0152024575154811E-3</v>
      </c>
      <c r="AM127" s="11">
        <f t="shared" si="23"/>
        <v>8.5063772064701267E-4</v>
      </c>
      <c r="AN127" s="94">
        <f t="shared" si="24"/>
        <v>9.8900750255462369E-3</v>
      </c>
    </row>
    <row r="128" spans="1:40" ht="12.75" customHeight="1" x14ac:dyDescent="0.2">
      <c r="A128" s="4" t="s">
        <v>1379</v>
      </c>
      <c r="B128" s="35" t="s">
        <v>232</v>
      </c>
      <c r="C128" s="35" t="s">
        <v>236</v>
      </c>
      <c r="D128" s="33" t="s">
        <v>237</v>
      </c>
      <c r="E128" s="33" t="s">
        <v>964</v>
      </c>
      <c r="F128" s="33" t="s">
        <v>965</v>
      </c>
      <c r="G128" s="33" t="s">
        <v>1085</v>
      </c>
      <c r="H128" s="19" t="s">
        <v>57</v>
      </c>
      <c r="I128" s="5" t="s">
        <v>810</v>
      </c>
      <c r="J128" s="33" t="s">
        <v>24</v>
      </c>
      <c r="K128" s="36">
        <v>512987232</v>
      </c>
      <c r="L128" s="37"/>
      <c r="M128" s="37"/>
      <c r="N128" s="58">
        <v>-0.59730000000000005</v>
      </c>
      <c r="O128" s="58">
        <v>0.14280000000000001</v>
      </c>
      <c r="P128" s="33" t="s">
        <v>1389</v>
      </c>
      <c r="Q128" s="34"/>
      <c r="R128" s="34"/>
      <c r="S128" s="34"/>
      <c r="T128" s="33" t="s">
        <v>25</v>
      </c>
      <c r="U128" s="33" t="s">
        <v>25</v>
      </c>
      <c r="V128" s="33" t="s">
        <v>1350</v>
      </c>
      <c r="W128" s="39">
        <v>1.2999999999999999E-3</v>
      </c>
      <c r="X128" s="33" t="s">
        <v>25</v>
      </c>
      <c r="Y128" s="36">
        <v>3516794</v>
      </c>
      <c r="Z128" s="36">
        <v>2551645</v>
      </c>
      <c r="AA128" s="36"/>
      <c r="AB128" s="36">
        <v>109572.45350600001</v>
      </c>
      <c r="AC128" s="36">
        <v>436366.28999899997</v>
      </c>
      <c r="AD128" s="6">
        <v>415847.05642699997</v>
      </c>
      <c r="AE128" s="6">
        <v>3363</v>
      </c>
      <c r="AF128" s="36"/>
      <c r="AG128" s="36"/>
      <c r="AH128" s="56"/>
      <c r="AI128" s="93">
        <f t="shared" si="25"/>
        <v>3513430.7999319998</v>
      </c>
      <c r="AJ128" s="11">
        <f t="shared" si="20"/>
        <v>0.72625452023970005</v>
      </c>
      <c r="AK128" s="11">
        <f t="shared" si="21"/>
        <v>0.12419948331057085</v>
      </c>
      <c r="AL128" s="11">
        <f t="shared" si="22"/>
        <v>4.9740906611882305E-3</v>
      </c>
      <c r="AM128" s="11">
        <f t="shared" si="23"/>
        <v>8.5063772113337893E-4</v>
      </c>
      <c r="AN128" s="94">
        <f t="shared" si="24"/>
        <v>6.8489634454137836E-3</v>
      </c>
    </row>
    <row r="129" spans="1:40" ht="12.75" customHeight="1" x14ac:dyDescent="0.2">
      <c r="A129" s="4" t="s">
        <v>1379</v>
      </c>
      <c r="B129" s="35" t="s">
        <v>232</v>
      </c>
      <c r="C129" s="35" t="s">
        <v>238</v>
      </c>
      <c r="D129" s="33" t="s">
        <v>239</v>
      </c>
      <c r="E129" s="33" t="s">
        <v>964</v>
      </c>
      <c r="F129" s="33" t="s">
        <v>965</v>
      </c>
      <c r="G129" s="33" t="s">
        <v>1085</v>
      </c>
      <c r="H129" s="19" t="s">
        <v>57</v>
      </c>
      <c r="I129" s="5" t="s">
        <v>810</v>
      </c>
      <c r="J129" s="33" t="s">
        <v>24</v>
      </c>
      <c r="K129" s="36">
        <v>643248087</v>
      </c>
      <c r="L129" s="37"/>
      <c r="M129" s="37"/>
      <c r="N129" s="58">
        <v>-0.37309999999999999</v>
      </c>
      <c r="O129" s="58">
        <v>0.12970000000000001</v>
      </c>
      <c r="P129" s="33" t="s">
        <v>1390</v>
      </c>
      <c r="Q129" s="34"/>
      <c r="R129" s="34"/>
      <c r="S129" s="34"/>
      <c r="T129" s="33" t="s">
        <v>25</v>
      </c>
      <c r="U129" s="33" t="s">
        <v>25</v>
      </c>
      <c r="V129" s="33" t="s">
        <v>1350</v>
      </c>
      <c r="W129" s="39">
        <v>1.2999999999999999E-3</v>
      </c>
      <c r="X129" s="33" t="s">
        <v>25</v>
      </c>
      <c r="Y129" s="36">
        <v>3144459</v>
      </c>
      <c r="Z129" s="36">
        <v>1934234</v>
      </c>
      <c r="AA129" s="36"/>
      <c r="AB129" s="36">
        <v>137395.76089999999</v>
      </c>
      <c r="AC129" s="36">
        <v>547171.086595</v>
      </c>
      <c r="AD129" s="6">
        <v>521441.109108</v>
      </c>
      <c r="AE129" s="6">
        <v>4217</v>
      </c>
      <c r="AF129" s="36"/>
      <c r="AG129" s="36"/>
      <c r="AH129" s="56"/>
      <c r="AI129" s="93">
        <f t="shared" si="25"/>
        <v>3140241.9566029999</v>
      </c>
      <c r="AJ129" s="11">
        <f t="shared" si="20"/>
        <v>0.61595062633083986</v>
      </c>
      <c r="AK129" s="11">
        <f t="shared" si="21"/>
        <v>0.17424488117689818</v>
      </c>
      <c r="AL129" s="11">
        <f t="shared" si="22"/>
        <v>3.0069797937852241E-3</v>
      </c>
      <c r="AM129" s="11">
        <f t="shared" si="23"/>
        <v>8.5063772073837513E-4</v>
      </c>
      <c r="AN129" s="94">
        <f t="shared" si="24"/>
        <v>4.881851994692368E-3</v>
      </c>
    </row>
    <row r="130" spans="1:40" ht="12.75" customHeight="1" x14ac:dyDescent="0.2">
      <c r="A130" s="4" t="s">
        <v>1379</v>
      </c>
      <c r="B130" s="35" t="s">
        <v>240</v>
      </c>
      <c r="C130" s="35" t="s">
        <v>241</v>
      </c>
      <c r="D130" s="33" t="s">
        <v>242</v>
      </c>
      <c r="E130" s="33" t="s">
        <v>964</v>
      </c>
      <c r="F130" s="33" t="s">
        <v>965</v>
      </c>
      <c r="G130" s="33" t="s">
        <v>542</v>
      </c>
      <c r="H130" s="3" t="s">
        <v>37</v>
      </c>
      <c r="I130" s="33" t="s">
        <v>817</v>
      </c>
      <c r="J130" s="33" t="s">
        <v>24</v>
      </c>
      <c r="K130" s="36">
        <v>1357633834</v>
      </c>
      <c r="L130" s="37"/>
      <c r="M130" s="37"/>
      <c r="N130" s="58">
        <v>8.6134000000000004</v>
      </c>
      <c r="O130" s="58">
        <v>8.0128000000000004</v>
      </c>
      <c r="P130" s="33" t="s">
        <v>235</v>
      </c>
      <c r="Q130" s="34"/>
      <c r="R130" s="34"/>
      <c r="S130" s="34"/>
      <c r="T130" s="33" t="s">
        <v>25</v>
      </c>
      <c r="U130" s="33" t="s">
        <v>25</v>
      </c>
      <c r="V130" s="33" t="s">
        <v>1352</v>
      </c>
      <c r="W130" s="39">
        <v>5.3E-3</v>
      </c>
      <c r="X130" s="33" t="s">
        <v>25</v>
      </c>
      <c r="Y130" s="36">
        <v>17120420</v>
      </c>
      <c r="Z130" s="36">
        <v>13577584</v>
      </c>
      <c r="AA130" s="36"/>
      <c r="AB130" s="36">
        <v>678012.496162</v>
      </c>
      <c r="AC130" s="36">
        <v>2034037.640415</v>
      </c>
      <c r="AD130" s="6">
        <v>667452.49240600003</v>
      </c>
      <c r="AE130" s="6">
        <v>163333.668042</v>
      </c>
      <c r="AF130" s="36"/>
      <c r="AG130" s="36"/>
      <c r="AH130" s="41">
        <v>7.0889999999999998E-3</v>
      </c>
      <c r="AI130" s="93">
        <f t="shared" si="25"/>
        <v>16957086.628982998</v>
      </c>
      <c r="AJ130" s="11">
        <f t="shared" ref="AJ130:AJ161" si="26">+Z130/AI130</f>
        <v>0.80070263819925513</v>
      </c>
      <c r="AK130" s="11">
        <f t="shared" ref="AK130:AK152" si="27">+AC130/AI130</f>
        <v>0.11995206988790334</v>
      </c>
      <c r="AL130" s="11">
        <f t="shared" si="22"/>
        <v>1.0000917522802397E-2</v>
      </c>
      <c r="AM130" s="11">
        <f t="shared" si="23"/>
        <v>1.4982225615445292E-3</v>
      </c>
      <c r="AN130" s="94">
        <f t="shared" si="24"/>
        <v>1.9579176809325895E-2</v>
      </c>
    </row>
    <row r="131" spans="1:40" ht="12.75" customHeight="1" x14ac:dyDescent="0.2">
      <c r="A131" s="4" t="s">
        <v>1379</v>
      </c>
      <c r="B131" s="35" t="s">
        <v>240</v>
      </c>
      <c r="C131" s="35" t="s">
        <v>243</v>
      </c>
      <c r="D131" s="33" t="s">
        <v>244</v>
      </c>
      <c r="E131" s="33" t="s">
        <v>964</v>
      </c>
      <c r="F131" s="33" t="s">
        <v>965</v>
      </c>
      <c r="G131" s="33" t="s">
        <v>542</v>
      </c>
      <c r="H131" s="3" t="s">
        <v>37</v>
      </c>
      <c r="I131" s="33" t="s">
        <v>817</v>
      </c>
      <c r="J131" s="33" t="s">
        <v>24</v>
      </c>
      <c r="K131" s="36">
        <v>16512617913</v>
      </c>
      <c r="L131" s="37"/>
      <c r="M131" s="37"/>
      <c r="N131" s="58">
        <v>8.3427000000000007</v>
      </c>
      <c r="O131" s="58">
        <v>8.0128000000000004</v>
      </c>
      <c r="P131" s="33" t="s">
        <v>1391</v>
      </c>
      <c r="Q131" s="34"/>
      <c r="R131" s="34"/>
      <c r="S131" s="34"/>
      <c r="T131" s="33" t="s">
        <v>25</v>
      </c>
      <c r="U131" s="33" t="s">
        <v>25</v>
      </c>
      <c r="V131" s="33" t="s">
        <v>1352</v>
      </c>
      <c r="W131" s="39">
        <v>5.3E-3</v>
      </c>
      <c r="X131" s="33" t="s">
        <v>25</v>
      </c>
      <c r="Y131" s="36">
        <v>249488399</v>
      </c>
      <c r="Z131" s="36">
        <v>206397616</v>
      </c>
      <c r="AA131" s="36"/>
      <c r="AB131" s="36">
        <v>8246524.9517820003</v>
      </c>
      <c r="AC131" s="36">
        <v>24739576.703239001</v>
      </c>
      <c r="AD131" s="6">
        <v>8118084.1804459998</v>
      </c>
      <c r="AE131" s="6">
        <v>1986596.765506</v>
      </c>
      <c r="AF131" s="36"/>
      <c r="AG131" s="36"/>
      <c r="AH131" s="41">
        <v>7.0889999999999998E-3</v>
      </c>
      <c r="AI131" s="93">
        <f t="shared" si="25"/>
        <v>247501801.83546698</v>
      </c>
      <c r="AJ131" s="11">
        <f t="shared" si="26"/>
        <v>0.83392369053219251</v>
      </c>
      <c r="AK131" s="11">
        <f t="shared" si="27"/>
        <v>9.9957157967218574E-2</v>
      </c>
      <c r="AL131" s="11">
        <f t="shared" si="22"/>
        <v>1.2499387867353726E-2</v>
      </c>
      <c r="AM131" s="11">
        <f t="shared" si="23"/>
        <v>1.4982225612912722E-3</v>
      </c>
      <c r="AN131" s="94">
        <f t="shared" si="24"/>
        <v>2.2077647053997087E-2</v>
      </c>
    </row>
    <row r="132" spans="1:40" ht="12.75" customHeight="1" x14ac:dyDescent="0.2">
      <c r="A132" s="4" t="s">
        <v>1379</v>
      </c>
      <c r="B132" s="35" t="s">
        <v>240</v>
      </c>
      <c r="C132" s="35" t="s">
        <v>245</v>
      </c>
      <c r="D132" s="33" t="s">
        <v>246</v>
      </c>
      <c r="E132" s="33" t="s">
        <v>964</v>
      </c>
      <c r="F132" s="33" t="s">
        <v>965</v>
      </c>
      <c r="G132" s="33" t="s">
        <v>542</v>
      </c>
      <c r="H132" s="3" t="s">
        <v>37</v>
      </c>
      <c r="I132" s="33" t="s">
        <v>817</v>
      </c>
      <c r="J132" s="33" t="s">
        <v>24</v>
      </c>
      <c r="K132" s="36">
        <v>1568963</v>
      </c>
      <c r="L132" s="37"/>
      <c r="M132" s="37"/>
      <c r="N132" s="58">
        <v>8.9387999999999987</v>
      </c>
      <c r="O132" s="58">
        <v>8.0128000000000004</v>
      </c>
      <c r="P132" s="33" t="s">
        <v>1380</v>
      </c>
      <c r="Q132" s="34"/>
      <c r="R132" s="34"/>
      <c r="S132" s="34"/>
      <c r="T132" s="33" t="s">
        <v>25</v>
      </c>
      <c r="U132" s="33" t="s">
        <v>25</v>
      </c>
      <c r="V132" s="33" t="s">
        <v>1352</v>
      </c>
      <c r="W132" s="39">
        <v>5.3E-3</v>
      </c>
      <c r="X132" s="33" t="s">
        <v>25</v>
      </c>
      <c r="Y132" s="36">
        <v>15089</v>
      </c>
      <c r="Z132" s="36">
        <v>10995</v>
      </c>
      <c r="AA132" s="36"/>
      <c r="AB132" s="36">
        <v>783.55205699999999</v>
      </c>
      <c r="AC132" s="36">
        <v>2350.6563460000002</v>
      </c>
      <c r="AD132" s="6">
        <v>771.32714799999997</v>
      </c>
      <c r="AE132" s="6">
        <v>188.566452</v>
      </c>
      <c r="AF132" s="36"/>
      <c r="AG132" s="36"/>
      <c r="AH132" s="41">
        <v>7.0889999999999998E-3</v>
      </c>
      <c r="AI132" s="93">
        <f t="shared" si="25"/>
        <v>14900.535551000001</v>
      </c>
      <c r="AJ132" s="11">
        <f t="shared" si="26"/>
        <v>0.73789294098641345</v>
      </c>
      <c r="AK132" s="11">
        <f t="shared" si="27"/>
        <v>0.15775650062740487</v>
      </c>
      <c r="AL132" s="11">
        <f t="shared" si="22"/>
        <v>7.0078134411072791E-3</v>
      </c>
      <c r="AM132" s="11">
        <f t="shared" si="23"/>
        <v>1.4982229319620668E-3</v>
      </c>
      <c r="AN132" s="94">
        <f t="shared" si="24"/>
        <v>1.6586059873942217E-2</v>
      </c>
    </row>
    <row r="133" spans="1:40" ht="12.75" customHeight="1" x14ac:dyDescent="0.2">
      <c r="A133" s="4" t="s">
        <v>1379</v>
      </c>
      <c r="B133" s="35" t="s">
        <v>247</v>
      </c>
      <c r="C133" s="35" t="s">
        <v>248</v>
      </c>
      <c r="D133" s="33" t="s">
        <v>249</v>
      </c>
      <c r="E133" s="33" t="s">
        <v>964</v>
      </c>
      <c r="F133" s="33" t="s">
        <v>965</v>
      </c>
      <c r="G133" s="33" t="s">
        <v>542</v>
      </c>
      <c r="H133" s="35" t="s">
        <v>77</v>
      </c>
      <c r="I133" s="33" t="s">
        <v>817</v>
      </c>
      <c r="J133" s="33" t="s">
        <v>24</v>
      </c>
      <c r="K133" s="36">
        <v>7728507500</v>
      </c>
      <c r="L133" s="37"/>
      <c r="M133" s="37"/>
      <c r="N133" s="58">
        <v>9.4562999999999988</v>
      </c>
      <c r="O133" s="58">
        <v>6.3077999999999994</v>
      </c>
      <c r="P133" s="33" t="s">
        <v>1392</v>
      </c>
      <c r="Q133" s="34"/>
      <c r="R133" s="34"/>
      <c r="S133" s="34"/>
      <c r="T133" s="33" t="s">
        <v>25</v>
      </c>
      <c r="U133" s="33" t="s">
        <v>25</v>
      </c>
      <c r="V133" s="33" t="s">
        <v>1350</v>
      </c>
      <c r="W133" s="39">
        <v>5.3E-3</v>
      </c>
      <c r="X133" s="33" t="s">
        <v>25</v>
      </c>
      <c r="Y133" s="36">
        <v>151068139</v>
      </c>
      <c r="Z133" s="36">
        <v>131367016</v>
      </c>
      <c r="AA133" s="36"/>
      <c r="AB133" s="36">
        <v>3863321.832037</v>
      </c>
      <c r="AC133" s="36">
        <v>7726643.6640750002</v>
      </c>
      <c r="AD133" s="6">
        <v>6725836.6603229996</v>
      </c>
      <c r="AE133" s="6">
        <v>1385320.70518</v>
      </c>
      <c r="AF133" s="36"/>
      <c r="AG133" s="36"/>
      <c r="AH133" s="41">
        <v>6.659E-3</v>
      </c>
      <c r="AI133" s="93">
        <f t="shared" si="25"/>
        <v>149682818.15643498</v>
      </c>
      <c r="AJ133" s="11">
        <f t="shared" si="26"/>
        <v>0.87763590783483936</v>
      </c>
      <c r="AK133" s="11">
        <f t="shared" si="27"/>
        <v>5.1620110839975024E-2</v>
      </c>
      <c r="AL133" s="11">
        <f t="shared" si="22"/>
        <v>1.699772122884011E-2</v>
      </c>
      <c r="AM133" s="11">
        <f t="shared" si="23"/>
        <v>9.9975883624037372E-4</v>
      </c>
      <c r="AN133" s="94">
        <f t="shared" si="24"/>
        <v>2.6026622811575841E-2</v>
      </c>
    </row>
    <row r="134" spans="1:40" ht="12.75" customHeight="1" x14ac:dyDescent="0.2">
      <c r="A134" s="4" t="s">
        <v>1379</v>
      </c>
      <c r="B134" s="35" t="s">
        <v>247</v>
      </c>
      <c r="C134" s="35" t="s">
        <v>250</v>
      </c>
      <c r="D134" s="33" t="s">
        <v>251</v>
      </c>
      <c r="E134" s="33" t="s">
        <v>964</v>
      </c>
      <c r="F134" s="33" t="s">
        <v>965</v>
      </c>
      <c r="G134" s="33" t="s">
        <v>542</v>
      </c>
      <c r="H134" s="35" t="s">
        <v>77</v>
      </c>
      <c r="I134" s="33" t="s">
        <v>817</v>
      </c>
      <c r="J134" s="33" t="s">
        <v>24</v>
      </c>
      <c r="K134" s="36">
        <v>465199844</v>
      </c>
      <c r="L134" s="37"/>
      <c r="M134" s="37"/>
      <c r="N134" s="58">
        <v>10.5534</v>
      </c>
      <c r="O134" s="58">
        <v>6.3077999999999994</v>
      </c>
      <c r="P134" s="33" t="s">
        <v>1380</v>
      </c>
      <c r="Q134" s="34"/>
      <c r="R134" s="34"/>
      <c r="S134" s="34"/>
      <c r="T134" s="33" t="s">
        <v>25</v>
      </c>
      <c r="U134" s="33" t="s">
        <v>25</v>
      </c>
      <c r="V134" s="33" t="s">
        <v>1350</v>
      </c>
      <c r="W134" s="39">
        <v>5.3E-3</v>
      </c>
      <c r="X134" s="33" t="s">
        <v>25</v>
      </c>
      <c r="Y134" s="36">
        <v>4441621</v>
      </c>
      <c r="Z134" s="36">
        <v>3255756</v>
      </c>
      <c r="AA134" s="36"/>
      <c r="AB134" s="36">
        <v>232543.827085</v>
      </c>
      <c r="AC134" s="36">
        <v>465087.654171</v>
      </c>
      <c r="AD134" s="6">
        <v>404846.78613100003</v>
      </c>
      <c r="AE134" s="6">
        <v>83386.353860999996</v>
      </c>
      <c r="AF134" s="36"/>
      <c r="AG134" s="36"/>
      <c r="AH134" s="41">
        <v>6.659E-3</v>
      </c>
      <c r="AI134" s="93">
        <f t="shared" si="25"/>
        <v>4358234.2673869999</v>
      </c>
      <c r="AJ134" s="11">
        <f t="shared" si="26"/>
        <v>0.74703556538093208</v>
      </c>
      <c r="AK134" s="11">
        <f t="shared" si="27"/>
        <v>0.10671469811783328</v>
      </c>
      <c r="AL134" s="11">
        <f t="shared" si="22"/>
        <v>6.9986179960971782E-3</v>
      </c>
      <c r="AM134" s="11">
        <f t="shared" si="23"/>
        <v>9.9975883519642797E-4</v>
      </c>
      <c r="AN134" s="94">
        <f t="shared" si="24"/>
        <v>1.6027520483396809E-2</v>
      </c>
    </row>
    <row r="135" spans="1:40" ht="12.75" customHeight="1" x14ac:dyDescent="0.2">
      <c r="A135" s="4" t="s">
        <v>1379</v>
      </c>
      <c r="B135" s="35" t="s">
        <v>247</v>
      </c>
      <c r="C135" s="35" t="s">
        <v>252</v>
      </c>
      <c r="D135" s="33" t="s">
        <v>253</v>
      </c>
      <c r="E135" s="33" t="s">
        <v>964</v>
      </c>
      <c r="F135" s="33" t="s">
        <v>965</v>
      </c>
      <c r="G135" s="33" t="s">
        <v>542</v>
      </c>
      <c r="H135" s="35" t="s">
        <v>77</v>
      </c>
      <c r="I135" s="33" t="s">
        <v>817</v>
      </c>
      <c r="J135" s="33" t="s">
        <v>24</v>
      </c>
      <c r="K135" s="36">
        <v>3703575</v>
      </c>
      <c r="L135" s="37"/>
      <c r="M135" s="37"/>
      <c r="N135" s="58">
        <v>9.6646999999999998</v>
      </c>
      <c r="O135" s="58">
        <v>6.3077999999999994</v>
      </c>
      <c r="P135" s="33" t="s">
        <v>1384</v>
      </c>
      <c r="Q135" s="34"/>
      <c r="R135" s="34"/>
      <c r="S135" s="34"/>
      <c r="T135" s="33" t="s">
        <v>25</v>
      </c>
      <c r="U135" s="33" t="s">
        <v>25</v>
      </c>
      <c r="V135" s="33" t="s">
        <v>1350</v>
      </c>
      <c r="W135" s="39">
        <v>5.3E-3</v>
      </c>
      <c r="X135" s="33" t="s">
        <v>25</v>
      </c>
      <c r="Y135" s="36">
        <v>65071</v>
      </c>
      <c r="Z135" s="36">
        <v>55629</v>
      </c>
      <c r="AA135" s="36"/>
      <c r="AB135" s="36">
        <v>1851.3408770000001</v>
      </c>
      <c r="AC135" s="36">
        <v>3702.6817550000001</v>
      </c>
      <c r="AD135" s="6">
        <v>3223.5535460000001</v>
      </c>
      <c r="AE135" s="6">
        <v>663.94095800000002</v>
      </c>
      <c r="AF135" s="36"/>
      <c r="AG135" s="36"/>
      <c r="AH135" s="41">
        <v>6.659E-3</v>
      </c>
      <c r="AI135" s="93">
        <f t="shared" si="25"/>
        <v>64406.576178000003</v>
      </c>
      <c r="AJ135" s="11">
        <f t="shared" si="26"/>
        <v>0.86371614982697609</v>
      </c>
      <c r="AK135" s="11">
        <f t="shared" si="27"/>
        <v>5.748918782403406E-2</v>
      </c>
      <c r="AL135" s="11">
        <f t="shared" si="22"/>
        <v>1.5020351957230513E-2</v>
      </c>
      <c r="AM135" s="11">
        <f t="shared" si="23"/>
        <v>9.9975881546883754E-4</v>
      </c>
      <c r="AN135" s="94">
        <f t="shared" si="24"/>
        <v>2.4049379883760963E-2</v>
      </c>
    </row>
    <row r="136" spans="1:40" ht="12.75" customHeight="1" x14ac:dyDescent="0.2">
      <c r="A136" s="4" t="s">
        <v>1379</v>
      </c>
      <c r="B136" s="35" t="s">
        <v>254</v>
      </c>
      <c r="C136" s="35" t="s">
        <v>255</v>
      </c>
      <c r="D136" s="33" t="s">
        <v>256</v>
      </c>
      <c r="E136" s="33" t="s">
        <v>964</v>
      </c>
      <c r="F136" s="33" t="s">
        <v>965</v>
      </c>
      <c r="G136" s="33" t="s">
        <v>542</v>
      </c>
      <c r="H136" s="35" t="s">
        <v>77</v>
      </c>
      <c r="I136" s="33" t="s">
        <v>817</v>
      </c>
      <c r="J136" s="33" t="s">
        <v>24</v>
      </c>
      <c r="K136" s="36">
        <v>7936223661</v>
      </c>
      <c r="L136" s="37"/>
      <c r="M136" s="37"/>
      <c r="N136" s="58">
        <v>2.8832</v>
      </c>
      <c r="O136" s="58">
        <v>4.782</v>
      </c>
      <c r="P136" s="33" t="s">
        <v>1392</v>
      </c>
      <c r="Q136" s="34"/>
      <c r="R136" s="34"/>
      <c r="S136" s="34"/>
      <c r="T136" s="33" t="s">
        <v>25</v>
      </c>
      <c r="U136" s="33" t="s">
        <v>25</v>
      </c>
      <c r="V136" s="33" t="s">
        <v>1350</v>
      </c>
      <c r="W136" s="39">
        <v>5.3E-3</v>
      </c>
      <c r="X136" s="33" t="s">
        <v>25</v>
      </c>
      <c r="Y136" s="36">
        <v>155582527</v>
      </c>
      <c r="Z136" s="36">
        <v>134935705</v>
      </c>
      <c r="AA136" s="36"/>
      <c r="AB136" s="36">
        <v>3968324.0185199999</v>
      </c>
      <c r="AC136" s="36">
        <v>8061697.9997389996</v>
      </c>
      <c r="AD136" s="6">
        <v>6796818.6120609995</v>
      </c>
      <c r="AE136" s="6">
        <v>1819981.163863</v>
      </c>
      <c r="AF136" s="36"/>
      <c r="AG136" s="36"/>
      <c r="AH136" s="41">
        <v>6.7660000000000003E-3</v>
      </c>
      <c r="AI136" s="93">
        <f t="shared" si="25"/>
        <v>153762545.63031998</v>
      </c>
      <c r="AJ136" s="11">
        <f t="shared" si="26"/>
        <v>0.87755899492205358</v>
      </c>
      <c r="AK136" s="11">
        <f t="shared" si="27"/>
        <v>5.2429530004798108E-2</v>
      </c>
      <c r="AL136" s="11">
        <f t="shared" si="22"/>
        <v>1.700250783796553E-2</v>
      </c>
      <c r="AM136" s="11">
        <f t="shared" si="23"/>
        <v>1.0158103329869096E-3</v>
      </c>
      <c r="AN136" s="94">
        <f t="shared" si="24"/>
        <v>2.614077472893515E-2</v>
      </c>
    </row>
    <row r="137" spans="1:40" ht="12.75" customHeight="1" x14ac:dyDescent="0.2">
      <c r="A137" s="4" t="s">
        <v>1379</v>
      </c>
      <c r="B137" s="35" t="s">
        <v>254</v>
      </c>
      <c r="C137" s="35" t="s">
        <v>257</v>
      </c>
      <c r="D137" s="33" t="s">
        <v>258</v>
      </c>
      <c r="E137" s="33" t="s">
        <v>964</v>
      </c>
      <c r="F137" s="33" t="s">
        <v>965</v>
      </c>
      <c r="G137" s="33" t="s">
        <v>542</v>
      </c>
      <c r="H137" s="35" t="s">
        <v>77</v>
      </c>
      <c r="I137" s="33" t="s">
        <v>817</v>
      </c>
      <c r="J137" s="33" t="s">
        <v>24</v>
      </c>
      <c r="K137" s="36">
        <v>523554070</v>
      </c>
      <c r="L137" s="37"/>
      <c r="M137" s="37"/>
      <c r="N137" s="58">
        <v>3.9146000000000001</v>
      </c>
      <c r="O137" s="58">
        <v>4.782</v>
      </c>
      <c r="P137" s="33" t="s">
        <v>1380</v>
      </c>
      <c r="Q137" s="34"/>
      <c r="R137" s="34"/>
      <c r="S137" s="34"/>
      <c r="T137" s="33" t="s">
        <v>25</v>
      </c>
      <c r="U137" s="33" t="s">
        <v>25</v>
      </c>
      <c r="V137" s="33" t="s">
        <v>1350</v>
      </c>
      <c r="W137" s="39">
        <v>5.3E-3</v>
      </c>
      <c r="X137" s="33" t="s">
        <v>25</v>
      </c>
      <c r="Y137" s="36">
        <v>5022303</v>
      </c>
      <c r="Z137" s="36">
        <v>3660228</v>
      </c>
      <c r="AA137" s="36"/>
      <c r="AB137" s="36">
        <v>261791.03323999999</v>
      </c>
      <c r="AC137" s="36">
        <v>531831.63450699998</v>
      </c>
      <c r="AD137" s="6">
        <v>448387.77416099998</v>
      </c>
      <c r="AE137" s="6">
        <v>120064.380452</v>
      </c>
      <c r="AF137" s="36"/>
      <c r="AG137" s="36"/>
      <c r="AH137" s="41">
        <v>6.7660000000000003E-3</v>
      </c>
      <c r="AI137" s="93">
        <f t="shared" si="25"/>
        <v>4902238.441908</v>
      </c>
      <c r="AJ137" s="11">
        <f t="shared" si="26"/>
        <v>0.74664422046664114</v>
      </c>
      <c r="AK137" s="11">
        <f t="shared" si="27"/>
        <v>0.10848750847378322</v>
      </c>
      <c r="AL137" s="11">
        <f t="shared" si="22"/>
        <v>6.9911174599406704E-3</v>
      </c>
      <c r="AM137" s="11">
        <f t="shared" si="23"/>
        <v>1.015810333605085E-3</v>
      </c>
      <c r="AN137" s="94">
        <f t="shared" si="24"/>
        <v>1.6129385221908408E-2</v>
      </c>
    </row>
    <row r="138" spans="1:40" ht="12.75" customHeight="1" x14ac:dyDescent="0.2">
      <c r="A138" s="4" t="s">
        <v>1379</v>
      </c>
      <c r="B138" s="35" t="s">
        <v>254</v>
      </c>
      <c r="C138" s="35" t="s">
        <v>259</v>
      </c>
      <c r="D138" s="33" t="s">
        <v>260</v>
      </c>
      <c r="E138" s="33" t="s">
        <v>964</v>
      </c>
      <c r="F138" s="33" t="s">
        <v>965</v>
      </c>
      <c r="G138" s="33" t="s">
        <v>542</v>
      </c>
      <c r="H138" s="35" t="s">
        <v>77</v>
      </c>
      <c r="I138" s="33" t="s">
        <v>817</v>
      </c>
      <c r="J138" s="33" t="s">
        <v>24</v>
      </c>
      <c r="K138" s="36">
        <v>13611169</v>
      </c>
      <c r="L138" s="37"/>
      <c r="M138" s="37"/>
      <c r="N138" s="58">
        <v>3.1198000000000001</v>
      </c>
      <c r="O138" s="58">
        <v>4.782</v>
      </c>
      <c r="P138" s="33" t="s">
        <v>1385</v>
      </c>
      <c r="Q138" s="34"/>
      <c r="R138" s="34"/>
      <c r="S138" s="34"/>
      <c r="T138" s="33" t="s">
        <v>25</v>
      </c>
      <c r="U138" s="33" t="s">
        <v>25</v>
      </c>
      <c r="V138" s="33" t="s">
        <v>1350</v>
      </c>
      <c r="W138" s="39">
        <v>5.3E-3</v>
      </c>
      <c r="X138" s="33" t="s">
        <v>25</v>
      </c>
      <c r="Y138" s="36">
        <v>235290</v>
      </c>
      <c r="Z138" s="36">
        <v>199879</v>
      </c>
      <c r="AA138" s="36"/>
      <c r="AB138" s="36">
        <v>6805.9482399999997</v>
      </c>
      <c r="AC138" s="36">
        <v>13826.365754</v>
      </c>
      <c r="AD138" s="6">
        <v>11656.613777</v>
      </c>
      <c r="AE138" s="6">
        <v>3121.735686</v>
      </c>
      <c r="AF138" s="36"/>
      <c r="AG138" s="36"/>
      <c r="AH138" s="41">
        <v>6.7660000000000003E-3</v>
      </c>
      <c r="AI138" s="93">
        <f t="shared" si="25"/>
        <v>232167.92777099999</v>
      </c>
      <c r="AJ138" s="11">
        <f t="shared" si="26"/>
        <v>0.86092425391827443</v>
      </c>
      <c r="AK138" s="11">
        <f t="shared" si="27"/>
        <v>5.9553297851018018E-2</v>
      </c>
      <c r="AL138" s="11">
        <f t="shared" si="22"/>
        <v>1.4684925299215666E-2</v>
      </c>
      <c r="AM138" s="11">
        <f t="shared" si="23"/>
        <v>1.0158103065210638E-3</v>
      </c>
      <c r="AN138" s="94">
        <f t="shared" si="24"/>
        <v>2.3823162964547718E-2</v>
      </c>
    </row>
    <row r="139" spans="1:40" ht="12.75" customHeight="1" x14ac:dyDescent="0.2">
      <c r="A139" s="4" t="s">
        <v>1379</v>
      </c>
      <c r="B139" s="35" t="s">
        <v>261</v>
      </c>
      <c r="C139" s="35" t="s">
        <v>262</v>
      </c>
      <c r="D139" s="33" t="s">
        <v>263</v>
      </c>
      <c r="E139" s="33" t="s">
        <v>964</v>
      </c>
      <c r="F139" s="33" t="s">
        <v>965</v>
      </c>
      <c r="G139" s="33" t="s">
        <v>1085</v>
      </c>
      <c r="H139" s="35" t="s">
        <v>110</v>
      </c>
      <c r="I139" s="5" t="s">
        <v>810</v>
      </c>
      <c r="J139" s="33" t="s">
        <v>24</v>
      </c>
      <c r="K139" s="36">
        <v>15008029603</v>
      </c>
      <c r="L139" s="37"/>
      <c r="M139" s="37"/>
      <c r="N139" s="58">
        <v>3.7753000000000001</v>
      </c>
      <c r="O139" s="58">
        <v>0.19940000000000002</v>
      </c>
      <c r="P139" s="33" t="s">
        <v>1391</v>
      </c>
      <c r="Q139" s="34"/>
      <c r="R139" s="34"/>
      <c r="S139" s="34"/>
      <c r="T139" s="33" t="s">
        <v>264</v>
      </c>
      <c r="U139" s="33" t="s">
        <v>26</v>
      </c>
      <c r="V139" s="33" t="s">
        <v>1350</v>
      </c>
      <c r="W139" s="39">
        <v>5.3E-3</v>
      </c>
      <c r="X139" s="33" t="s">
        <v>25</v>
      </c>
      <c r="Y139" s="36">
        <v>402376673</v>
      </c>
      <c r="Z139" s="36">
        <v>225199730</v>
      </c>
      <c r="AA139" s="36">
        <v>132304227</v>
      </c>
      <c r="AB139" s="36">
        <v>7499308.9596149996</v>
      </c>
      <c r="AC139" s="36">
        <v>14998619.761541</v>
      </c>
      <c r="AD139" s="6">
        <v>13023732.280485999</v>
      </c>
      <c r="AE139" s="6">
        <v>9351054.8179080002</v>
      </c>
      <c r="AF139" s="36"/>
      <c r="AG139" s="36"/>
      <c r="AH139" s="56"/>
      <c r="AI139" s="93">
        <f t="shared" si="25"/>
        <v>260721391.00164199</v>
      </c>
      <c r="AJ139" s="11">
        <f t="shared" si="26"/>
        <v>0.8637562462167967</v>
      </c>
      <c r="AK139" s="11">
        <f t="shared" si="27"/>
        <v>5.7527384707174029E-2</v>
      </c>
      <c r="AL139" s="11">
        <f t="shared" si="22"/>
        <v>1.5005282902359425E-2</v>
      </c>
      <c r="AM139" s="11">
        <f t="shared" si="23"/>
        <v>9.9937301286658455E-4</v>
      </c>
      <c r="AN139" s="94">
        <f t="shared" si="24"/>
        <v>1.7372126648092807E-2</v>
      </c>
    </row>
    <row r="140" spans="1:40" ht="12.75" customHeight="1" x14ac:dyDescent="0.2">
      <c r="A140" s="4" t="s">
        <v>1379</v>
      </c>
      <c r="B140" s="35" t="s">
        <v>261</v>
      </c>
      <c r="C140" s="35" t="s">
        <v>265</v>
      </c>
      <c r="D140" s="33" t="s">
        <v>266</v>
      </c>
      <c r="E140" s="33" t="s">
        <v>964</v>
      </c>
      <c r="F140" s="33" t="s">
        <v>965</v>
      </c>
      <c r="G140" s="33" t="s">
        <v>1085</v>
      </c>
      <c r="H140" s="35" t="s">
        <v>110</v>
      </c>
      <c r="I140" s="5" t="s">
        <v>810</v>
      </c>
      <c r="J140" s="33" t="s">
        <v>24</v>
      </c>
      <c r="K140" s="36">
        <v>726166510</v>
      </c>
      <c r="L140" s="37"/>
      <c r="M140" s="37"/>
      <c r="N140" s="58">
        <v>4.5222999999999995</v>
      </c>
      <c r="O140" s="58">
        <v>0.19940000000000002</v>
      </c>
      <c r="P140" s="33" t="s">
        <v>1388</v>
      </c>
      <c r="Q140" s="34"/>
      <c r="R140" s="34"/>
      <c r="S140" s="34"/>
      <c r="T140" s="33" t="s">
        <v>264</v>
      </c>
      <c r="U140" s="33" t="s">
        <v>26</v>
      </c>
      <c r="V140" s="33" t="s">
        <v>1350</v>
      </c>
      <c r="W140" s="39">
        <v>5.3E-3</v>
      </c>
      <c r="X140" s="33" t="s">
        <v>25</v>
      </c>
      <c r="Y140" s="36">
        <v>14298555</v>
      </c>
      <c r="Z140" s="36">
        <v>4356789</v>
      </c>
      <c r="AA140" s="36">
        <v>7770591</v>
      </c>
      <c r="AB140" s="36">
        <v>362855.56195300003</v>
      </c>
      <c r="AC140" s="36">
        <v>725711.21304599999</v>
      </c>
      <c r="AD140" s="6">
        <v>630156.24011899997</v>
      </c>
      <c r="AE140" s="6">
        <v>452452.27535299998</v>
      </c>
      <c r="AF140" s="36"/>
      <c r="AG140" s="36"/>
      <c r="AH140" s="56"/>
      <c r="AI140" s="93">
        <f t="shared" si="25"/>
        <v>6075512.0151180001</v>
      </c>
      <c r="AJ140" s="11">
        <f t="shared" si="26"/>
        <v>0.717106474180083</v>
      </c>
      <c r="AK140" s="11">
        <f t="shared" si="27"/>
        <v>0.11944856848940082</v>
      </c>
      <c r="AL140" s="11">
        <f t="shared" si="22"/>
        <v>5.9997107275024291E-3</v>
      </c>
      <c r="AM140" s="11">
        <f t="shared" si="23"/>
        <v>9.9937301301047336E-4</v>
      </c>
      <c r="AN140" s="94">
        <f t="shared" si="24"/>
        <v>8.366554958749061E-3</v>
      </c>
    </row>
    <row r="141" spans="1:40" ht="12.75" customHeight="1" x14ac:dyDescent="0.2">
      <c r="A141" s="4" t="s">
        <v>1379</v>
      </c>
      <c r="B141" s="35" t="s">
        <v>267</v>
      </c>
      <c r="C141" s="35" t="s">
        <v>268</v>
      </c>
      <c r="D141" s="33" t="s">
        <v>269</v>
      </c>
      <c r="E141" s="33" t="s">
        <v>964</v>
      </c>
      <c r="F141" s="33" t="s">
        <v>965</v>
      </c>
      <c r="G141" s="33" t="s">
        <v>1085</v>
      </c>
      <c r="H141" s="35" t="s">
        <v>110</v>
      </c>
      <c r="I141" s="5" t="s">
        <v>810</v>
      </c>
      <c r="J141" s="33" t="s">
        <v>24</v>
      </c>
      <c r="K141" s="36">
        <v>111911956</v>
      </c>
      <c r="L141" s="37"/>
      <c r="M141" s="37"/>
      <c r="N141" s="58">
        <v>11.5181</v>
      </c>
      <c r="O141" s="41" t="s">
        <v>25</v>
      </c>
      <c r="P141" s="33" t="s">
        <v>1393</v>
      </c>
      <c r="Q141" s="34"/>
      <c r="R141" s="34"/>
      <c r="S141" s="34"/>
      <c r="T141" s="33" t="s">
        <v>25</v>
      </c>
      <c r="U141" s="33" t="s">
        <v>25</v>
      </c>
      <c r="V141" s="33" t="s">
        <v>1353</v>
      </c>
      <c r="W141" s="39">
        <v>4.8999999999999998E-3</v>
      </c>
      <c r="X141" s="33" t="s">
        <v>25</v>
      </c>
      <c r="Y141" s="36">
        <v>1126411</v>
      </c>
      <c r="Z141" s="36">
        <v>763832</v>
      </c>
      <c r="AA141" s="36"/>
      <c r="AB141" s="36">
        <v>16759.704576</v>
      </c>
      <c r="AC141" s="36">
        <v>67241.255724000002</v>
      </c>
      <c r="AD141" s="6">
        <v>102332.40067100001</v>
      </c>
      <c r="AE141" s="6">
        <v>176245.68852699999</v>
      </c>
      <c r="AF141" s="36"/>
      <c r="AG141" s="36"/>
      <c r="AH141" s="56"/>
      <c r="AI141" s="93">
        <f t="shared" si="25"/>
        <v>950165.36097100005</v>
      </c>
      <c r="AJ141" s="11">
        <f t="shared" si="26"/>
        <v>0.80389375510323713</v>
      </c>
      <c r="AK141" s="11">
        <f t="shared" si="27"/>
        <v>7.0767951017793707E-2</v>
      </c>
      <c r="AL141" s="11">
        <f t="shared" si="22"/>
        <v>6.8252939837813217E-3</v>
      </c>
      <c r="AM141" s="11">
        <f t="shared" si="23"/>
        <v>6.0084067982870391E-4</v>
      </c>
      <c r="AN141" s="94">
        <f t="shared" si="24"/>
        <v>8.4902935748080392E-3</v>
      </c>
    </row>
    <row r="142" spans="1:40" ht="12.75" customHeight="1" x14ac:dyDescent="0.2">
      <c r="A142" s="4" t="s">
        <v>1379</v>
      </c>
      <c r="B142" s="35" t="s">
        <v>267</v>
      </c>
      <c r="C142" s="35" t="s">
        <v>270</v>
      </c>
      <c r="D142" s="33" t="s">
        <v>271</v>
      </c>
      <c r="E142" s="33" t="s">
        <v>964</v>
      </c>
      <c r="F142" s="33" t="s">
        <v>965</v>
      </c>
      <c r="G142" s="33" t="s">
        <v>1085</v>
      </c>
      <c r="H142" s="35" t="s">
        <v>110</v>
      </c>
      <c r="I142" s="5" t="s">
        <v>810</v>
      </c>
      <c r="J142" s="33" t="s">
        <v>24</v>
      </c>
      <c r="K142" s="36">
        <v>7490502730</v>
      </c>
      <c r="L142" s="37"/>
      <c r="M142" s="37"/>
      <c r="N142" s="58">
        <v>11.9809</v>
      </c>
      <c r="O142" s="41" t="s">
        <v>25</v>
      </c>
      <c r="P142" s="59">
        <v>2.8999999999999998E-3</v>
      </c>
      <c r="Q142" s="34"/>
      <c r="R142" s="34"/>
      <c r="S142" s="34"/>
      <c r="T142" s="33" t="s">
        <v>25</v>
      </c>
      <c r="U142" s="33" t="s">
        <v>25</v>
      </c>
      <c r="V142" s="33" t="s">
        <v>1353</v>
      </c>
      <c r="W142" s="39">
        <v>4.8999999999999998E-3</v>
      </c>
      <c r="X142" s="33" t="s">
        <v>25</v>
      </c>
      <c r="Y142" s="36">
        <v>45612532</v>
      </c>
      <c r="Z142" s="36">
        <v>21344322</v>
      </c>
      <c r="AA142" s="36"/>
      <c r="AB142" s="36">
        <v>1121762.2954239999</v>
      </c>
      <c r="AC142" s="36">
        <v>4500598.7442760002</v>
      </c>
      <c r="AD142" s="6">
        <v>6849341.5993290003</v>
      </c>
      <c r="AE142" s="6">
        <v>11796507.581473</v>
      </c>
      <c r="AF142" s="36"/>
      <c r="AG142" s="36"/>
      <c r="AH142" s="56"/>
      <c r="AI142" s="93">
        <f t="shared" si="25"/>
        <v>33816024.639029004</v>
      </c>
      <c r="AJ142" s="11">
        <f t="shared" si="26"/>
        <v>0.63118956849130337</v>
      </c>
      <c r="AK142" s="11">
        <f t="shared" si="27"/>
        <v>0.13309071046398524</v>
      </c>
      <c r="AL142" s="11">
        <f t="shared" si="22"/>
        <v>2.8495179521815621E-3</v>
      </c>
      <c r="AM142" s="11">
        <f t="shared" si="23"/>
        <v>6.0084067872384313E-4</v>
      </c>
      <c r="AN142" s="94">
        <f t="shared" si="24"/>
        <v>4.5145200339615924E-3</v>
      </c>
    </row>
    <row r="143" spans="1:40" ht="12.75" customHeight="1" x14ac:dyDescent="0.2">
      <c r="A143" s="4" t="s">
        <v>1379</v>
      </c>
      <c r="B143" s="35" t="s">
        <v>272</v>
      </c>
      <c r="C143" s="35" t="s">
        <v>273</v>
      </c>
      <c r="D143" s="33" t="s">
        <v>274</v>
      </c>
      <c r="E143" s="33" t="s">
        <v>964</v>
      </c>
      <c r="F143" s="33" t="s">
        <v>965</v>
      </c>
      <c r="G143" s="33" t="s">
        <v>1085</v>
      </c>
      <c r="H143" s="3" t="s">
        <v>46</v>
      </c>
      <c r="I143" s="5" t="s">
        <v>810</v>
      </c>
      <c r="J143" s="33" t="s">
        <v>24</v>
      </c>
      <c r="K143" s="36">
        <v>5481796677</v>
      </c>
      <c r="L143" s="37"/>
      <c r="M143" s="37"/>
      <c r="N143" s="58">
        <v>0.4158</v>
      </c>
      <c r="O143" s="58">
        <v>2.0268000000000002</v>
      </c>
      <c r="P143" s="33" t="s">
        <v>1387</v>
      </c>
      <c r="Q143" s="34"/>
      <c r="R143" s="34"/>
      <c r="S143" s="34"/>
      <c r="T143" s="33" t="s">
        <v>25</v>
      </c>
      <c r="U143" s="33" t="s">
        <v>25</v>
      </c>
      <c r="V143" s="33" t="s">
        <v>1350</v>
      </c>
      <c r="W143" s="39">
        <v>1.2999999999999999E-3</v>
      </c>
      <c r="X143" s="33" t="s">
        <v>25</v>
      </c>
      <c r="Y143" s="36">
        <v>56566926</v>
      </c>
      <c r="Z143" s="36">
        <v>44035589</v>
      </c>
      <c r="AA143" s="36"/>
      <c r="AB143" s="36">
        <v>2745229.64163</v>
      </c>
      <c r="AC143" s="36">
        <v>4392367.2369830003</v>
      </c>
      <c r="AD143" s="6">
        <v>5289610.2884149998</v>
      </c>
      <c r="AE143" s="6">
        <v>104130</v>
      </c>
      <c r="AF143" s="36"/>
      <c r="AG143" s="36"/>
      <c r="AH143" s="56"/>
      <c r="AI143" s="93">
        <f t="shared" si="25"/>
        <v>56462796.167028002</v>
      </c>
      <c r="AJ143" s="11">
        <f t="shared" si="26"/>
        <v>0.77990450330752503</v>
      </c>
      <c r="AK143" s="11">
        <f t="shared" si="27"/>
        <v>7.7792237281156223E-2</v>
      </c>
      <c r="AL143" s="11">
        <f t="shared" si="22"/>
        <v>8.0330576989037783E-3</v>
      </c>
      <c r="AM143" s="11">
        <f t="shared" si="23"/>
        <v>8.0126416497935363E-4</v>
      </c>
      <c r="AN143" s="94">
        <f t="shared" si="24"/>
        <v>1.0300052974224531E-2</v>
      </c>
    </row>
    <row r="144" spans="1:40" ht="12.75" customHeight="1" x14ac:dyDescent="0.2">
      <c r="A144" s="4" t="s">
        <v>1379</v>
      </c>
      <c r="B144" s="35" t="s">
        <v>272</v>
      </c>
      <c r="C144" s="35" t="s">
        <v>275</v>
      </c>
      <c r="D144" s="33" t="s">
        <v>276</v>
      </c>
      <c r="E144" s="33" t="s">
        <v>964</v>
      </c>
      <c r="F144" s="33" t="s">
        <v>965</v>
      </c>
      <c r="G144" s="33" t="s">
        <v>1085</v>
      </c>
      <c r="H144" s="3" t="s">
        <v>46</v>
      </c>
      <c r="I144" s="5" t="s">
        <v>810</v>
      </c>
      <c r="J144" s="33" t="s">
        <v>24</v>
      </c>
      <c r="K144" s="36">
        <v>204705021</v>
      </c>
      <c r="L144" s="36">
        <v>1203456</v>
      </c>
      <c r="M144" s="60" t="s">
        <v>1394</v>
      </c>
      <c r="N144" s="58">
        <v>0.42160000000000003</v>
      </c>
      <c r="O144" s="58">
        <v>2.0268000000000002</v>
      </c>
      <c r="P144" s="33" t="s">
        <v>1387</v>
      </c>
      <c r="Q144" s="34"/>
      <c r="R144" s="34"/>
      <c r="S144" s="34"/>
      <c r="T144" s="33" t="s">
        <v>25</v>
      </c>
      <c r="U144" s="33" t="s">
        <v>25</v>
      </c>
      <c r="V144" s="33" t="s">
        <v>1350</v>
      </c>
      <c r="W144" s="39">
        <v>1.2999999999999999E-3</v>
      </c>
      <c r="X144" s="33" t="s">
        <v>25</v>
      </c>
      <c r="Y144" s="36">
        <v>2112361</v>
      </c>
      <c r="Z144" s="36">
        <v>1644407</v>
      </c>
      <c r="AA144" s="36"/>
      <c r="AB144" s="36">
        <v>102514.25309899999</v>
      </c>
      <c r="AC144" s="36">
        <v>164022.797877</v>
      </c>
      <c r="AD144" s="6">
        <v>197528.51551500001</v>
      </c>
      <c r="AE144" s="6">
        <v>3888</v>
      </c>
      <c r="AF144" s="36"/>
      <c r="AG144" s="36"/>
      <c r="AH144" s="56"/>
      <c r="AI144" s="93">
        <f t="shared" si="25"/>
        <v>2108472.5664909999</v>
      </c>
      <c r="AJ144" s="11">
        <f t="shared" si="26"/>
        <v>0.77990438487738289</v>
      </c>
      <c r="AK144" s="11">
        <f t="shared" si="27"/>
        <v>7.7792237131153658E-2</v>
      </c>
      <c r="AL144" s="11">
        <f t="shared" si="22"/>
        <v>8.033056502312173E-3</v>
      </c>
      <c r="AM144" s="11">
        <f t="shared" si="23"/>
        <v>8.0126416575292505E-4</v>
      </c>
      <c r="AN144" s="94">
        <f t="shared" si="24"/>
        <v>1.0300053004029636E-2</v>
      </c>
    </row>
    <row r="145" spans="1:40" ht="12.75" customHeight="1" x14ac:dyDescent="0.2">
      <c r="A145" s="4" t="s">
        <v>1379</v>
      </c>
      <c r="B145" s="35" t="s">
        <v>277</v>
      </c>
      <c r="C145" s="35" t="s">
        <v>278</v>
      </c>
      <c r="D145" s="33" t="s">
        <v>279</v>
      </c>
      <c r="E145" s="33" t="s">
        <v>964</v>
      </c>
      <c r="F145" s="33" t="s">
        <v>965</v>
      </c>
      <c r="G145" s="33" t="s">
        <v>1085</v>
      </c>
      <c r="H145" s="3" t="s">
        <v>23</v>
      </c>
      <c r="I145" s="5" t="s">
        <v>810</v>
      </c>
      <c r="J145" s="33" t="s">
        <v>24</v>
      </c>
      <c r="K145" s="36">
        <v>9398548396</v>
      </c>
      <c r="L145" s="37"/>
      <c r="M145" s="37"/>
      <c r="N145" s="58">
        <v>6.7214999999999998</v>
      </c>
      <c r="O145" s="58">
        <v>6.9568000000000003</v>
      </c>
      <c r="P145" s="33" t="s">
        <v>1395</v>
      </c>
      <c r="Q145" s="34"/>
      <c r="R145" s="34"/>
      <c r="S145" s="34"/>
      <c r="T145" s="33" t="s">
        <v>25</v>
      </c>
      <c r="U145" s="33" t="s">
        <v>25</v>
      </c>
      <c r="V145" s="33" t="s">
        <v>1354</v>
      </c>
      <c r="W145" s="39">
        <v>5.3E-3</v>
      </c>
      <c r="X145" s="33" t="s">
        <v>25</v>
      </c>
      <c r="Y145" s="36">
        <v>172956075</v>
      </c>
      <c r="Z145" s="36">
        <v>149636491</v>
      </c>
      <c r="AA145" s="36">
        <v>0</v>
      </c>
      <c r="AB145" s="36">
        <v>4682431</v>
      </c>
      <c r="AC145" s="36">
        <v>7491889</v>
      </c>
      <c r="AD145" s="6">
        <v>7977739</v>
      </c>
      <c r="AE145" s="6">
        <v>3167525</v>
      </c>
      <c r="AF145" s="36"/>
      <c r="AG145" s="36"/>
      <c r="AH145" s="56"/>
      <c r="AI145" s="93">
        <f t="shared" si="25"/>
        <v>169788550</v>
      </c>
      <c r="AJ145" s="11">
        <f t="shared" si="26"/>
        <v>0.88131084811078253</v>
      </c>
      <c r="AK145" s="11">
        <f t="shared" si="27"/>
        <v>4.4124818781949668E-2</v>
      </c>
      <c r="AL145" s="11">
        <f t="shared" si="22"/>
        <v>1.5921234290146864E-2</v>
      </c>
      <c r="AM145" s="11">
        <f t="shared" si="23"/>
        <v>7.9713256604482992E-4</v>
      </c>
      <c r="AN145" s="94">
        <f t="shared" si="24"/>
        <v>1.8065401469046179E-2</v>
      </c>
    </row>
    <row r="146" spans="1:40" ht="12.75" customHeight="1" x14ac:dyDescent="0.2">
      <c r="A146" s="4" t="s">
        <v>1379</v>
      </c>
      <c r="B146" s="35" t="s">
        <v>280</v>
      </c>
      <c r="C146" s="35" t="s">
        <v>280</v>
      </c>
      <c r="D146" s="33" t="s">
        <v>281</v>
      </c>
      <c r="E146" s="33" t="s">
        <v>964</v>
      </c>
      <c r="F146" s="33" t="s">
        <v>965</v>
      </c>
      <c r="G146" s="33" t="s">
        <v>542</v>
      </c>
      <c r="H146" s="3" t="s">
        <v>37</v>
      </c>
      <c r="I146" s="33" t="s">
        <v>817</v>
      </c>
      <c r="J146" s="33" t="s">
        <v>24</v>
      </c>
      <c r="K146" s="36">
        <v>6241409663</v>
      </c>
      <c r="L146" s="37"/>
      <c r="M146" s="37"/>
      <c r="N146" s="58">
        <v>3.3130000000000002</v>
      </c>
      <c r="O146" s="41" t="s">
        <v>25</v>
      </c>
      <c r="P146" s="33" t="s">
        <v>1391</v>
      </c>
      <c r="Q146" s="34"/>
      <c r="R146" s="34"/>
      <c r="S146" s="34"/>
      <c r="T146" s="33" t="s">
        <v>25</v>
      </c>
      <c r="U146" s="33" t="s">
        <v>25</v>
      </c>
      <c r="V146" s="33" t="s">
        <v>1354</v>
      </c>
      <c r="W146" s="39">
        <v>5.3E-3</v>
      </c>
      <c r="X146" s="33" t="s">
        <v>25</v>
      </c>
      <c r="Y146" s="36">
        <v>93619763</v>
      </c>
      <c r="Z146" s="36">
        <v>81057507</v>
      </c>
      <c r="AA146" s="36"/>
      <c r="AB146" s="36">
        <v>3117596</v>
      </c>
      <c r="AC146" s="36">
        <v>5569483</v>
      </c>
      <c r="AD146" s="6">
        <v>3780343</v>
      </c>
      <c r="AE146" s="6">
        <v>94834</v>
      </c>
      <c r="AF146" s="36"/>
      <c r="AG146" s="36"/>
      <c r="AH146" s="41">
        <v>4.3439999999999998E-3</v>
      </c>
      <c r="AI146" s="93">
        <f t="shared" si="25"/>
        <v>93524929</v>
      </c>
      <c r="AJ146" s="11">
        <f t="shared" si="26"/>
        <v>0.8666941302890484</v>
      </c>
      <c r="AK146" s="11">
        <f t="shared" si="27"/>
        <v>5.9550785652026532E-2</v>
      </c>
      <c r="AL146" s="11">
        <f t="shared" si="22"/>
        <v>1.2987051223463331E-2</v>
      </c>
      <c r="AM146" s="11">
        <f t="shared" si="23"/>
        <v>8.9234376538632277E-4</v>
      </c>
      <c r="AN146" s="94">
        <f t="shared" si="24"/>
        <v>1.9328584260576518E-2</v>
      </c>
    </row>
    <row r="147" spans="1:40" ht="12.75" customHeight="1" x14ac:dyDescent="0.2">
      <c r="A147" s="4" t="s">
        <v>1379</v>
      </c>
      <c r="B147" s="35" t="s">
        <v>282</v>
      </c>
      <c r="C147" s="35" t="s">
        <v>283</v>
      </c>
      <c r="D147" s="33" t="s">
        <v>284</v>
      </c>
      <c r="E147" s="33" t="s">
        <v>964</v>
      </c>
      <c r="F147" s="33" t="s">
        <v>965</v>
      </c>
      <c r="G147" s="33" t="s">
        <v>1085</v>
      </c>
      <c r="H147" s="35" t="s">
        <v>110</v>
      </c>
      <c r="I147" s="33" t="s">
        <v>817</v>
      </c>
      <c r="J147" s="33" t="s">
        <v>24</v>
      </c>
      <c r="K147" s="36">
        <v>1843681359</v>
      </c>
      <c r="L147" s="37"/>
      <c r="M147" s="37"/>
      <c r="N147" s="58">
        <v>6.8614999999999995</v>
      </c>
      <c r="O147" s="41" t="s">
        <v>25</v>
      </c>
      <c r="P147" s="33" t="s">
        <v>1396</v>
      </c>
      <c r="Q147" s="34"/>
      <c r="R147" s="34"/>
      <c r="S147" s="34"/>
      <c r="T147" s="33" t="s">
        <v>25</v>
      </c>
      <c r="U147" s="33" t="s">
        <v>25</v>
      </c>
      <c r="V147" s="33" t="s">
        <v>1350</v>
      </c>
      <c r="W147" s="39">
        <v>5.3E-3</v>
      </c>
      <c r="X147" s="33" t="s">
        <v>25</v>
      </c>
      <c r="Y147" s="36">
        <v>32708461</v>
      </c>
      <c r="Z147" s="36">
        <v>25705471</v>
      </c>
      <c r="AA147" s="36">
        <v>0</v>
      </c>
      <c r="AB147" s="36">
        <v>918052.48636500002</v>
      </c>
      <c r="AC147" s="36">
        <v>1652495.014432</v>
      </c>
      <c r="AD147" s="6">
        <v>2511873.001249</v>
      </c>
      <c r="AE147" s="6">
        <v>1920569.4813000001</v>
      </c>
      <c r="AF147" s="36"/>
      <c r="AG147" s="36"/>
      <c r="AH147" s="56"/>
      <c r="AI147" s="93">
        <f t="shared" si="25"/>
        <v>30787891.502046004</v>
      </c>
      <c r="AJ147" s="11">
        <f t="shared" si="26"/>
        <v>0.83492144950204683</v>
      </c>
      <c r="AK147" s="11">
        <f t="shared" si="27"/>
        <v>5.367353637459011E-2</v>
      </c>
      <c r="AL147" s="11">
        <f t="shared" si="22"/>
        <v>1.394246943731235E-2</v>
      </c>
      <c r="AM147" s="11">
        <f t="shared" si="23"/>
        <v>8.9630185084059314E-4</v>
      </c>
      <c r="AN147" s="94">
        <f t="shared" si="24"/>
        <v>1.6699139117371746E-2</v>
      </c>
    </row>
    <row r="148" spans="1:40" ht="12.75" customHeight="1" x14ac:dyDescent="0.2">
      <c r="A148" s="4" t="s">
        <v>1379</v>
      </c>
      <c r="B148" s="35" t="s">
        <v>282</v>
      </c>
      <c r="C148" s="35" t="s">
        <v>285</v>
      </c>
      <c r="D148" s="33" t="s">
        <v>286</v>
      </c>
      <c r="E148" s="33" t="s">
        <v>964</v>
      </c>
      <c r="F148" s="33" t="s">
        <v>965</v>
      </c>
      <c r="G148" s="33" t="s">
        <v>1085</v>
      </c>
      <c r="H148" s="35" t="s">
        <v>110</v>
      </c>
      <c r="I148" s="33" t="s">
        <v>817</v>
      </c>
      <c r="J148" s="33" t="s">
        <v>24</v>
      </c>
      <c r="K148" s="36">
        <v>2261179071</v>
      </c>
      <c r="L148" s="37"/>
      <c r="M148" s="37"/>
      <c r="N148" s="58">
        <v>6.8614999999999995</v>
      </c>
      <c r="O148" s="41" t="s">
        <v>25</v>
      </c>
      <c r="P148" s="33" t="s">
        <v>1396</v>
      </c>
      <c r="Q148" s="34"/>
      <c r="R148" s="34"/>
      <c r="S148" s="34"/>
      <c r="T148" s="33" t="s">
        <v>25</v>
      </c>
      <c r="U148" s="33" t="s">
        <v>25</v>
      </c>
      <c r="V148" s="33" t="s">
        <v>1350</v>
      </c>
      <c r="W148" s="39">
        <v>5.3E-3</v>
      </c>
      <c r="X148" s="33" t="s">
        <v>25</v>
      </c>
      <c r="Y148" s="36">
        <v>40115220</v>
      </c>
      <c r="Z148" s="36">
        <v>31526419</v>
      </c>
      <c r="AA148" s="36">
        <v>0</v>
      </c>
      <c r="AB148" s="36">
        <v>1125943.513635</v>
      </c>
      <c r="AC148" s="36">
        <v>2026698.985568</v>
      </c>
      <c r="AD148" s="6">
        <v>3080680.998751</v>
      </c>
      <c r="AE148" s="6">
        <v>2355477.5186999999</v>
      </c>
      <c r="AF148" s="36"/>
      <c r="AG148" s="36"/>
      <c r="AH148" s="56"/>
      <c r="AI148" s="93">
        <f t="shared" si="25"/>
        <v>37759742.497953996</v>
      </c>
      <c r="AJ148" s="11">
        <f t="shared" si="26"/>
        <v>0.83492145111180915</v>
      </c>
      <c r="AK148" s="11">
        <f t="shared" si="27"/>
        <v>5.36735383107503E-2</v>
      </c>
      <c r="AL148" s="11">
        <f t="shared" si="22"/>
        <v>1.3942468955392166E-2</v>
      </c>
      <c r="AM148" s="11">
        <f t="shared" si="23"/>
        <v>8.9630185046410242E-4</v>
      </c>
      <c r="AN148" s="94">
        <f t="shared" si="24"/>
        <v>1.6699138507970914E-2</v>
      </c>
    </row>
    <row r="149" spans="1:40" ht="12.75" customHeight="1" x14ac:dyDescent="0.2">
      <c r="A149" s="4" t="s">
        <v>1397</v>
      </c>
      <c r="B149" s="35" t="s">
        <v>1398</v>
      </c>
      <c r="C149" s="61"/>
      <c r="D149" s="33" t="s">
        <v>287</v>
      </c>
      <c r="E149" s="33" t="s">
        <v>964</v>
      </c>
      <c r="F149" s="33" t="s">
        <v>965</v>
      </c>
      <c r="G149" s="33" t="s">
        <v>1180</v>
      </c>
      <c r="H149" s="35" t="s">
        <v>288</v>
      </c>
      <c r="I149" s="5" t="s">
        <v>810</v>
      </c>
      <c r="J149" s="33" t="s">
        <v>24</v>
      </c>
      <c r="K149" s="36">
        <v>4626119189</v>
      </c>
      <c r="L149" s="37"/>
      <c r="M149" s="37"/>
      <c r="N149" s="56">
        <v>0.57776099999999997</v>
      </c>
      <c r="O149" s="37"/>
      <c r="P149" s="14">
        <v>0.03</v>
      </c>
      <c r="Q149" s="33" t="s">
        <v>27</v>
      </c>
      <c r="R149" s="33">
        <v>2E-3</v>
      </c>
      <c r="S149" s="33">
        <v>2E-3</v>
      </c>
      <c r="T149" s="33" t="s">
        <v>25</v>
      </c>
      <c r="U149" s="33" t="s">
        <v>25</v>
      </c>
      <c r="V149" s="62">
        <v>8.9999999999999998E-4</v>
      </c>
      <c r="W149" s="62">
        <v>1.0749999999999999E-2</v>
      </c>
      <c r="X149" s="62">
        <v>4.1700000000000001E-2</v>
      </c>
      <c r="Y149" s="36">
        <v>211260399</v>
      </c>
      <c r="Z149" s="36">
        <v>34726706</v>
      </c>
      <c r="AA149" s="36"/>
      <c r="AB149" s="36"/>
      <c r="AC149" s="36">
        <v>5502140</v>
      </c>
      <c r="AD149" s="6">
        <v>93055500</v>
      </c>
      <c r="AE149" s="6">
        <v>57407809</v>
      </c>
      <c r="AF149" s="36"/>
      <c r="AG149" s="36">
        <v>20568244</v>
      </c>
      <c r="AH149" s="41">
        <v>1.9099999999999999E-2</v>
      </c>
      <c r="AI149" s="93">
        <f t="shared" ref="AI149" si="28">+Z149+AB149+AC149+AD149</f>
        <v>133284346</v>
      </c>
      <c r="AJ149" s="11">
        <f t="shared" si="26"/>
        <v>0.26054602091081275</v>
      </c>
      <c r="AK149" s="11">
        <f t="shared" si="27"/>
        <v>4.1281216925504516E-2</v>
      </c>
      <c r="AL149" s="11">
        <f t="shared" si="22"/>
        <v>7.5066604601483821E-3</v>
      </c>
      <c r="AM149" s="11">
        <f t="shared" si="23"/>
        <v>1.1893640814709238E-3</v>
      </c>
      <c r="AN149" s="94">
        <f t="shared" si="24"/>
        <v>4.7911265026833703E-2</v>
      </c>
    </row>
    <row r="150" spans="1:40" ht="12.75" customHeight="1" x14ac:dyDescent="0.2">
      <c r="A150" s="4" t="s">
        <v>1399</v>
      </c>
      <c r="B150" s="35" t="s">
        <v>289</v>
      </c>
      <c r="C150" s="35" t="s">
        <v>289</v>
      </c>
      <c r="D150" s="33" t="s">
        <v>290</v>
      </c>
      <c r="E150" s="33" t="s">
        <v>964</v>
      </c>
      <c r="F150" s="33" t="s">
        <v>965</v>
      </c>
      <c r="G150" s="33" t="s">
        <v>1085</v>
      </c>
      <c r="H150" s="3" t="s">
        <v>37</v>
      </c>
      <c r="I150" s="33" t="s">
        <v>817</v>
      </c>
      <c r="J150" s="33" t="s">
        <v>102</v>
      </c>
      <c r="K150" s="36">
        <v>66131997</v>
      </c>
      <c r="L150" s="37"/>
      <c r="M150" s="37"/>
      <c r="N150" s="56">
        <v>5.4323000000000003E-2</v>
      </c>
      <c r="O150" s="56" t="s">
        <v>25</v>
      </c>
      <c r="P150" s="14">
        <v>0.02</v>
      </c>
      <c r="Q150" s="33" t="s">
        <v>27</v>
      </c>
      <c r="R150" s="33" t="s">
        <v>27</v>
      </c>
      <c r="S150" s="33" t="s">
        <v>27</v>
      </c>
      <c r="T150" s="33" t="s">
        <v>27</v>
      </c>
      <c r="U150" s="33" t="s">
        <v>291</v>
      </c>
      <c r="V150" s="33" t="s">
        <v>1355</v>
      </c>
      <c r="W150" s="62">
        <v>5.0000000000000001E-3</v>
      </c>
      <c r="X150" s="17" t="s">
        <v>25</v>
      </c>
      <c r="Y150" s="36">
        <v>1000875.0880549999</v>
      </c>
      <c r="Z150" s="36">
        <v>347067.97434000002</v>
      </c>
      <c r="AA150" s="36">
        <v>0</v>
      </c>
      <c r="AB150" s="36">
        <v>448046.12</v>
      </c>
      <c r="AC150" s="36">
        <v>56996.066585</v>
      </c>
      <c r="AD150" s="6">
        <v>131667.28359499999</v>
      </c>
      <c r="AE150" s="6">
        <v>17097.643534999999</v>
      </c>
      <c r="AF150" s="36"/>
      <c r="AG150" s="36"/>
      <c r="AH150" s="56"/>
      <c r="AI150" s="93">
        <f t="shared" ref="AI150:AI152" si="29">+Z150+AB150+AC150+AD150</f>
        <v>983777.44452000014</v>
      </c>
      <c r="AJ150" s="11">
        <f t="shared" si="26"/>
        <v>0.35279114831641595</v>
      </c>
      <c r="AK150" s="11">
        <f t="shared" si="27"/>
        <v>5.7935935513147734E-2</v>
      </c>
      <c r="AL150" s="11">
        <f t="shared" si="22"/>
        <v>5.2481096909866489E-3</v>
      </c>
      <c r="AM150" s="11">
        <f t="shared" si="23"/>
        <v>8.6185309941570342E-4</v>
      </c>
      <c r="AN150" s="94">
        <f t="shared" si="24"/>
        <v>1.4875967597349285E-2</v>
      </c>
    </row>
    <row r="151" spans="1:40" ht="12.75" customHeight="1" x14ac:dyDescent="0.2">
      <c r="A151" s="4" t="s">
        <v>1399</v>
      </c>
      <c r="B151" s="35" t="s">
        <v>292</v>
      </c>
      <c r="C151" s="61"/>
      <c r="D151" s="33" t="s">
        <v>293</v>
      </c>
      <c r="E151" s="33" t="s">
        <v>964</v>
      </c>
      <c r="F151" s="33" t="s">
        <v>965</v>
      </c>
      <c r="G151" s="33" t="s">
        <v>1085</v>
      </c>
      <c r="H151" s="35" t="s">
        <v>110</v>
      </c>
      <c r="I151" s="33" t="s">
        <v>817</v>
      </c>
      <c r="J151" s="33" t="s">
        <v>102</v>
      </c>
      <c r="K151" s="36">
        <v>3528544405</v>
      </c>
      <c r="L151" s="37"/>
      <c r="M151" s="37"/>
      <c r="N151" s="56">
        <v>-6.888E-3</v>
      </c>
      <c r="O151" s="56" t="s">
        <v>25</v>
      </c>
      <c r="P151" s="14">
        <v>0.02</v>
      </c>
      <c r="Q151" s="33" t="s">
        <v>27</v>
      </c>
      <c r="R151" s="33" t="s">
        <v>27</v>
      </c>
      <c r="S151" s="33" t="s">
        <v>27</v>
      </c>
      <c r="T151" s="33" t="s">
        <v>27</v>
      </c>
      <c r="U151" s="33" t="s">
        <v>291</v>
      </c>
      <c r="V151" s="33" t="s">
        <v>1355</v>
      </c>
      <c r="W151" s="62">
        <v>5.0000000000000001E-3</v>
      </c>
      <c r="X151" s="17" t="s">
        <v>25</v>
      </c>
      <c r="Y151" s="36">
        <v>44404103.481117003</v>
      </c>
      <c r="Z151" s="36">
        <v>18046480.347274002</v>
      </c>
      <c r="AA151" s="36">
        <v>0</v>
      </c>
      <c r="AB151" s="36">
        <v>22010350.460000001</v>
      </c>
      <c r="AC151" s="36">
        <v>1371555.6864100001</v>
      </c>
      <c r="AD151" s="6">
        <v>2936917.6251440002</v>
      </c>
      <c r="AE151" s="6">
        <v>38799.362288999997</v>
      </c>
      <c r="AF151" s="36"/>
      <c r="AG151" s="36"/>
      <c r="AH151" s="56"/>
      <c r="AI151" s="93">
        <f t="shared" si="29"/>
        <v>44365304.118827999</v>
      </c>
      <c r="AJ151" s="11">
        <f t="shared" si="26"/>
        <v>0.40677012601870871</v>
      </c>
      <c r="AK151" s="11">
        <f t="shared" si="27"/>
        <v>3.091505205816749E-2</v>
      </c>
      <c r="AL151" s="11">
        <f t="shared" si="22"/>
        <v>5.1144263117964082E-3</v>
      </c>
      <c r="AM151" s="11">
        <f t="shared" si="23"/>
        <v>3.8870296898247482E-4</v>
      </c>
      <c r="AN151" s="94">
        <f t="shared" si="24"/>
        <v>1.2573259402931617E-2</v>
      </c>
    </row>
    <row r="152" spans="1:40" ht="12.75" customHeight="1" x14ac:dyDescent="0.2">
      <c r="A152" s="4" t="s">
        <v>1399</v>
      </c>
      <c r="B152" s="35" t="s">
        <v>294</v>
      </c>
      <c r="C152" s="61"/>
      <c r="D152" s="34"/>
      <c r="E152" s="33" t="s">
        <v>964</v>
      </c>
      <c r="F152" s="33" t="s">
        <v>965</v>
      </c>
      <c r="G152" s="33" t="s">
        <v>1085</v>
      </c>
      <c r="H152" s="35" t="s">
        <v>77</v>
      </c>
      <c r="I152" s="33" t="s">
        <v>817</v>
      </c>
      <c r="J152" s="33" t="s">
        <v>52</v>
      </c>
      <c r="K152" s="36">
        <v>1483913</v>
      </c>
      <c r="L152" s="37"/>
      <c r="M152" s="37"/>
      <c r="N152" s="37"/>
      <c r="O152" s="56" t="s">
        <v>25</v>
      </c>
      <c r="P152" s="63"/>
      <c r="Q152" s="33" t="s">
        <v>27</v>
      </c>
      <c r="R152" s="33" t="s">
        <v>27</v>
      </c>
      <c r="S152" s="33" t="s">
        <v>27</v>
      </c>
      <c r="T152" s="33" t="s">
        <v>27</v>
      </c>
      <c r="U152" s="33" t="s">
        <v>291</v>
      </c>
      <c r="V152" s="33" t="s">
        <v>1356</v>
      </c>
      <c r="W152" s="62">
        <v>5.0000000000000001E-3</v>
      </c>
      <c r="X152" s="17" t="s">
        <v>25</v>
      </c>
      <c r="Y152" s="36">
        <v>37247.105076</v>
      </c>
      <c r="Z152" s="36">
        <v>14817.24682</v>
      </c>
      <c r="AA152" s="36">
        <v>0</v>
      </c>
      <c r="AB152" s="36">
        <v>15021.36</v>
      </c>
      <c r="AC152" s="36">
        <v>1993.1448660000001</v>
      </c>
      <c r="AD152" s="6">
        <v>4274.5717669999995</v>
      </c>
      <c r="AE152" s="6">
        <v>1140.7816229999999</v>
      </c>
      <c r="AF152" s="36"/>
      <c r="AG152" s="36"/>
      <c r="AH152" s="56"/>
      <c r="AI152" s="93">
        <f t="shared" si="29"/>
        <v>36106.323452999997</v>
      </c>
      <c r="AJ152" s="11">
        <f t="shared" si="26"/>
        <v>0.4103781665637537</v>
      </c>
      <c r="AK152" s="11">
        <f t="shared" si="27"/>
        <v>5.5202099670837404E-2</v>
      </c>
      <c r="AL152" s="11">
        <f t="shared" si="22"/>
        <v>9.9852530572883992E-3</v>
      </c>
      <c r="AM152" s="11">
        <f t="shared" si="23"/>
        <v>1.3431682760377463E-3</v>
      </c>
      <c r="AN152" s="94">
        <f t="shared" si="24"/>
        <v>2.4331833101401495E-2</v>
      </c>
    </row>
    <row r="153" spans="1:40" ht="12.75" customHeight="1" x14ac:dyDescent="0.2">
      <c r="A153" s="4" t="s">
        <v>1399</v>
      </c>
      <c r="B153" s="35" t="s">
        <v>294</v>
      </c>
      <c r="C153" s="35" t="s">
        <v>295</v>
      </c>
      <c r="D153" s="33" t="s">
        <v>296</v>
      </c>
      <c r="E153" s="33" t="s">
        <v>964</v>
      </c>
      <c r="F153" s="33" t="s">
        <v>965</v>
      </c>
      <c r="G153" s="33" t="s">
        <v>1085</v>
      </c>
      <c r="H153" s="35" t="s">
        <v>77</v>
      </c>
      <c r="I153" s="33" t="s">
        <v>817</v>
      </c>
      <c r="J153" s="33" t="s">
        <v>102</v>
      </c>
      <c r="K153" s="36">
        <v>2545643</v>
      </c>
      <c r="L153" s="37"/>
      <c r="M153" s="37"/>
      <c r="N153" s="56">
        <v>-8.0909999999999992E-3</v>
      </c>
      <c r="O153" s="56" t="s">
        <v>25</v>
      </c>
      <c r="P153" s="14">
        <v>0.03</v>
      </c>
      <c r="Q153" s="33" t="s">
        <v>27</v>
      </c>
      <c r="R153" s="33" t="s">
        <v>27</v>
      </c>
      <c r="S153" s="33" t="s">
        <v>27</v>
      </c>
      <c r="T153" s="33" t="s">
        <v>27</v>
      </c>
      <c r="U153" s="33" t="s">
        <v>291</v>
      </c>
      <c r="V153" s="34"/>
      <c r="W153" s="62"/>
      <c r="X153" s="17" t="s">
        <v>25</v>
      </c>
      <c r="Y153" s="36">
        <v>0</v>
      </c>
      <c r="Z153" s="36"/>
      <c r="AA153" s="36">
        <v>0</v>
      </c>
      <c r="AB153" s="36"/>
      <c r="AC153" s="36"/>
      <c r="AD153" s="6">
        <v>0</v>
      </c>
      <c r="AE153" s="6">
        <v>0</v>
      </c>
      <c r="AF153" s="36"/>
      <c r="AG153" s="36"/>
      <c r="AH153" s="37"/>
      <c r="AI153" s="1"/>
      <c r="AJ153" s="1"/>
      <c r="AK153" s="1"/>
      <c r="AL153" s="1"/>
      <c r="AM153" s="1"/>
      <c r="AN153" s="1"/>
    </row>
    <row r="154" spans="1:40" ht="12.75" customHeight="1" x14ac:dyDescent="0.2">
      <c r="A154" s="4" t="s">
        <v>1399</v>
      </c>
      <c r="B154" s="35" t="s">
        <v>294</v>
      </c>
      <c r="C154" s="35" t="s">
        <v>297</v>
      </c>
      <c r="D154" s="33" t="s">
        <v>298</v>
      </c>
      <c r="E154" s="33" t="s">
        <v>964</v>
      </c>
      <c r="F154" s="33" t="s">
        <v>965</v>
      </c>
      <c r="G154" s="33" t="s">
        <v>1085</v>
      </c>
      <c r="H154" s="35" t="s">
        <v>77</v>
      </c>
      <c r="I154" s="33" t="s">
        <v>817</v>
      </c>
      <c r="J154" s="33" t="s">
        <v>52</v>
      </c>
      <c r="K154" s="36">
        <v>719565</v>
      </c>
      <c r="L154" s="37"/>
      <c r="M154" s="37"/>
      <c r="N154" s="56">
        <v>4.9405999999999999E-2</v>
      </c>
      <c r="O154" s="56" t="s">
        <v>25</v>
      </c>
      <c r="P154" s="14">
        <v>0.03</v>
      </c>
      <c r="Q154" s="33" t="s">
        <v>27</v>
      </c>
      <c r="R154" s="33" t="s">
        <v>27</v>
      </c>
      <c r="S154" s="33" t="s">
        <v>27</v>
      </c>
      <c r="T154" s="33" t="s">
        <v>27</v>
      </c>
      <c r="U154" s="33" t="s">
        <v>291</v>
      </c>
      <c r="V154" s="34"/>
      <c r="W154" s="62"/>
      <c r="X154" s="17" t="s">
        <v>25</v>
      </c>
      <c r="Y154" s="36">
        <v>0</v>
      </c>
      <c r="Z154" s="36"/>
      <c r="AA154" s="36">
        <v>0</v>
      </c>
      <c r="AB154" s="36"/>
      <c r="AC154" s="36"/>
      <c r="AD154" s="6">
        <v>0</v>
      </c>
      <c r="AE154" s="6">
        <v>0</v>
      </c>
      <c r="AF154" s="36"/>
      <c r="AG154" s="36"/>
      <c r="AH154" s="37"/>
      <c r="AI154" s="1"/>
      <c r="AJ154" s="1"/>
      <c r="AK154" s="1"/>
      <c r="AL154" s="1"/>
      <c r="AM154" s="1"/>
      <c r="AN154" s="1"/>
    </row>
    <row r="155" spans="1:40" ht="12.75" customHeight="1" x14ac:dyDescent="0.2">
      <c r="A155" s="4" t="s">
        <v>1399</v>
      </c>
      <c r="B155" s="35" t="s">
        <v>294</v>
      </c>
      <c r="C155" s="35" t="s">
        <v>299</v>
      </c>
      <c r="D155" s="33" t="s">
        <v>300</v>
      </c>
      <c r="E155" s="33" t="s">
        <v>964</v>
      </c>
      <c r="F155" s="33" t="s">
        <v>965</v>
      </c>
      <c r="G155" s="33" t="s">
        <v>1085</v>
      </c>
      <c r="H155" s="35" t="s">
        <v>77</v>
      </c>
      <c r="I155" s="33" t="s">
        <v>817</v>
      </c>
      <c r="J155" s="33" t="s">
        <v>24</v>
      </c>
      <c r="K155" s="36">
        <v>206543667</v>
      </c>
      <c r="L155" s="37"/>
      <c r="M155" s="37"/>
      <c r="N155" s="56">
        <v>5.4151999999999999E-2</v>
      </c>
      <c r="O155" s="56" t="s">
        <v>25</v>
      </c>
      <c r="P155" s="14">
        <v>0.03</v>
      </c>
      <c r="Q155" s="33" t="s">
        <v>27</v>
      </c>
      <c r="R155" s="33" t="s">
        <v>27</v>
      </c>
      <c r="S155" s="33" t="s">
        <v>27</v>
      </c>
      <c r="T155" s="33" t="s">
        <v>27</v>
      </c>
      <c r="U155" s="33" t="s">
        <v>291</v>
      </c>
      <c r="V155" s="34"/>
      <c r="W155" s="62"/>
      <c r="X155" s="17" t="s">
        <v>25</v>
      </c>
      <c r="Y155" s="36">
        <v>0</v>
      </c>
      <c r="Z155" s="36"/>
      <c r="AA155" s="36">
        <v>0</v>
      </c>
      <c r="AB155" s="36"/>
      <c r="AC155" s="36"/>
      <c r="AD155" s="6">
        <v>0</v>
      </c>
      <c r="AE155" s="6">
        <v>0</v>
      </c>
      <c r="AF155" s="36"/>
      <c r="AG155" s="36"/>
      <c r="AH155" s="37"/>
      <c r="AI155" s="1"/>
      <c r="AJ155" s="1"/>
      <c r="AK155" s="1"/>
      <c r="AL155" s="1"/>
      <c r="AM155" s="1"/>
      <c r="AN155" s="1"/>
    </row>
    <row r="156" spans="1:40" ht="12.75" customHeight="1" x14ac:dyDescent="0.2">
      <c r="A156" s="4" t="s">
        <v>1399</v>
      </c>
      <c r="B156" s="99" t="s">
        <v>294</v>
      </c>
      <c r="C156" s="35" t="s">
        <v>301</v>
      </c>
      <c r="D156" s="33" t="s">
        <v>302</v>
      </c>
      <c r="E156" s="33" t="s">
        <v>964</v>
      </c>
      <c r="F156" s="33" t="s">
        <v>965</v>
      </c>
      <c r="G156" s="33" t="s">
        <v>1085</v>
      </c>
      <c r="H156" s="35" t="s">
        <v>77</v>
      </c>
      <c r="I156" s="33" t="s">
        <v>817</v>
      </c>
      <c r="J156" s="33" t="s">
        <v>24</v>
      </c>
      <c r="K156" s="36">
        <v>0</v>
      </c>
      <c r="L156" s="37"/>
      <c r="M156" s="37"/>
      <c r="N156" s="56">
        <v>5.4151999999999999E-2</v>
      </c>
      <c r="O156" s="56" t="s">
        <v>25</v>
      </c>
      <c r="P156" s="14">
        <v>0.03</v>
      </c>
      <c r="Q156" s="33" t="s">
        <v>27</v>
      </c>
      <c r="R156" s="33" t="s">
        <v>27</v>
      </c>
      <c r="S156" s="33" t="s">
        <v>27</v>
      </c>
      <c r="T156" s="33" t="s">
        <v>27</v>
      </c>
      <c r="U156" s="33" t="s">
        <v>291</v>
      </c>
      <c r="V156" s="34"/>
      <c r="W156" s="62"/>
      <c r="X156" s="17" t="s">
        <v>25</v>
      </c>
      <c r="Y156" s="36">
        <v>0</v>
      </c>
      <c r="Z156" s="36"/>
      <c r="AA156" s="36">
        <v>0</v>
      </c>
      <c r="AB156" s="36"/>
      <c r="AC156" s="36"/>
      <c r="AD156" s="6">
        <v>0</v>
      </c>
      <c r="AE156" s="6">
        <v>0</v>
      </c>
      <c r="AF156" s="36"/>
      <c r="AG156" s="36"/>
      <c r="AH156" s="37"/>
      <c r="AI156" s="1"/>
      <c r="AJ156" s="1"/>
      <c r="AK156" s="1"/>
      <c r="AL156" s="1"/>
      <c r="AM156" s="1"/>
      <c r="AN156" s="1"/>
    </row>
    <row r="157" spans="1:40" ht="12.75" customHeight="1" x14ac:dyDescent="0.2">
      <c r="A157" s="4" t="s">
        <v>1399</v>
      </c>
      <c r="B157" s="35" t="s">
        <v>303</v>
      </c>
      <c r="C157" s="61"/>
      <c r="D157" s="34"/>
      <c r="E157" s="33" t="s">
        <v>964</v>
      </c>
      <c r="F157" s="33" t="s">
        <v>965</v>
      </c>
      <c r="G157" s="33" t="s">
        <v>1085</v>
      </c>
      <c r="H157" s="35" t="s">
        <v>77</v>
      </c>
      <c r="I157" s="33" t="s">
        <v>817</v>
      </c>
      <c r="J157" s="33" t="s">
        <v>24</v>
      </c>
      <c r="K157" s="36">
        <v>2975406660</v>
      </c>
      <c r="L157" s="37"/>
      <c r="M157" s="37"/>
      <c r="N157" s="37"/>
      <c r="O157" s="56" t="s">
        <v>25</v>
      </c>
      <c r="P157" s="64"/>
      <c r="Q157" s="33" t="s">
        <v>27</v>
      </c>
      <c r="R157" s="33" t="s">
        <v>27</v>
      </c>
      <c r="S157" s="33" t="s">
        <v>27</v>
      </c>
      <c r="T157" s="33" t="s">
        <v>27</v>
      </c>
      <c r="U157" s="33" t="s">
        <v>291</v>
      </c>
      <c r="V157" s="33" t="s">
        <v>1357</v>
      </c>
      <c r="W157" s="62">
        <v>5.0000000000000001E-3</v>
      </c>
      <c r="X157" s="17" t="s">
        <v>25</v>
      </c>
      <c r="Y157" s="36">
        <v>67805274.867317006</v>
      </c>
      <c r="Z157" s="36">
        <v>30020369.310963999</v>
      </c>
      <c r="AA157" s="36">
        <v>0</v>
      </c>
      <c r="AB157" s="40">
        <v>29708925</v>
      </c>
      <c r="AC157" s="36">
        <v>1940324.6072770001</v>
      </c>
      <c r="AD157" s="6">
        <v>3535994.548616</v>
      </c>
      <c r="AE157" s="6">
        <v>2599661.4004600001</v>
      </c>
      <c r="AF157" s="36"/>
      <c r="AG157" s="36"/>
      <c r="AH157" s="56"/>
      <c r="AI157" s="93">
        <f t="shared" ref="AI157" si="30">+Z157+AB157+AC157+AD157</f>
        <v>65205613.466857001</v>
      </c>
      <c r="AJ157" s="11">
        <f>+Z157/AI157</f>
        <v>0.46039547386856328</v>
      </c>
      <c r="AK157" s="11">
        <f>+AC157/AI157</f>
        <v>2.97570179025037E-2</v>
      </c>
      <c r="AL157" s="11">
        <f>+Z157/K157</f>
        <v>1.0089501282142052E-2</v>
      </c>
      <c r="AM157" s="11">
        <f>+AC157/K157</f>
        <v>6.5212081204288222E-4</v>
      </c>
      <c r="AN157" s="94">
        <f>+AI157/K157+AH157</f>
        <v>2.1914857670869432E-2</v>
      </c>
    </row>
    <row r="158" spans="1:40" ht="12.75" customHeight="1" x14ac:dyDescent="0.2">
      <c r="A158" s="4" t="s">
        <v>1399</v>
      </c>
      <c r="B158" s="35" t="s">
        <v>303</v>
      </c>
      <c r="C158" s="35" t="s">
        <v>304</v>
      </c>
      <c r="D158" s="33" t="s">
        <v>305</v>
      </c>
      <c r="E158" s="33" t="s">
        <v>964</v>
      </c>
      <c r="F158" s="33" t="s">
        <v>965</v>
      </c>
      <c r="G158" s="33" t="s">
        <v>1085</v>
      </c>
      <c r="H158" s="35" t="s">
        <v>77</v>
      </c>
      <c r="I158" s="33" t="s">
        <v>817</v>
      </c>
      <c r="J158" s="33" t="s">
        <v>24</v>
      </c>
      <c r="K158" s="36">
        <v>2808964522</v>
      </c>
      <c r="L158" s="37"/>
      <c r="M158" s="37"/>
      <c r="N158" s="56">
        <v>6.3877000000000003E-2</v>
      </c>
      <c r="O158" s="56" t="s">
        <v>25</v>
      </c>
      <c r="P158" s="14">
        <v>0.03</v>
      </c>
      <c r="Q158" s="33" t="s">
        <v>27</v>
      </c>
      <c r="R158" s="33" t="s">
        <v>27</v>
      </c>
      <c r="S158" s="33" t="s">
        <v>27</v>
      </c>
      <c r="T158" s="33" t="s">
        <v>27</v>
      </c>
      <c r="U158" s="33" t="s">
        <v>291</v>
      </c>
      <c r="V158" s="34"/>
      <c r="W158" s="62"/>
      <c r="X158" s="17" t="s">
        <v>25</v>
      </c>
      <c r="Y158" s="36">
        <v>0</v>
      </c>
      <c r="Z158" s="36"/>
      <c r="AA158" s="36">
        <v>0</v>
      </c>
      <c r="AB158" s="36"/>
      <c r="AC158" s="36"/>
      <c r="AD158" s="6">
        <v>0</v>
      </c>
      <c r="AE158" s="6">
        <v>0</v>
      </c>
      <c r="AF158" s="36"/>
      <c r="AG158" s="36"/>
      <c r="AH158" s="37"/>
      <c r="AI158" s="1"/>
      <c r="AJ158" s="1"/>
      <c r="AK158" s="1"/>
      <c r="AL158" s="1"/>
      <c r="AM158" s="1"/>
      <c r="AN158" s="1"/>
    </row>
    <row r="159" spans="1:40" ht="12.75" customHeight="1" x14ac:dyDescent="0.2">
      <c r="A159" s="4" t="s">
        <v>1399</v>
      </c>
      <c r="B159" s="99" t="s">
        <v>303</v>
      </c>
      <c r="C159" s="35" t="s">
        <v>306</v>
      </c>
      <c r="D159" s="33" t="s">
        <v>307</v>
      </c>
      <c r="E159" s="33" t="s">
        <v>964</v>
      </c>
      <c r="F159" s="33" t="s">
        <v>965</v>
      </c>
      <c r="G159" s="33" t="s">
        <v>1085</v>
      </c>
      <c r="H159" s="35" t="s">
        <v>77</v>
      </c>
      <c r="I159" s="33" t="s">
        <v>817</v>
      </c>
      <c r="J159" s="33" t="s">
        <v>24</v>
      </c>
      <c r="K159" s="36">
        <v>0</v>
      </c>
      <c r="L159" s="37"/>
      <c r="M159" s="37"/>
      <c r="N159" s="56" t="s">
        <v>25</v>
      </c>
      <c r="O159" s="56" t="s">
        <v>25</v>
      </c>
      <c r="P159" s="14">
        <v>1.4999999999999999E-2</v>
      </c>
      <c r="Q159" s="33" t="s">
        <v>27</v>
      </c>
      <c r="R159" s="33" t="s">
        <v>27</v>
      </c>
      <c r="S159" s="33" t="s">
        <v>27</v>
      </c>
      <c r="T159" s="33" t="s">
        <v>27</v>
      </c>
      <c r="U159" s="33" t="s">
        <v>291</v>
      </c>
      <c r="V159" s="34"/>
      <c r="W159" s="62"/>
      <c r="X159" s="17" t="s">
        <v>25</v>
      </c>
      <c r="Y159" s="36">
        <v>0</v>
      </c>
      <c r="Z159" s="36"/>
      <c r="AA159" s="36">
        <v>0</v>
      </c>
      <c r="AB159" s="36"/>
      <c r="AC159" s="36"/>
      <c r="AD159" s="6">
        <v>0</v>
      </c>
      <c r="AE159" s="6">
        <v>0</v>
      </c>
      <c r="AF159" s="36"/>
      <c r="AG159" s="36"/>
      <c r="AH159" s="37"/>
      <c r="AI159" s="1"/>
      <c r="AJ159" s="1"/>
      <c r="AK159" s="1"/>
      <c r="AL159" s="1"/>
      <c r="AM159" s="1"/>
      <c r="AN159" s="1"/>
    </row>
    <row r="160" spans="1:40" ht="12.75" customHeight="1" x14ac:dyDescent="0.2">
      <c r="A160" s="4" t="s">
        <v>1399</v>
      </c>
      <c r="B160" s="35" t="s">
        <v>303</v>
      </c>
      <c r="C160" s="35" t="s">
        <v>308</v>
      </c>
      <c r="D160" s="33" t="s">
        <v>309</v>
      </c>
      <c r="E160" s="33" t="s">
        <v>964</v>
      </c>
      <c r="F160" s="33" t="s">
        <v>965</v>
      </c>
      <c r="G160" s="33" t="s">
        <v>1085</v>
      </c>
      <c r="H160" s="35" t="s">
        <v>77</v>
      </c>
      <c r="I160" s="33" t="s">
        <v>817</v>
      </c>
      <c r="J160" s="33" t="s">
        <v>24</v>
      </c>
      <c r="K160" s="36">
        <v>1179144</v>
      </c>
      <c r="L160" s="37"/>
      <c r="M160" s="37"/>
      <c r="N160" s="56">
        <v>6.3877000000000003E-2</v>
      </c>
      <c r="O160" s="56" t="s">
        <v>25</v>
      </c>
      <c r="P160" s="14">
        <v>0.03</v>
      </c>
      <c r="Q160" s="33" t="s">
        <v>27</v>
      </c>
      <c r="R160" s="33" t="s">
        <v>27</v>
      </c>
      <c r="S160" s="33" t="s">
        <v>27</v>
      </c>
      <c r="T160" s="33" t="s">
        <v>27</v>
      </c>
      <c r="U160" s="33" t="s">
        <v>291</v>
      </c>
      <c r="V160" s="34"/>
      <c r="W160" s="62"/>
      <c r="X160" s="17" t="s">
        <v>25</v>
      </c>
      <c r="Y160" s="36">
        <v>0</v>
      </c>
      <c r="Z160" s="36"/>
      <c r="AA160" s="36">
        <v>0</v>
      </c>
      <c r="AB160" s="36"/>
      <c r="AC160" s="36"/>
      <c r="AD160" s="6">
        <v>0</v>
      </c>
      <c r="AE160" s="6">
        <v>0</v>
      </c>
      <c r="AF160" s="36"/>
      <c r="AG160" s="36"/>
      <c r="AH160" s="37"/>
      <c r="AI160" s="1"/>
      <c r="AJ160" s="1"/>
      <c r="AK160" s="1"/>
      <c r="AL160" s="1"/>
      <c r="AM160" s="1"/>
      <c r="AN160" s="1"/>
    </row>
    <row r="161" spans="1:40" ht="12.75" customHeight="1" x14ac:dyDescent="0.2">
      <c r="A161" s="4" t="s">
        <v>1399</v>
      </c>
      <c r="B161" s="35" t="s">
        <v>303</v>
      </c>
      <c r="C161" s="35" t="s">
        <v>310</v>
      </c>
      <c r="D161" s="33" t="s">
        <v>311</v>
      </c>
      <c r="E161" s="33" t="s">
        <v>964</v>
      </c>
      <c r="F161" s="33" t="s">
        <v>965</v>
      </c>
      <c r="G161" s="33" t="s">
        <v>1085</v>
      </c>
      <c r="H161" s="35" t="s">
        <v>77</v>
      </c>
      <c r="I161" s="33" t="s">
        <v>817</v>
      </c>
      <c r="J161" s="33" t="s">
        <v>120</v>
      </c>
      <c r="K161" s="36">
        <v>613415</v>
      </c>
      <c r="L161" s="37"/>
      <c r="M161" s="37"/>
      <c r="N161" s="56">
        <v>0.20924699999999999</v>
      </c>
      <c r="O161" s="56" t="s">
        <v>25</v>
      </c>
      <c r="P161" s="14">
        <v>0.03</v>
      </c>
      <c r="Q161" s="33" t="s">
        <v>27</v>
      </c>
      <c r="R161" s="33" t="s">
        <v>27</v>
      </c>
      <c r="S161" s="33" t="s">
        <v>27</v>
      </c>
      <c r="T161" s="33" t="s">
        <v>27</v>
      </c>
      <c r="U161" s="33" t="s">
        <v>291</v>
      </c>
      <c r="V161" s="34"/>
      <c r="W161" s="62"/>
      <c r="X161" s="17" t="s">
        <v>25</v>
      </c>
      <c r="Y161" s="36">
        <v>0</v>
      </c>
      <c r="Z161" s="36"/>
      <c r="AA161" s="36">
        <v>0</v>
      </c>
      <c r="AB161" s="36"/>
      <c r="AC161" s="36"/>
      <c r="AD161" s="6">
        <v>0</v>
      </c>
      <c r="AE161" s="6">
        <v>0</v>
      </c>
      <c r="AF161" s="36"/>
      <c r="AG161" s="36"/>
      <c r="AH161" s="37"/>
      <c r="AI161" s="1"/>
      <c r="AJ161" s="1"/>
      <c r="AK161" s="1"/>
      <c r="AL161" s="1"/>
      <c r="AM161" s="1"/>
      <c r="AN161" s="1"/>
    </row>
    <row r="162" spans="1:40" ht="12.75" customHeight="1" x14ac:dyDescent="0.2">
      <c r="A162" s="4" t="s">
        <v>1399</v>
      </c>
      <c r="B162" s="35" t="s">
        <v>312</v>
      </c>
      <c r="C162" s="61"/>
      <c r="D162" s="34"/>
      <c r="E162" s="33" t="s">
        <v>964</v>
      </c>
      <c r="F162" s="33" t="s">
        <v>965</v>
      </c>
      <c r="G162" s="33" t="s">
        <v>1085</v>
      </c>
      <c r="H162" s="19" t="s">
        <v>71</v>
      </c>
      <c r="I162" s="33" t="s">
        <v>817</v>
      </c>
      <c r="J162" s="33" t="s">
        <v>24</v>
      </c>
      <c r="K162" s="36">
        <v>1838840153</v>
      </c>
      <c r="L162" s="37"/>
      <c r="M162" s="37"/>
      <c r="N162" s="37"/>
      <c r="O162" s="56" t="s">
        <v>25</v>
      </c>
      <c r="P162" s="64"/>
      <c r="Q162" s="33" t="s">
        <v>27</v>
      </c>
      <c r="R162" s="33" t="s">
        <v>27</v>
      </c>
      <c r="S162" s="33" t="s">
        <v>27</v>
      </c>
      <c r="T162" s="33" t="s">
        <v>27</v>
      </c>
      <c r="U162" s="33" t="s">
        <v>291</v>
      </c>
      <c r="V162" s="33" t="s">
        <v>1356</v>
      </c>
      <c r="W162" s="62">
        <v>5.0000000000000001E-3</v>
      </c>
      <c r="X162" s="17" t="s">
        <v>25</v>
      </c>
      <c r="Y162" s="36">
        <v>41122295.435676999</v>
      </c>
      <c r="Z162" s="36">
        <v>23516768.792654</v>
      </c>
      <c r="AA162" s="36">
        <v>0</v>
      </c>
      <c r="AB162" s="40">
        <v>13397160</v>
      </c>
      <c r="AC162" s="36">
        <v>978494.52272799995</v>
      </c>
      <c r="AD162" s="6">
        <v>2682967.5844099997</v>
      </c>
      <c r="AE162" s="6">
        <v>546904.53588500002</v>
      </c>
      <c r="AF162" s="36"/>
      <c r="AG162" s="36"/>
      <c r="AH162" s="56"/>
      <c r="AI162" s="93">
        <f t="shared" ref="AI162" si="31">+Z162+AB162+AC162+AD162</f>
        <v>40575390.899792001</v>
      </c>
      <c r="AJ162" s="11">
        <f>+Z162/AI162</f>
        <v>0.57958206368812959</v>
      </c>
      <c r="AK162" s="11">
        <f>+AC162/AI162</f>
        <v>2.4115467553832388E-2</v>
      </c>
      <c r="AL162" s="11">
        <f>+Z162/K162</f>
        <v>1.278891411756876E-2</v>
      </c>
      <c r="AM162" s="11">
        <f>+AC162/K162</f>
        <v>5.3212592792887528E-4</v>
      </c>
      <c r="AN162" s="94">
        <f>+AI162/K162+AH162</f>
        <v>2.2065752063111493E-2</v>
      </c>
    </row>
    <row r="163" spans="1:40" ht="12.75" customHeight="1" x14ac:dyDescent="0.2">
      <c r="A163" s="4" t="s">
        <v>1399</v>
      </c>
      <c r="B163" s="35" t="s">
        <v>312</v>
      </c>
      <c r="C163" s="35" t="s">
        <v>313</v>
      </c>
      <c r="D163" s="33" t="s">
        <v>314</v>
      </c>
      <c r="E163" s="33" t="s">
        <v>964</v>
      </c>
      <c r="F163" s="33" t="s">
        <v>965</v>
      </c>
      <c r="G163" s="33" t="s">
        <v>1085</v>
      </c>
      <c r="H163" s="19" t="s">
        <v>71</v>
      </c>
      <c r="I163" s="33" t="s">
        <v>817</v>
      </c>
      <c r="J163" s="33" t="s">
        <v>102</v>
      </c>
      <c r="K163" s="36">
        <v>49452099</v>
      </c>
      <c r="L163" s="37"/>
      <c r="M163" s="37"/>
      <c r="N163" s="56">
        <v>-6.5487000000000004E-2</v>
      </c>
      <c r="O163" s="56" t="s">
        <v>25</v>
      </c>
      <c r="P163" s="14">
        <v>0.03</v>
      </c>
      <c r="Q163" s="33" t="s">
        <v>27</v>
      </c>
      <c r="R163" s="33" t="s">
        <v>27</v>
      </c>
      <c r="S163" s="33" t="s">
        <v>27</v>
      </c>
      <c r="T163" s="33" t="s">
        <v>27</v>
      </c>
      <c r="U163" s="33" t="s">
        <v>291</v>
      </c>
      <c r="V163" s="34"/>
      <c r="W163" s="62"/>
      <c r="X163" s="17" t="s">
        <v>25</v>
      </c>
      <c r="Y163" s="36">
        <v>0</v>
      </c>
      <c r="Z163" s="36"/>
      <c r="AA163" s="36">
        <v>0</v>
      </c>
      <c r="AB163" s="36"/>
      <c r="AC163" s="36"/>
      <c r="AD163" s="6">
        <v>0</v>
      </c>
      <c r="AE163" s="6">
        <v>0</v>
      </c>
      <c r="AF163" s="36"/>
      <c r="AG163" s="36"/>
      <c r="AH163" s="37"/>
      <c r="AI163" s="1"/>
      <c r="AJ163" s="1"/>
      <c r="AK163" s="1"/>
      <c r="AL163" s="1"/>
      <c r="AM163" s="1"/>
      <c r="AN163" s="1"/>
    </row>
    <row r="164" spans="1:40" ht="12.75" customHeight="1" x14ac:dyDescent="0.2">
      <c r="A164" s="4" t="s">
        <v>1399</v>
      </c>
      <c r="B164" s="35" t="s">
        <v>312</v>
      </c>
      <c r="C164" s="35" t="s">
        <v>315</v>
      </c>
      <c r="D164" s="33" t="s">
        <v>316</v>
      </c>
      <c r="E164" s="33" t="s">
        <v>964</v>
      </c>
      <c r="F164" s="33" t="s">
        <v>965</v>
      </c>
      <c r="G164" s="33" t="s">
        <v>1085</v>
      </c>
      <c r="H164" s="19" t="s">
        <v>71</v>
      </c>
      <c r="I164" s="33" t="s">
        <v>817</v>
      </c>
      <c r="J164" s="33" t="s">
        <v>24</v>
      </c>
      <c r="K164" s="36">
        <v>580806547</v>
      </c>
      <c r="L164" s="37"/>
      <c r="M164" s="37"/>
      <c r="N164" s="56">
        <v>-7.8480000000000008E-3</v>
      </c>
      <c r="O164" s="56" t="s">
        <v>25</v>
      </c>
      <c r="P164" s="14">
        <v>0.03</v>
      </c>
      <c r="Q164" s="33" t="s">
        <v>27</v>
      </c>
      <c r="R164" s="33" t="s">
        <v>27</v>
      </c>
      <c r="S164" s="33" t="s">
        <v>27</v>
      </c>
      <c r="T164" s="33" t="s">
        <v>27</v>
      </c>
      <c r="U164" s="33" t="s">
        <v>291</v>
      </c>
      <c r="V164" s="34"/>
      <c r="W164" s="62"/>
      <c r="X164" s="17" t="s">
        <v>25</v>
      </c>
      <c r="Y164" s="36">
        <v>0</v>
      </c>
      <c r="Z164" s="36"/>
      <c r="AA164" s="36">
        <v>0</v>
      </c>
      <c r="AB164" s="36"/>
      <c r="AC164" s="36"/>
      <c r="AD164" s="6">
        <v>0</v>
      </c>
      <c r="AE164" s="6">
        <v>0</v>
      </c>
      <c r="AF164" s="36"/>
      <c r="AG164" s="36"/>
      <c r="AH164" s="37"/>
      <c r="AI164" s="1"/>
      <c r="AJ164" s="1"/>
      <c r="AK164" s="1"/>
      <c r="AL164" s="1"/>
      <c r="AM164" s="1"/>
      <c r="AN164" s="1"/>
    </row>
    <row r="165" spans="1:40" ht="12.75" customHeight="1" x14ac:dyDescent="0.2">
      <c r="A165" s="4" t="s">
        <v>1399</v>
      </c>
      <c r="B165" s="99" t="s">
        <v>312</v>
      </c>
      <c r="C165" s="35" t="s">
        <v>317</v>
      </c>
      <c r="D165" s="33" t="s">
        <v>318</v>
      </c>
      <c r="E165" s="33" t="s">
        <v>964</v>
      </c>
      <c r="F165" s="33" t="s">
        <v>965</v>
      </c>
      <c r="G165" s="33" t="s">
        <v>1085</v>
      </c>
      <c r="H165" s="19" t="s">
        <v>71</v>
      </c>
      <c r="I165" s="33" t="s">
        <v>817</v>
      </c>
      <c r="J165" s="33" t="s">
        <v>24</v>
      </c>
      <c r="K165" s="36">
        <v>0</v>
      </c>
      <c r="L165" s="37"/>
      <c r="M165" s="37"/>
      <c r="N165" s="56">
        <v>-7.8480000000000008E-3</v>
      </c>
      <c r="O165" s="56" t="s">
        <v>25</v>
      </c>
      <c r="P165" s="14">
        <v>0.03</v>
      </c>
      <c r="Q165" s="33" t="s">
        <v>27</v>
      </c>
      <c r="R165" s="33" t="s">
        <v>27</v>
      </c>
      <c r="S165" s="33" t="s">
        <v>27</v>
      </c>
      <c r="T165" s="33" t="s">
        <v>27</v>
      </c>
      <c r="U165" s="33" t="s">
        <v>291</v>
      </c>
      <c r="V165" s="34"/>
      <c r="W165" s="62"/>
      <c r="X165" s="17" t="s">
        <v>25</v>
      </c>
      <c r="Y165" s="36">
        <v>0</v>
      </c>
      <c r="Z165" s="36"/>
      <c r="AA165" s="36">
        <v>0</v>
      </c>
      <c r="AB165" s="36"/>
      <c r="AC165" s="36"/>
      <c r="AD165" s="6">
        <v>0</v>
      </c>
      <c r="AE165" s="6">
        <v>0</v>
      </c>
      <c r="AF165" s="36"/>
      <c r="AG165" s="36"/>
      <c r="AH165" s="37"/>
      <c r="AI165" s="1"/>
      <c r="AJ165" s="1"/>
      <c r="AK165" s="1"/>
      <c r="AL165" s="1"/>
      <c r="AM165" s="1"/>
      <c r="AN165" s="1"/>
    </row>
    <row r="166" spans="1:40" ht="12.75" customHeight="1" x14ac:dyDescent="0.2">
      <c r="A166" s="4" t="s">
        <v>1399</v>
      </c>
      <c r="B166" s="35" t="s">
        <v>312</v>
      </c>
      <c r="C166" s="35" t="s">
        <v>319</v>
      </c>
      <c r="D166" s="33" t="s">
        <v>320</v>
      </c>
      <c r="E166" s="33" t="s">
        <v>964</v>
      </c>
      <c r="F166" s="33" t="s">
        <v>965</v>
      </c>
      <c r="G166" s="33" t="s">
        <v>1085</v>
      </c>
      <c r="H166" s="19" t="s">
        <v>71</v>
      </c>
      <c r="I166" s="33" t="s">
        <v>817</v>
      </c>
      <c r="J166" s="33" t="s">
        <v>120</v>
      </c>
      <c r="K166" s="36">
        <v>2480950</v>
      </c>
      <c r="L166" s="37"/>
      <c r="M166" s="37"/>
      <c r="N166" s="56">
        <v>0.12889900000000001</v>
      </c>
      <c r="O166" s="56" t="s">
        <v>25</v>
      </c>
      <c r="P166" s="14">
        <v>0.03</v>
      </c>
      <c r="Q166" s="33" t="s">
        <v>27</v>
      </c>
      <c r="R166" s="33" t="s">
        <v>27</v>
      </c>
      <c r="S166" s="33" t="s">
        <v>27</v>
      </c>
      <c r="T166" s="33" t="s">
        <v>27</v>
      </c>
      <c r="U166" s="33" t="s">
        <v>291</v>
      </c>
      <c r="V166" s="34"/>
      <c r="W166" s="62"/>
      <c r="X166" s="17" t="s">
        <v>25</v>
      </c>
      <c r="Y166" s="36">
        <v>0</v>
      </c>
      <c r="Z166" s="36"/>
      <c r="AA166" s="36">
        <v>0</v>
      </c>
      <c r="AB166" s="36"/>
      <c r="AC166" s="36"/>
      <c r="AD166" s="6">
        <v>0</v>
      </c>
      <c r="AE166" s="6">
        <v>0</v>
      </c>
      <c r="AF166" s="36"/>
      <c r="AG166" s="36"/>
      <c r="AH166" s="37"/>
      <c r="AI166" s="1"/>
      <c r="AJ166" s="1"/>
      <c r="AK166" s="1"/>
      <c r="AL166" s="1"/>
      <c r="AM166" s="1"/>
      <c r="AN166" s="1"/>
    </row>
    <row r="167" spans="1:40" ht="12.75" customHeight="1" x14ac:dyDescent="0.2">
      <c r="A167" s="4" t="s">
        <v>1399</v>
      </c>
      <c r="B167" s="35" t="s">
        <v>321</v>
      </c>
      <c r="C167" s="61"/>
      <c r="D167" s="34"/>
      <c r="E167" s="33" t="s">
        <v>964</v>
      </c>
      <c r="F167" s="33" t="s">
        <v>965</v>
      </c>
      <c r="G167" s="33" t="s">
        <v>1085</v>
      </c>
      <c r="H167" s="35" t="s">
        <v>77</v>
      </c>
      <c r="I167" s="33" t="s">
        <v>817</v>
      </c>
      <c r="J167" s="33" t="s">
        <v>24</v>
      </c>
      <c r="K167" s="36">
        <v>714123477</v>
      </c>
      <c r="L167" s="37"/>
      <c r="M167" s="37"/>
      <c r="N167" s="37"/>
      <c r="O167" s="56" t="s">
        <v>25</v>
      </c>
      <c r="P167" s="64"/>
      <c r="Q167" s="33" t="s">
        <v>27</v>
      </c>
      <c r="R167" s="33" t="s">
        <v>27</v>
      </c>
      <c r="S167" s="33" t="s">
        <v>27</v>
      </c>
      <c r="T167" s="33" t="s">
        <v>27</v>
      </c>
      <c r="U167" s="33" t="s">
        <v>291</v>
      </c>
      <c r="V167" s="33" t="s">
        <v>1356</v>
      </c>
      <c r="W167" s="62">
        <v>5.0000000000000001E-3</v>
      </c>
      <c r="X167" s="17" t="s">
        <v>25</v>
      </c>
      <c r="Y167" s="36">
        <v>16770257.212938</v>
      </c>
      <c r="Z167" s="36">
        <v>7057877.305462</v>
      </c>
      <c r="AA167" s="36">
        <v>0</v>
      </c>
      <c r="AB167" s="40">
        <v>7299674</v>
      </c>
      <c r="AC167" s="36">
        <v>607914.85522400006</v>
      </c>
      <c r="AD167" s="6">
        <v>1271055.048706</v>
      </c>
      <c r="AE167" s="6">
        <v>533736.00354599999</v>
      </c>
      <c r="AF167" s="36"/>
      <c r="AG167" s="36"/>
      <c r="AH167" s="56"/>
      <c r="AI167" s="93">
        <f t="shared" ref="AI167" si="32">+Z167+AB167+AC167+AD167</f>
        <v>16236521.209392</v>
      </c>
      <c r="AJ167" s="11">
        <f>+Z167/AI167</f>
        <v>0.4346914720487895</v>
      </c>
      <c r="AK167" s="11">
        <f>+AC167/AI167</f>
        <v>3.744120106666398E-2</v>
      </c>
      <c r="AL167" s="11">
        <f>+Z167/K167</f>
        <v>9.8832730371949395E-3</v>
      </c>
      <c r="AM167" s="11">
        <f>+AC167/K167</f>
        <v>8.5127414908388462E-4</v>
      </c>
      <c r="AN167" s="94">
        <f>+AI167/K167+AH167</f>
        <v>2.2736293837587979E-2</v>
      </c>
    </row>
    <row r="168" spans="1:40" ht="12.75" customHeight="1" x14ac:dyDescent="0.2">
      <c r="A168" s="4" t="s">
        <v>1399</v>
      </c>
      <c r="B168" s="35" t="s">
        <v>321</v>
      </c>
      <c r="C168" s="35" t="s">
        <v>322</v>
      </c>
      <c r="D168" s="33" t="s">
        <v>323</v>
      </c>
      <c r="E168" s="33" t="s">
        <v>964</v>
      </c>
      <c r="F168" s="33" t="s">
        <v>965</v>
      </c>
      <c r="G168" s="33" t="s">
        <v>1085</v>
      </c>
      <c r="H168" s="35" t="s">
        <v>77</v>
      </c>
      <c r="I168" s="33" t="s">
        <v>817</v>
      </c>
      <c r="J168" s="33" t="s">
        <v>102</v>
      </c>
      <c r="K168" s="36">
        <v>9461033</v>
      </c>
      <c r="L168" s="37"/>
      <c r="M168" s="37"/>
      <c r="N168" s="56">
        <v>6.5026E-2</v>
      </c>
      <c r="O168" s="56" t="s">
        <v>25</v>
      </c>
      <c r="P168" s="14">
        <v>0.03</v>
      </c>
      <c r="Q168" s="33" t="s">
        <v>27</v>
      </c>
      <c r="R168" s="33" t="s">
        <v>27</v>
      </c>
      <c r="S168" s="33" t="s">
        <v>27</v>
      </c>
      <c r="T168" s="33" t="s">
        <v>27</v>
      </c>
      <c r="U168" s="33" t="s">
        <v>291</v>
      </c>
      <c r="V168" s="34"/>
      <c r="W168" s="62"/>
      <c r="X168" s="17" t="s">
        <v>25</v>
      </c>
      <c r="Y168" s="36">
        <v>0</v>
      </c>
      <c r="Z168" s="36"/>
      <c r="AA168" s="36">
        <v>0</v>
      </c>
      <c r="AB168" s="36"/>
      <c r="AC168" s="36"/>
      <c r="AD168" s="6">
        <v>0</v>
      </c>
      <c r="AE168" s="6">
        <v>0</v>
      </c>
      <c r="AF168" s="36"/>
      <c r="AG168" s="36"/>
      <c r="AH168" s="37"/>
      <c r="AI168" s="1"/>
      <c r="AJ168" s="1"/>
      <c r="AK168" s="1"/>
      <c r="AL168" s="1"/>
      <c r="AM168" s="1"/>
      <c r="AN168" s="1"/>
    </row>
    <row r="169" spans="1:40" ht="12.75" customHeight="1" x14ac:dyDescent="0.2">
      <c r="A169" s="4" t="s">
        <v>1399</v>
      </c>
      <c r="B169" s="35" t="s">
        <v>321</v>
      </c>
      <c r="C169" s="35" t="s">
        <v>324</v>
      </c>
      <c r="D169" s="33" t="s">
        <v>325</v>
      </c>
      <c r="E169" s="33" t="s">
        <v>964</v>
      </c>
      <c r="F169" s="33" t="s">
        <v>965</v>
      </c>
      <c r="G169" s="33" t="s">
        <v>1085</v>
      </c>
      <c r="H169" s="35" t="s">
        <v>77</v>
      </c>
      <c r="I169" s="33" t="s">
        <v>817</v>
      </c>
      <c r="J169" s="33" t="s">
        <v>24</v>
      </c>
      <c r="K169" s="36">
        <v>602481503</v>
      </c>
      <c r="L169" s="37"/>
      <c r="M169" s="37"/>
      <c r="N169" s="56">
        <v>0.13163</v>
      </c>
      <c r="O169" s="56" t="s">
        <v>25</v>
      </c>
      <c r="P169" s="14">
        <v>0.03</v>
      </c>
      <c r="Q169" s="33" t="s">
        <v>27</v>
      </c>
      <c r="R169" s="33" t="s">
        <v>27</v>
      </c>
      <c r="S169" s="33" t="s">
        <v>27</v>
      </c>
      <c r="T169" s="33" t="s">
        <v>27</v>
      </c>
      <c r="U169" s="33" t="s">
        <v>291</v>
      </c>
      <c r="V169" s="34"/>
      <c r="W169" s="62"/>
      <c r="X169" s="17" t="s">
        <v>25</v>
      </c>
      <c r="Y169" s="36">
        <v>0</v>
      </c>
      <c r="Z169" s="36"/>
      <c r="AA169" s="36">
        <v>0</v>
      </c>
      <c r="AB169" s="36"/>
      <c r="AC169" s="36"/>
      <c r="AD169" s="6">
        <v>0</v>
      </c>
      <c r="AE169" s="6">
        <v>0</v>
      </c>
      <c r="AF169" s="36"/>
      <c r="AG169" s="36"/>
      <c r="AH169" s="37"/>
      <c r="AI169" s="1"/>
      <c r="AJ169" s="1"/>
      <c r="AK169" s="1"/>
      <c r="AL169" s="1"/>
      <c r="AM169" s="1"/>
      <c r="AN169" s="1"/>
    </row>
    <row r="170" spans="1:40" ht="12.75" customHeight="1" x14ac:dyDescent="0.2">
      <c r="A170" s="4" t="s">
        <v>1399</v>
      </c>
      <c r="B170" s="99" t="s">
        <v>321</v>
      </c>
      <c r="C170" s="35" t="s">
        <v>326</v>
      </c>
      <c r="D170" s="33" t="s">
        <v>327</v>
      </c>
      <c r="E170" s="33" t="s">
        <v>964</v>
      </c>
      <c r="F170" s="33" t="s">
        <v>965</v>
      </c>
      <c r="G170" s="33" t="s">
        <v>1085</v>
      </c>
      <c r="H170" s="35" t="s">
        <v>77</v>
      </c>
      <c r="I170" s="33" t="s">
        <v>817</v>
      </c>
      <c r="J170" s="33" t="s">
        <v>24</v>
      </c>
      <c r="K170" s="36">
        <v>0</v>
      </c>
      <c r="L170" s="37"/>
      <c r="M170" s="37"/>
      <c r="N170" s="56" t="s">
        <v>25</v>
      </c>
      <c r="O170" s="56" t="s">
        <v>25</v>
      </c>
      <c r="P170" s="14">
        <v>1.4999999999999999E-2</v>
      </c>
      <c r="Q170" s="33" t="s">
        <v>27</v>
      </c>
      <c r="R170" s="33" t="s">
        <v>27</v>
      </c>
      <c r="S170" s="33" t="s">
        <v>27</v>
      </c>
      <c r="T170" s="33" t="s">
        <v>27</v>
      </c>
      <c r="U170" s="33" t="s">
        <v>291</v>
      </c>
      <c r="V170" s="34"/>
      <c r="W170" s="62"/>
      <c r="X170" s="17" t="s">
        <v>25</v>
      </c>
      <c r="Y170" s="36">
        <v>0</v>
      </c>
      <c r="Z170" s="36"/>
      <c r="AA170" s="36">
        <v>0</v>
      </c>
      <c r="AB170" s="36"/>
      <c r="AC170" s="36"/>
      <c r="AD170" s="6">
        <v>0</v>
      </c>
      <c r="AE170" s="6">
        <v>0</v>
      </c>
      <c r="AF170" s="36"/>
      <c r="AG170" s="36"/>
      <c r="AH170" s="37"/>
      <c r="AI170" s="1"/>
      <c r="AJ170" s="1"/>
      <c r="AK170" s="1"/>
      <c r="AL170" s="1"/>
      <c r="AM170" s="1"/>
      <c r="AN170" s="1"/>
    </row>
    <row r="171" spans="1:40" ht="12.75" customHeight="1" x14ac:dyDescent="0.2">
      <c r="A171" s="4" t="s">
        <v>1399</v>
      </c>
      <c r="B171" s="35" t="s">
        <v>321</v>
      </c>
      <c r="C171" s="35" t="s">
        <v>328</v>
      </c>
      <c r="D171" s="33" t="s">
        <v>329</v>
      </c>
      <c r="E171" s="33" t="s">
        <v>964</v>
      </c>
      <c r="F171" s="33" t="s">
        <v>965</v>
      </c>
      <c r="G171" s="33" t="s">
        <v>1085</v>
      </c>
      <c r="H171" s="35" t="s">
        <v>77</v>
      </c>
      <c r="I171" s="33" t="s">
        <v>817</v>
      </c>
      <c r="J171" s="33" t="s">
        <v>24</v>
      </c>
      <c r="K171" s="36">
        <v>601770</v>
      </c>
      <c r="L171" s="37"/>
      <c r="M171" s="37"/>
      <c r="N171" s="56">
        <v>0.13163</v>
      </c>
      <c r="O171" s="56" t="s">
        <v>25</v>
      </c>
      <c r="P171" s="14">
        <v>0.03</v>
      </c>
      <c r="Q171" s="33" t="s">
        <v>27</v>
      </c>
      <c r="R171" s="33" t="s">
        <v>27</v>
      </c>
      <c r="S171" s="33" t="s">
        <v>27</v>
      </c>
      <c r="T171" s="33" t="s">
        <v>27</v>
      </c>
      <c r="U171" s="33" t="s">
        <v>291</v>
      </c>
      <c r="V171" s="34"/>
      <c r="W171" s="62"/>
      <c r="X171" s="17" t="s">
        <v>25</v>
      </c>
      <c r="Y171" s="36">
        <v>0</v>
      </c>
      <c r="Z171" s="36"/>
      <c r="AA171" s="36">
        <v>0</v>
      </c>
      <c r="AB171" s="36"/>
      <c r="AC171" s="36"/>
      <c r="AD171" s="6">
        <v>0</v>
      </c>
      <c r="AE171" s="6">
        <v>0</v>
      </c>
      <c r="AF171" s="36"/>
      <c r="AG171" s="36"/>
      <c r="AH171" s="37"/>
      <c r="AI171" s="1"/>
      <c r="AJ171" s="1"/>
      <c r="AK171" s="1"/>
      <c r="AL171" s="1"/>
      <c r="AM171" s="1"/>
      <c r="AN171" s="1"/>
    </row>
    <row r="172" spans="1:40" ht="12.75" customHeight="1" x14ac:dyDescent="0.2">
      <c r="A172" s="4" t="s">
        <v>1399</v>
      </c>
      <c r="B172" s="35" t="s">
        <v>330</v>
      </c>
      <c r="C172" s="61"/>
      <c r="D172" s="33" t="s">
        <v>331</v>
      </c>
      <c r="E172" s="33" t="s">
        <v>964</v>
      </c>
      <c r="F172" s="33" t="s">
        <v>965</v>
      </c>
      <c r="G172" s="33" t="s">
        <v>1085</v>
      </c>
      <c r="H172" s="3" t="s">
        <v>46</v>
      </c>
      <c r="I172" s="33" t="s">
        <v>817</v>
      </c>
      <c r="J172" s="33" t="s">
        <v>102</v>
      </c>
      <c r="K172" s="36">
        <v>6015444515</v>
      </c>
      <c r="L172" s="37"/>
      <c r="M172" s="37"/>
      <c r="N172" s="56">
        <v>-4.2940000000000001E-3</v>
      </c>
      <c r="O172" s="56" t="s">
        <v>25</v>
      </c>
      <c r="P172" s="14">
        <v>0.03</v>
      </c>
      <c r="Q172" s="33" t="s">
        <v>27</v>
      </c>
      <c r="R172" s="33" t="s">
        <v>27</v>
      </c>
      <c r="S172" s="33" t="s">
        <v>27</v>
      </c>
      <c r="T172" s="33" t="s">
        <v>27</v>
      </c>
      <c r="U172" s="33" t="s">
        <v>291</v>
      </c>
      <c r="V172" s="33" t="s">
        <v>1356</v>
      </c>
      <c r="W172" s="62">
        <v>5.0000000000000001E-3</v>
      </c>
      <c r="X172" s="17" t="s">
        <v>25</v>
      </c>
      <c r="Y172" s="36">
        <v>55468967.311044</v>
      </c>
      <c r="Z172" s="36">
        <v>20905422.684999999</v>
      </c>
      <c r="AA172" s="36">
        <v>0</v>
      </c>
      <c r="AB172" s="36">
        <v>27263741.829999998</v>
      </c>
      <c r="AC172" s="36">
        <v>2339061.5421719998</v>
      </c>
      <c r="AD172" s="6">
        <v>4919245.9623750001</v>
      </c>
      <c r="AE172" s="6">
        <v>41495.291496999998</v>
      </c>
      <c r="AF172" s="36"/>
      <c r="AG172" s="36"/>
      <c r="AH172" s="56"/>
      <c r="AI172" s="93">
        <f t="shared" ref="AI172:AI184" si="33">+Z172+AB172+AC172+AD172</f>
        <v>55427472.019547001</v>
      </c>
      <c r="AJ172" s="11">
        <f t="shared" ref="AJ172:AJ184" si="34">+Z172/AI172</f>
        <v>0.3771671686132016</v>
      </c>
      <c r="AK172" s="11">
        <f t="shared" ref="AK172:AK184" si="35">+AC172/AI172</f>
        <v>4.2200400937410759E-2</v>
      </c>
      <c r="AL172" s="11">
        <f t="shared" ref="AL172:AL184" si="36">+Z172/K172</f>
        <v>3.4752914157666365E-3</v>
      </c>
      <c r="AM172" s="11">
        <f t="shared" ref="AM172:AM184" si="37">+AC172/K172</f>
        <v>3.8884267593847135E-4</v>
      </c>
      <c r="AN172" s="94">
        <f t="shared" ref="AN172:AN184" si="38">+AI172/K172+AH172</f>
        <v>9.2141938773326049E-3</v>
      </c>
    </row>
    <row r="173" spans="1:40" ht="12.75" customHeight="1" x14ac:dyDescent="0.2">
      <c r="A173" s="4" t="s">
        <v>1399</v>
      </c>
      <c r="B173" s="35" t="s">
        <v>332</v>
      </c>
      <c r="C173" s="61"/>
      <c r="D173" s="34"/>
      <c r="E173" s="33" t="s">
        <v>964</v>
      </c>
      <c r="F173" s="33" t="s">
        <v>965</v>
      </c>
      <c r="G173" s="33" t="s">
        <v>1085</v>
      </c>
      <c r="H173" s="35" t="s">
        <v>77</v>
      </c>
      <c r="I173" s="33" t="s">
        <v>817</v>
      </c>
      <c r="J173" s="33" t="s">
        <v>24</v>
      </c>
      <c r="K173" s="36">
        <v>3420898118</v>
      </c>
      <c r="L173" s="37"/>
      <c r="M173" s="37"/>
      <c r="N173" s="37"/>
      <c r="O173" s="56" t="s">
        <v>25</v>
      </c>
      <c r="P173" s="64"/>
      <c r="Q173" s="33" t="s">
        <v>27</v>
      </c>
      <c r="R173" s="33" t="s">
        <v>27</v>
      </c>
      <c r="S173" s="33" t="s">
        <v>27</v>
      </c>
      <c r="T173" s="33" t="s">
        <v>27</v>
      </c>
      <c r="U173" s="33" t="s">
        <v>291</v>
      </c>
      <c r="V173" s="33" t="s">
        <v>1356</v>
      </c>
      <c r="W173" s="62">
        <v>5.0000000000000001E-3</v>
      </c>
      <c r="X173" s="17" t="s">
        <v>25</v>
      </c>
      <c r="Y173" s="36">
        <v>76434085.048782006</v>
      </c>
      <c r="Z173" s="36">
        <v>34004818</v>
      </c>
      <c r="AA173" s="36">
        <v>0</v>
      </c>
      <c r="AB173" s="40">
        <v>31902292</v>
      </c>
      <c r="AC173" s="36">
        <v>3911140.7131030001</v>
      </c>
      <c r="AD173" s="6">
        <v>4512456.992025</v>
      </c>
      <c r="AE173" s="6">
        <v>2103377.3436540002</v>
      </c>
      <c r="AF173" s="36"/>
      <c r="AG173" s="36"/>
      <c r="AH173" s="56"/>
      <c r="AI173" s="93">
        <f t="shared" si="33"/>
        <v>74330707.705127999</v>
      </c>
      <c r="AJ173" s="11">
        <f t="shared" si="34"/>
        <v>0.45748007855512512</v>
      </c>
      <c r="AK173" s="11">
        <f t="shared" si="35"/>
        <v>5.2618101372296965E-2</v>
      </c>
      <c r="AL173" s="11">
        <f t="shared" si="36"/>
        <v>9.9403188364699489E-3</v>
      </c>
      <c r="AM173" s="11">
        <f t="shared" si="37"/>
        <v>1.1433081542310346E-3</v>
      </c>
      <c r="AN173" s="94">
        <f t="shared" si="38"/>
        <v>2.1728419011959595E-2</v>
      </c>
    </row>
    <row r="174" spans="1:40" ht="12.75" customHeight="1" x14ac:dyDescent="0.2">
      <c r="A174" s="4" t="s">
        <v>1399</v>
      </c>
      <c r="B174" s="35" t="s">
        <v>332</v>
      </c>
      <c r="C174" s="35" t="s">
        <v>333</v>
      </c>
      <c r="D174" s="33" t="s">
        <v>334</v>
      </c>
      <c r="E174" s="33" t="s">
        <v>964</v>
      </c>
      <c r="F174" s="33" t="s">
        <v>965</v>
      </c>
      <c r="G174" s="33" t="s">
        <v>1085</v>
      </c>
      <c r="H174" s="35" t="s">
        <v>77</v>
      </c>
      <c r="I174" s="33" t="s">
        <v>817</v>
      </c>
      <c r="J174" s="33" t="s">
        <v>102</v>
      </c>
      <c r="K174" s="36">
        <v>3045638</v>
      </c>
      <c r="L174" s="37"/>
      <c r="M174" s="37"/>
      <c r="N174" s="56">
        <v>0.12766</v>
      </c>
      <c r="O174" s="56" t="s">
        <v>25</v>
      </c>
      <c r="P174" s="14">
        <v>0.03</v>
      </c>
      <c r="Q174" s="33" t="s">
        <v>27</v>
      </c>
      <c r="R174" s="33" t="s">
        <v>27</v>
      </c>
      <c r="S174" s="33" t="s">
        <v>27</v>
      </c>
      <c r="T174" s="33" t="s">
        <v>27</v>
      </c>
      <c r="U174" s="33" t="s">
        <v>291</v>
      </c>
      <c r="V174" s="34"/>
      <c r="W174" s="62"/>
      <c r="X174" s="17" t="s">
        <v>25</v>
      </c>
      <c r="Y174" s="36">
        <v>71240.450681999995</v>
      </c>
      <c r="Z174" s="36">
        <v>30693.216895000001</v>
      </c>
      <c r="AA174" s="36">
        <v>0</v>
      </c>
      <c r="AB174" s="36">
        <v>30487.203339</v>
      </c>
      <c r="AC174" s="36">
        <v>3737.6544050000002</v>
      </c>
      <c r="AD174" s="6">
        <v>4312.2981220000001</v>
      </c>
      <c r="AE174" s="6">
        <v>2010.0779210000001</v>
      </c>
      <c r="AF174" s="36"/>
      <c r="AG174" s="36"/>
      <c r="AH174" s="37"/>
      <c r="AI174" s="93">
        <f t="shared" si="33"/>
        <v>69230.372761000006</v>
      </c>
      <c r="AJ174" s="11">
        <f t="shared" si="34"/>
        <v>0.44334900522579029</v>
      </c>
      <c r="AK174" s="11">
        <f t="shared" si="35"/>
        <v>5.3988650586979901E-2</v>
      </c>
      <c r="AL174" s="11">
        <f t="shared" si="36"/>
        <v>1.0077762654327272E-2</v>
      </c>
      <c r="AM174" s="11">
        <f t="shared" si="37"/>
        <v>1.2272155801181888E-3</v>
      </c>
      <c r="AN174" s="94">
        <f t="shared" si="38"/>
        <v>2.2730991917292866E-2</v>
      </c>
    </row>
    <row r="175" spans="1:40" ht="12.75" customHeight="1" x14ac:dyDescent="0.2">
      <c r="A175" s="4" t="s">
        <v>1399</v>
      </c>
      <c r="B175" s="35" t="s">
        <v>332</v>
      </c>
      <c r="C175" s="35" t="s">
        <v>335</v>
      </c>
      <c r="D175" s="33" t="s">
        <v>336</v>
      </c>
      <c r="E175" s="33" t="s">
        <v>964</v>
      </c>
      <c r="F175" s="33" t="s">
        <v>965</v>
      </c>
      <c r="G175" s="33" t="s">
        <v>1085</v>
      </c>
      <c r="H175" s="35" t="s">
        <v>77</v>
      </c>
      <c r="I175" s="33" t="s">
        <v>817</v>
      </c>
      <c r="J175" s="33" t="s">
        <v>52</v>
      </c>
      <c r="K175" s="36">
        <v>811787</v>
      </c>
      <c r="L175" s="37"/>
      <c r="M175" s="37"/>
      <c r="N175" s="56">
        <v>0.191441</v>
      </c>
      <c r="O175" s="56" t="s">
        <v>25</v>
      </c>
      <c r="P175" s="14">
        <v>0.03</v>
      </c>
      <c r="Q175" s="33" t="s">
        <v>27</v>
      </c>
      <c r="R175" s="33" t="s">
        <v>27</v>
      </c>
      <c r="S175" s="33" t="s">
        <v>27</v>
      </c>
      <c r="T175" s="33" t="s">
        <v>27</v>
      </c>
      <c r="U175" s="33" t="s">
        <v>291</v>
      </c>
      <c r="V175" s="34"/>
      <c r="W175" s="62"/>
      <c r="X175" s="17" t="s">
        <v>25</v>
      </c>
      <c r="Y175" s="36">
        <v>18988.491652000001</v>
      </c>
      <c r="Z175" s="36">
        <v>8180.9967120000001</v>
      </c>
      <c r="AA175" s="36">
        <v>0</v>
      </c>
      <c r="AB175" s="36">
        <v>8126.0856800000001</v>
      </c>
      <c r="AC175" s="36">
        <v>996.23765400000002</v>
      </c>
      <c r="AD175" s="6">
        <v>1149.4036900000001</v>
      </c>
      <c r="AE175" s="6">
        <v>535.76791600000001</v>
      </c>
      <c r="AF175" s="36"/>
      <c r="AG175" s="36"/>
      <c r="AH175" s="37"/>
      <c r="AI175" s="93">
        <f t="shared" si="33"/>
        <v>18452.723736</v>
      </c>
      <c r="AJ175" s="11">
        <f t="shared" si="34"/>
        <v>0.44334900522243426</v>
      </c>
      <c r="AK175" s="11">
        <f t="shared" si="35"/>
        <v>5.3988650578256296E-2</v>
      </c>
      <c r="AL175" s="11">
        <f t="shared" si="36"/>
        <v>1.0077762654489416E-2</v>
      </c>
      <c r="AM175" s="11">
        <f t="shared" si="37"/>
        <v>1.2272155799489275E-3</v>
      </c>
      <c r="AN175" s="94">
        <f t="shared" si="38"/>
        <v>2.2730991917830661E-2</v>
      </c>
    </row>
    <row r="176" spans="1:40" ht="12.75" customHeight="1" x14ac:dyDescent="0.2">
      <c r="A176" s="4" t="s">
        <v>1399</v>
      </c>
      <c r="B176" s="35" t="s">
        <v>332</v>
      </c>
      <c r="C176" s="35" t="s">
        <v>337</v>
      </c>
      <c r="D176" s="33" t="s">
        <v>338</v>
      </c>
      <c r="E176" s="33" t="s">
        <v>964</v>
      </c>
      <c r="F176" s="33" t="s">
        <v>965</v>
      </c>
      <c r="G176" s="33" t="s">
        <v>1085</v>
      </c>
      <c r="H176" s="35" t="s">
        <v>77</v>
      </c>
      <c r="I176" s="33" t="s">
        <v>817</v>
      </c>
      <c r="J176" s="33" t="s">
        <v>24</v>
      </c>
      <c r="K176" s="36">
        <v>2899873260</v>
      </c>
      <c r="L176" s="37"/>
      <c r="M176" s="37"/>
      <c r="N176" s="56">
        <v>0.19714100000000001</v>
      </c>
      <c r="O176" s="56" t="s">
        <v>25</v>
      </c>
      <c r="P176" s="14">
        <v>0.03</v>
      </c>
      <c r="Q176" s="33" t="s">
        <v>27</v>
      </c>
      <c r="R176" s="33" t="s">
        <v>27</v>
      </c>
      <c r="S176" s="33" t="s">
        <v>27</v>
      </c>
      <c r="T176" s="33" t="s">
        <v>27</v>
      </c>
      <c r="U176" s="33" t="s">
        <v>291</v>
      </c>
      <c r="V176" s="34"/>
      <c r="W176" s="62"/>
      <c r="X176" s="17" t="s">
        <v>25</v>
      </c>
      <c r="Y176" s="36">
        <v>67830870.892343</v>
      </c>
      <c r="Z176" s="36">
        <v>29224234.442150999</v>
      </c>
      <c r="AA176" s="36">
        <v>0</v>
      </c>
      <c r="AB176" s="36">
        <v>29028080.729178</v>
      </c>
      <c r="AC176" s="36">
        <v>3558769.6446110001</v>
      </c>
      <c r="AD176" s="6">
        <v>4105910.8183030002</v>
      </c>
      <c r="AE176" s="6">
        <v>1913875.258101</v>
      </c>
      <c r="AF176" s="36"/>
      <c r="AG176" s="36"/>
      <c r="AH176" s="37"/>
      <c r="AI176" s="93">
        <f t="shared" si="33"/>
        <v>65916995.634242997</v>
      </c>
      <c r="AJ176" s="11">
        <f t="shared" si="34"/>
        <v>0.4433490052293797</v>
      </c>
      <c r="AK176" s="11">
        <f t="shared" si="35"/>
        <v>5.398865058046224E-2</v>
      </c>
      <c r="AL176" s="11">
        <f t="shared" si="36"/>
        <v>1.0077762654410282E-2</v>
      </c>
      <c r="AM176" s="11">
        <f t="shared" si="37"/>
        <v>1.2272155799702088E-3</v>
      </c>
      <c r="AN176" s="94">
        <f t="shared" si="38"/>
        <v>2.2730991917296068E-2</v>
      </c>
    </row>
    <row r="177" spans="1:40" ht="12.75" customHeight="1" x14ac:dyDescent="0.2">
      <c r="A177" s="4" t="s">
        <v>1399</v>
      </c>
      <c r="B177" s="35" t="s">
        <v>332</v>
      </c>
      <c r="C177" s="35" t="s">
        <v>339</v>
      </c>
      <c r="D177" s="33" t="s">
        <v>340</v>
      </c>
      <c r="E177" s="33" t="s">
        <v>964</v>
      </c>
      <c r="F177" s="33" t="s">
        <v>965</v>
      </c>
      <c r="G177" s="33" t="s">
        <v>1085</v>
      </c>
      <c r="H177" s="35" t="s">
        <v>77</v>
      </c>
      <c r="I177" s="33" t="s">
        <v>817</v>
      </c>
      <c r="J177" s="33" t="s">
        <v>24</v>
      </c>
      <c r="K177" s="36">
        <v>233894321</v>
      </c>
      <c r="L177" s="37"/>
      <c r="M177" s="37"/>
      <c r="N177" s="56">
        <v>0.211728</v>
      </c>
      <c r="O177" s="56" t="s">
        <v>25</v>
      </c>
      <c r="P177" s="14">
        <v>1.4999999999999999E-2</v>
      </c>
      <c r="Q177" s="33" t="s">
        <v>27</v>
      </c>
      <c r="R177" s="33" t="s">
        <v>27</v>
      </c>
      <c r="S177" s="33" t="s">
        <v>27</v>
      </c>
      <c r="T177" s="33" t="s">
        <v>27</v>
      </c>
      <c r="U177" s="33" t="s">
        <v>291</v>
      </c>
      <c r="V177" s="34"/>
      <c r="W177" s="62"/>
      <c r="X177" s="17" t="s">
        <v>25</v>
      </c>
      <c r="Y177" s="36">
        <v>2659525.2250239998</v>
      </c>
      <c r="Z177" s="36">
        <v>1886950.1551300001</v>
      </c>
      <c r="AA177" s="36">
        <v>0</v>
      </c>
      <c r="AB177" s="36">
        <v>0</v>
      </c>
      <c r="AC177" s="36">
        <v>287038.75479799998</v>
      </c>
      <c r="AD177" s="6">
        <v>331169.37770300003</v>
      </c>
      <c r="AE177" s="6">
        <v>154366.93739199999</v>
      </c>
      <c r="AF177" s="36"/>
      <c r="AG177" s="36"/>
      <c r="AH177" s="37"/>
      <c r="AI177" s="93">
        <f t="shared" si="33"/>
        <v>2505158.2876309999</v>
      </c>
      <c r="AJ177" s="11">
        <f t="shared" si="34"/>
        <v>0.7532259196740787</v>
      </c>
      <c r="AK177" s="11">
        <f t="shared" si="35"/>
        <v>0.1145790891598462</v>
      </c>
      <c r="AL177" s="11">
        <f t="shared" si="36"/>
        <v>8.0675330083367011E-3</v>
      </c>
      <c r="AM177" s="11">
        <f t="shared" si="37"/>
        <v>1.227215579971264E-3</v>
      </c>
      <c r="AN177" s="94">
        <f t="shared" si="38"/>
        <v>1.0710641784376628E-2</v>
      </c>
    </row>
    <row r="178" spans="1:40" ht="12.75" customHeight="1" x14ac:dyDescent="0.2">
      <c r="A178" s="4" t="s">
        <v>1399</v>
      </c>
      <c r="B178" s="35" t="s">
        <v>332</v>
      </c>
      <c r="C178" s="35" t="s">
        <v>341</v>
      </c>
      <c r="D178" s="33" t="s">
        <v>342</v>
      </c>
      <c r="E178" s="33" t="s">
        <v>964</v>
      </c>
      <c r="F178" s="33" t="s">
        <v>965</v>
      </c>
      <c r="G178" s="33" t="s">
        <v>1085</v>
      </c>
      <c r="H178" s="35" t="s">
        <v>77</v>
      </c>
      <c r="I178" s="33" t="s">
        <v>817</v>
      </c>
      <c r="J178" s="33" t="s">
        <v>24</v>
      </c>
      <c r="K178" s="36">
        <v>203854</v>
      </c>
      <c r="L178" s="37"/>
      <c r="M178" s="37"/>
      <c r="N178" s="56">
        <v>0.197294</v>
      </c>
      <c r="O178" s="56" t="s">
        <v>25</v>
      </c>
      <c r="P178" s="14">
        <v>0.03</v>
      </c>
      <c r="Q178" s="33" t="s">
        <v>27</v>
      </c>
      <c r="R178" s="33" t="s">
        <v>27</v>
      </c>
      <c r="S178" s="33" t="s">
        <v>27</v>
      </c>
      <c r="T178" s="33" t="s">
        <v>27</v>
      </c>
      <c r="U178" s="33" t="s">
        <v>291</v>
      </c>
      <c r="V178" s="34"/>
      <c r="W178" s="62"/>
      <c r="X178" s="17" t="s">
        <v>25</v>
      </c>
      <c r="Y178" s="36">
        <v>4768.3443779999998</v>
      </c>
      <c r="Z178" s="36">
        <v>2054.3922280000002</v>
      </c>
      <c r="AA178" s="36">
        <v>0</v>
      </c>
      <c r="AB178" s="36">
        <v>2040.603102</v>
      </c>
      <c r="AC178" s="36">
        <v>250.17280500000001</v>
      </c>
      <c r="AD178" s="6">
        <v>288.635491</v>
      </c>
      <c r="AE178" s="6">
        <v>134.540751</v>
      </c>
      <c r="AF178" s="36"/>
      <c r="AG178" s="36"/>
      <c r="AH178" s="37"/>
      <c r="AI178" s="93">
        <f t="shared" si="33"/>
        <v>4633.8036259999999</v>
      </c>
      <c r="AJ178" s="11">
        <f t="shared" si="34"/>
        <v>0.44334900522605791</v>
      </c>
      <c r="AK178" s="11">
        <f t="shared" si="35"/>
        <v>5.3988650618747649E-2</v>
      </c>
      <c r="AL178" s="11">
        <f t="shared" si="36"/>
        <v>1.0077762653663898E-2</v>
      </c>
      <c r="AM178" s="11">
        <f t="shared" si="37"/>
        <v>1.2272155807587783E-3</v>
      </c>
      <c r="AN178" s="94">
        <f t="shared" si="38"/>
        <v>2.2730991915782865E-2</v>
      </c>
    </row>
    <row r="179" spans="1:40" ht="12.75" customHeight="1" x14ac:dyDescent="0.2">
      <c r="A179" s="4" t="s">
        <v>1399</v>
      </c>
      <c r="B179" s="35" t="s">
        <v>343</v>
      </c>
      <c r="C179" s="61"/>
      <c r="D179" s="33" t="s">
        <v>344</v>
      </c>
      <c r="E179" s="33" t="s">
        <v>964</v>
      </c>
      <c r="F179" s="33" t="s">
        <v>965</v>
      </c>
      <c r="G179" s="33" t="s">
        <v>1085</v>
      </c>
      <c r="H179" s="19" t="s">
        <v>71</v>
      </c>
      <c r="I179" s="33" t="s">
        <v>817</v>
      </c>
      <c r="J179" s="33" t="s">
        <v>24</v>
      </c>
      <c r="K179" s="36">
        <v>2894495509</v>
      </c>
      <c r="L179" s="37"/>
      <c r="M179" s="37"/>
      <c r="N179" s="56">
        <v>8.5380000000000005E-3</v>
      </c>
      <c r="O179" s="56" t="s">
        <v>25</v>
      </c>
      <c r="P179" s="14">
        <v>0.03</v>
      </c>
      <c r="Q179" s="33" t="s">
        <v>27</v>
      </c>
      <c r="R179" s="33" t="s">
        <v>27</v>
      </c>
      <c r="S179" s="33" t="s">
        <v>27</v>
      </c>
      <c r="T179" s="33" t="s">
        <v>27</v>
      </c>
      <c r="U179" s="33" t="s">
        <v>291</v>
      </c>
      <c r="V179" s="33" t="s">
        <v>1356</v>
      </c>
      <c r="W179" s="62">
        <v>5.0000000000000001E-3</v>
      </c>
      <c r="X179" s="17" t="s">
        <v>25</v>
      </c>
      <c r="Y179" s="36">
        <v>63544969.37376</v>
      </c>
      <c r="Z179" s="36">
        <v>29054017.486850001</v>
      </c>
      <c r="AA179" s="36">
        <v>0</v>
      </c>
      <c r="AB179" s="36">
        <v>28952464</v>
      </c>
      <c r="AC179" s="36">
        <v>1245640.62955</v>
      </c>
      <c r="AD179" s="6">
        <v>4211081.2573600002</v>
      </c>
      <c r="AE179" s="6">
        <v>81766</v>
      </c>
      <c r="AF179" s="36"/>
      <c r="AG179" s="36"/>
      <c r="AH179" s="41">
        <v>9.1140000000000006E-3</v>
      </c>
      <c r="AI179" s="93">
        <f t="shared" si="33"/>
        <v>63463203.37376</v>
      </c>
      <c r="AJ179" s="11">
        <f t="shared" si="34"/>
        <v>0.45780887100418421</v>
      </c>
      <c r="AK179" s="11">
        <f t="shared" si="35"/>
        <v>1.9627761652905036E-2</v>
      </c>
      <c r="AL179" s="11">
        <f t="shared" si="36"/>
        <v>1.0037679242034022E-2</v>
      </c>
      <c r="AM179" s="11">
        <f t="shared" si="37"/>
        <v>4.3034809543731093E-4</v>
      </c>
      <c r="AN179" s="94">
        <f t="shared" si="38"/>
        <v>3.1039479993467144E-2</v>
      </c>
    </row>
    <row r="180" spans="1:40" ht="12.75" customHeight="1" x14ac:dyDescent="0.2">
      <c r="A180" s="4" t="s">
        <v>1399</v>
      </c>
      <c r="B180" s="35" t="s">
        <v>345</v>
      </c>
      <c r="C180" s="61"/>
      <c r="D180" s="34"/>
      <c r="E180" s="33" t="s">
        <v>964</v>
      </c>
      <c r="F180" s="33" t="s">
        <v>965</v>
      </c>
      <c r="G180" s="33" t="s">
        <v>1085</v>
      </c>
      <c r="H180" s="3" t="s">
        <v>46</v>
      </c>
      <c r="I180" s="5" t="s">
        <v>810</v>
      </c>
      <c r="J180" s="33" t="s">
        <v>24</v>
      </c>
      <c r="K180" s="36">
        <v>134753186685</v>
      </c>
      <c r="L180" s="37"/>
      <c r="M180" s="37"/>
      <c r="N180" s="37"/>
      <c r="O180" s="56" t="s">
        <v>25</v>
      </c>
      <c r="P180" s="64"/>
      <c r="Q180" s="33" t="s">
        <v>27</v>
      </c>
      <c r="R180" s="33" t="s">
        <v>27</v>
      </c>
      <c r="S180" s="33" t="s">
        <v>27</v>
      </c>
      <c r="T180" s="33" t="s">
        <v>27</v>
      </c>
      <c r="U180" s="33" t="s">
        <v>291</v>
      </c>
      <c r="V180" s="33" t="s">
        <v>1356</v>
      </c>
      <c r="W180" s="62">
        <v>5.0000000000000001E-3</v>
      </c>
      <c r="X180" s="17" t="s">
        <v>25</v>
      </c>
      <c r="Y180" s="36">
        <v>1097436534.95574</v>
      </c>
      <c r="Z180" s="36">
        <v>472514191</v>
      </c>
      <c r="AA180" s="36">
        <v>0</v>
      </c>
      <c r="AB180" s="36">
        <v>464314662</v>
      </c>
      <c r="AC180" s="36">
        <v>52757941.185699999</v>
      </c>
      <c r="AD180" s="6">
        <v>107560351.970039</v>
      </c>
      <c r="AE180" s="6">
        <v>289388.79999999999</v>
      </c>
      <c r="AF180" s="36"/>
      <c r="AG180" s="36"/>
      <c r="AH180" s="56"/>
      <c r="AI180" s="93">
        <f t="shared" si="33"/>
        <v>1097147146.1557388</v>
      </c>
      <c r="AJ180" s="11">
        <f t="shared" si="34"/>
        <v>0.43067531338492598</v>
      </c>
      <c r="AK180" s="11">
        <f t="shared" si="35"/>
        <v>4.8086477160841162E-2</v>
      </c>
      <c r="AL180" s="11">
        <f t="shared" si="36"/>
        <v>3.5065158949046044E-3</v>
      </c>
      <c r="AM180" s="11">
        <f t="shared" si="37"/>
        <v>3.9151535101746672E-4</v>
      </c>
      <c r="AN180" s="94">
        <f t="shared" si="38"/>
        <v>8.1419013022707779E-3</v>
      </c>
    </row>
    <row r="181" spans="1:40" ht="12.75" customHeight="1" x14ac:dyDescent="0.2">
      <c r="A181" s="4" t="s">
        <v>1399</v>
      </c>
      <c r="B181" s="35" t="s">
        <v>345</v>
      </c>
      <c r="C181" s="35" t="s">
        <v>346</v>
      </c>
      <c r="D181" s="33" t="s">
        <v>347</v>
      </c>
      <c r="E181" s="33" t="s">
        <v>964</v>
      </c>
      <c r="F181" s="33" t="s">
        <v>965</v>
      </c>
      <c r="G181" s="33" t="s">
        <v>1085</v>
      </c>
      <c r="H181" s="3" t="s">
        <v>46</v>
      </c>
      <c r="I181" s="5" t="s">
        <v>810</v>
      </c>
      <c r="J181" s="33" t="s">
        <v>24</v>
      </c>
      <c r="K181" s="36">
        <v>132704675205</v>
      </c>
      <c r="L181" s="37"/>
      <c r="M181" s="37"/>
      <c r="N181" s="56">
        <v>1.6830000000000001E-2</v>
      </c>
      <c r="O181" s="56" t="s">
        <v>25</v>
      </c>
      <c r="P181" s="14">
        <v>1.4999999999999999E-2</v>
      </c>
      <c r="Q181" s="33" t="s">
        <v>27</v>
      </c>
      <c r="R181" s="33" t="s">
        <v>27</v>
      </c>
      <c r="S181" s="33" t="s">
        <v>27</v>
      </c>
      <c r="T181" s="33" t="s">
        <v>27</v>
      </c>
      <c r="U181" s="33" t="s">
        <v>291</v>
      </c>
      <c r="V181" s="34"/>
      <c r="W181" s="62"/>
      <c r="X181" s="17" t="s">
        <v>25</v>
      </c>
      <c r="Y181" s="36">
        <v>1086692420.56744</v>
      </c>
      <c r="Z181" s="36">
        <v>464229746.82754099</v>
      </c>
      <c r="AA181" s="36">
        <v>0</v>
      </c>
      <c r="AB181" s="36">
        <v>464296542.06105101</v>
      </c>
      <c r="AC181" s="36">
        <v>51955917.494544998</v>
      </c>
      <c r="AD181" s="6">
        <v>105925224.658961</v>
      </c>
      <c r="AE181" s="6">
        <v>284989.52534400002</v>
      </c>
      <c r="AF181" s="36"/>
      <c r="AG181" s="36"/>
      <c r="AH181" s="37"/>
      <c r="AI181" s="93">
        <f t="shared" si="33"/>
        <v>1086407431.042098</v>
      </c>
      <c r="AJ181" s="11">
        <f t="shared" si="34"/>
        <v>0.42730722707064417</v>
      </c>
      <c r="AK181" s="11">
        <f t="shared" si="35"/>
        <v>4.7823602830761307E-2</v>
      </c>
      <c r="AL181" s="11">
        <f t="shared" si="36"/>
        <v>3.4982169702040002E-3</v>
      </c>
      <c r="AM181" s="11">
        <f t="shared" si="37"/>
        <v>3.9151535101747056E-4</v>
      </c>
      <c r="AN181" s="94">
        <f t="shared" si="38"/>
        <v>8.1866552882468805E-3</v>
      </c>
    </row>
    <row r="182" spans="1:40" ht="12.75" customHeight="1" x14ac:dyDescent="0.2">
      <c r="A182" s="4" t="s">
        <v>1399</v>
      </c>
      <c r="B182" s="35" t="s">
        <v>345</v>
      </c>
      <c r="C182" s="35" t="s">
        <v>348</v>
      </c>
      <c r="D182" s="33" t="s">
        <v>349</v>
      </c>
      <c r="E182" s="33" t="s">
        <v>964</v>
      </c>
      <c r="F182" s="33" t="s">
        <v>965</v>
      </c>
      <c r="G182" s="33" t="s">
        <v>1085</v>
      </c>
      <c r="H182" s="3" t="s">
        <v>46</v>
      </c>
      <c r="I182" s="5" t="s">
        <v>810</v>
      </c>
      <c r="J182" s="33" t="s">
        <v>24</v>
      </c>
      <c r="K182" s="36">
        <v>2043332461</v>
      </c>
      <c r="L182" s="37"/>
      <c r="M182" s="37"/>
      <c r="N182" s="56">
        <v>1.9689000000000002E-2</v>
      </c>
      <c r="O182" s="56" t="s">
        <v>25</v>
      </c>
      <c r="P182" s="14">
        <v>7.4999999999999997E-3</v>
      </c>
      <c r="Q182" s="33" t="s">
        <v>27</v>
      </c>
      <c r="R182" s="33" t="s">
        <v>27</v>
      </c>
      <c r="S182" s="33" t="s">
        <v>27</v>
      </c>
      <c r="T182" s="33" t="s">
        <v>27</v>
      </c>
      <c r="U182" s="33" t="s">
        <v>291</v>
      </c>
      <c r="V182" s="34"/>
      <c r="W182" s="62"/>
      <c r="X182" s="17" t="s">
        <v>25</v>
      </c>
      <c r="Y182" s="36">
        <v>10701704.422827</v>
      </c>
      <c r="Z182" s="36">
        <v>8266326.8403040003</v>
      </c>
      <c r="AA182" s="36">
        <v>0</v>
      </c>
      <c r="AB182" s="36">
        <v>0</v>
      </c>
      <c r="AC182" s="36">
        <v>799996.02571399999</v>
      </c>
      <c r="AD182" s="6">
        <v>1630993.4043399999</v>
      </c>
      <c r="AE182" s="6">
        <v>4388.1524689999997</v>
      </c>
      <c r="AF182" s="36"/>
      <c r="AG182" s="36"/>
      <c r="AH182" s="37"/>
      <c r="AI182" s="93">
        <f t="shared" si="33"/>
        <v>10697316.270358</v>
      </c>
      <c r="AJ182" s="11">
        <f t="shared" si="34"/>
        <v>0.77274772769033562</v>
      </c>
      <c r="AK182" s="11">
        <f t="shared" si="35"/>
        <v>7.4784740910275718E-2</v>
      </c>
      <c r="AL182" s="11">
        <f t="shared" si="36"/>
        <v>4.0455124156636201E-3</v>
      </c>
      <c r="AM182" s="11">
        <f t="shared" si="37"/>
        <v>3.91515351017565E-4</v>
      </c>
      <c r="AN182" s="94">
        <f t="shared" si="38"/>
        <v>5.2352304260476386E-3</v>
      </c>
    </row>
    <row r="183" spans="1:40" ht="12.75" customHeight="1" x14ac:dyDescent="0.2">
      <c r="A183" s="4" t="s">
        <v>1399</v>
      </c>
      <c r="B183" s="35" t="s">
        <v>345</v>
      </c>
      <c r="C183" s="35" t="s">
        <v>350</v>
      </c>
      <c r="D183" s="33" t="s">
        <v>351</v>
      </c>
      <c r="E183" s="33" t="s">
        <v>964</v>
      </c>
      <c r="F183" s="33" t="s">
        <v>965</v>
      </c>
      <c r="G183" s="33" t="s">
        <v>1085</v>
      </c>
      <c r="H183" s="3" t="s">
        <v>46</v>
      </c>
      <c r="I183" s="5" t="s">
        <v>810</v>
      </c>
      <c r="J183" s="33" t="s">
        <v>24</v>
      </c>
      <c r="K183" s="36">
        <v>5179019</v>
      </c>
      <c r="L183" s="37"/>
      <c r="M183" s="37"/>
      <c r="N183" s="56">
        <v>1.6806000000000001E-2</v>
      </c>
      <c r="O183" s="56" t="s">
        <v>25</v>
      </c>
      <c r="P183" s="14">
        <v>1.4999999999999999E-2</v>
      </c>
      <c r="Q183" s="33" t="s">
        <v>27</v>
      </c>
      <c r="R183" s="33" t="s">
        <v>27</v>
      </c>
      <c r="S183" s="33" t="s">
        <v>27</v>
      </c>
      <c r="T183" s="33" t="s">
        <v>27</v>
      </c>
      <c r="U183" s="33" t="s">
        <v>291</v>
      </c>
      <c r="V183" s="34"/>
      <c r="W183" s="62"/>
      <c r="X183" s="17" t="s">
        <v>25</v>
      </c>
      <c r="Y183" s="36">
        <v>42409.965471000003</v>
      </c>
      <c r="Z183" s="36">
        <v>18117.332155</v>
      </c>
      <c r="AA183" s="36">
        <v>0</v>
      </c>
      <c r="AB183" s="36">
        <v>18119.938948999999</v>
      </c>
      <c r="AC183" s="36">
        <v>2027.665442</v>
      </c>
      <c r="AD183" s="6">
        <v>4133.906739</v>
      </c>
      <c r="AE183" s="6">
        <v>11.122187</v>
      </c>
      <c r="AF183" s="36"/>
      <c r="AG183" s="36"/>
      <c r="AH183" s="37"/>
      <c r="AI183" s="93">
        <f t="shared" si="33"/>
        <v>42398.843284999995</v>
      </c>
      <c r="AJ183" s="11">
        <f t="shared" si="34"/>
        <v>0.42730722706790469</v>
      </c>
      <c r="AK183" s="11">
        <f t="shared" si="35"/>
        <v>4.7823602836763103E-2</v>
      </c>
      <c r="AL183" s="11">
        <f t="shared" si="36"/>
        <v>3.4982169702408891E-3</v>
      </c>
      <c r="AM183" s="11">
        <f t="shared" si="37"/>
        <v>3.9151535107324377E-4</v>
      </c>
      <c r="AN183" s="94">
        <f t="shared" si="38"/>
        <v>8.1866552883856948E-3</v>
      </c>
    </row>
    <row r="184" spans="1:40" ht="12.75" customHeight="1" x14ac:dyDescent="0.2">
      <c r="A184" s="4" t="s">
        <v>1399</v>
      </c>
      <c r="B184" s="35" t="s">
        <v>352</v>
      </c>
      <c r="C184" s="61"/>
      <c r="D184" s="34"/>
      <c r="E184" s="33" t="s">
        <v>964</v>
      </c>
      <c r="F184" s="33" t="s">
        <v>965</v>
      </c>
      <c r="G184" s="33" t="s">
        <v>1085</v>
      </c>
      <c r="H184" s="35" t="s">
        <v>881</v>
      </c>
      <c r="I184" s="33" t="s">
        <v>817</v>
      </c>
      <c r="J184" s="33" t="s">
        <v>24</v>
      </c>
      <c r="K184" s="36">
        <v>2220293523</v>
      </c>
      <c r="L184" s="37"/>
      <c r="M184" s="37"/>
      <c r="N184" s="37"/>
      <c r="O184" s="56" t="s">
        <v>25</v>
      </c>
      <c r="P184" s="64"/>
      <c r="Q184" s="33" t="s">
        <v>27</v>
      </c>
      <c r="R184" s="33" t="s">
        <v>27</v>
      </c>
      <c r="S184" s="33" t="s">
        <v>27</v>
      </c>
      <c r="T184" s="33" t="s">
        <v>27</v>
      </c>
      <c r="U184" s="33" t="s">
        <v>291</v>
      </c>
      <c r="V184" s="33" t="s">
        <v>1356</v>
      </c>
      <c r="W184" s="62">
        <v>5.0000000000000001E-3</v>
      </c>
      <c r="X184" s="17" t="s">
        <v>25</v>
      </c>
      <c r="Y184" s="36">
        <v>50155124.280114003</v>
      </c>
      <c r="Z184" s="36">
        <v>22484788.879590001</v>
      </c>
      <c r="AA184" s="36">
        <v>0</v>
      </c>
      <c r="AB184" s="36">
        <v>22048523</v>
      </c>
      <c r="AC184" s="36">
        <v>1140418.2568049999</v>
      </c>
      <c r="AD184" s="6">
        <v>2968787.431419</v>
      </c>
      <c r="AE184" s="6">
        <v>1512606.7123</v>
      </c>
      <c r="AF184" s="36">
        <v>1475474.7123</v>
      </c>
      <c r="AG184" s="36"/>
      <c r="AH184" s="41">
        <v>2.6350000000000002E-3</v>
      </c>
      <c r="AI184" s="93">
        <f t="shared" si="33"/>
        <v>48642517.567814007</v>
      </c>
      <c r="AJ184" s="11">
        <f t="shared" si="34"/>
        <v>0.46224558275059008</v>
      </c>
      <c r="AK184" s="11">
        <f t="shared" si="35"/>
        <v>2.3444885541031222E-2</v>
      </c>
      <c r="AL184" s="11">
        <f t="shared" si="36"/>
        <v>1.0126944319149825E-2</v>
      </c>
      <c r="AM184" s="11">
        <f t="shared" si="37"/>
        <v>5.1363400604083093E-4</v>
      </c>
      <c r="AN184" s="94">
        <f t="shared" si="38"/>
        <v>2.4543147307518859E-2</v>
      </c>
    </row>
    <row r="185" spans="1:40" ht="12.75" customHeight="1" x14ac:dyDescent="0.2">
      <c r="A185" s="4" t="s">
        <v>1399</v>
      </c>
      <c r="B185" s="35" t="s">
        <v>352</v>
      </c>
      <c r="C185" s="35" t="s">
        <v>353</v>
      </c>
      <c r="D185" s="33" t="s">
        <v>354</v>
      </c>
      <c r="E185" s="33" t="s">
        <v>964</v>
      </c>
      <c r="F185" s="33" t="s">
        <v>965</v>
      </c>
      <c r="G185" s="33" t="s">
        <v>1085</v>
      </c>
      <c r="H185" s="35" t="s">
        <v>881</v>
      </c>
      <c r="I185" s="33" t="s">
        <v>817</v>
      </c>
      <c r="J185" s="33" t="s">
        <v>24</v>
      </c>
      <c r="K185" s="36">
        <v>2220293523</v>
      </c>
      <c r="L185" s="37"/>
      <c r="M185" s="37"/>
      <c r="N185" s="56">
        <v>6.8845000000000003E-2</v>
      </c>
      <c r="O185" s="56" t="s">
        <v>25</v>
      </c>
      <c r="P185" s="14">
        <v>0.03</v>
      </c>
      <c r="Q185" s="33" t="s">
        <v>27</v>
      </c>
      <c r="R185" s="33" t="s">
        <v>27</v>
      </c>
      <c r="S185" s="33" t="s">
        <v>27</v>
      </c>
      <c r="T185" s="33" t="s">
        <v>27</v>
      </c>
      <c r="U185" s="33" t="s">
        <v>291</v>
      </c>
      <c r="V185" s="34"/>
      <c r="W185" s="62"/>
      <c r="X185" s="17" t="s">
        <v>25</v>
      </c>
      <c r="Y185" s="36">
        <v>0</v>
      </c>
      <c r="Z185" s="36"/>
      <c r="AA185" s="36">
        <v>0</v>
      </c>
      <c r="AB185" s="36"/>
      <c r="AC185" s="36"/>
      <c r="AD185" s="6">
        <v>0</v>
      </c>
      <c r="AE185" s="6">
        <v>0</v>
      </c>
      <c r="AF185" s="36"/>
      <c r="AG185" s="36"/>
      <c r="AH185" s="37"/>
      <c r="AI185" s="1"/>
      <c r="AJ185" s="1"/>
      <c r="AK185" s="1"/>
      <c r="AL185" s="1"/>
      <c r="AM185" s="1"/>
      <c r="AN185" s="1"/>
    </row>
    <row r="186" spans="1:40" ht="12.75" customHeight="1" x14ac:dyDescent="0.2">
      <c r="A186" s="4" t="s">
        <v>1399</v>
      </c>
      <c r="B186" s="99" t="s">
        <v>352</v>
      </c>
      <c r="C186" s="35" t="s">
        <v>355</v>
      </c>
      <c r="D186" s="33" t="s">
        <v>356</v>
      </c>
      <c r="E186" s="33" t="s">
        <v>964</v>
      </c>
      <c r="F186" s="33" t="s">
        <v>965</v>
      </c>
      <c r="G186" s="33" t="s">
        <v>1085</v>
      </c>
      <c r="H186" s="35" t="s">
        <v>881</v>
      </c>
      <c r="I186" s="33" t="s">
        <v>817</v>
      </c>
      <c r="J186" s="33" t="s">
        <v>24</v>
      </c>
      <c r="K186" s="36">
        <v>0</v>
      </c>
      <c r="L186" s="37"/>
      <c r="M186" s="37"/>
      <c r="N186" s="56">
        <v>6.8845000000000003E-2</v>
      </c>
      <c r="O186" s="56" t="s">
        <v>25</v>
      </c>
      <c r="P186" s="14">
        <v>0.03</v>
      </c>
      <c r="Q186" s="33" t="s">
        <v>27</v>
      </c>
      <c r="R186" s="33" t="s">
        <v>27</v>
      </c>
      <c r="S186" s="33" t="s">
        <v>27</v>
      </c>
      <c r="T186" s="33" t="s">
        <v>27</v>
      </c>
      <c r="U186" s="33" t="s">
        <v>291</v>
      </c>
      <c r="V186" s="34"/>
      <c r="W186" s="62"/>
      <c r="X186" s="17" t="s">
        <v>25</v>
      </c>
      <c r="Y186" s="36">
        <v>0</v>
      </c>
      <c r="Z186" s="36"/>
      <c r="AA186" s="36">
        <v>0</v>
      </c>
      <c r="AB186" s="36"/>
      <c r="AC186" s="36"/>
      <c r="AD186" s="6">
        <v>0</v>
      </c>
      <c r="AE186" s="6">
        <v>0</v>
      </c>
      <c r="AF186" s="36"/>
      <c r="AG186" s="36"/>
      <c r="AH186" s="37"/>
      <c r="AI186" s="1"/>
      <c r="AJ186" s="1"/>
      <c r="AK186" s="1"/>
      <c r="AL186" s="1"/>
      <c r="AM186" s="1"/>
      <c r="AN186" s="1"/>
    </row>
    <row r="187" spans="1:40" ht="12.75" customHeight="1" x14ac:dyDescent="0.2">
      <c r="A187" s="4" t="s">
        <v>1399</v>
      </c>
      <c r="B187" s="35" t="s">
        <v>357</v>
      </c>
      <c r="C187" s="61"/>
      <c r="D187" s="33" t="s">
        <v>358</v>
      </c>
      <c r="E187" s="33" t="s">
        <v>964</v>
      </c>
      <c r="F187" s="33" t="s">
        <v>965</v>
      </c>
      <c r="G187" s="33" t="s">
        <v>1085</v>
      </c>
      <c r="H187" s="19" t="s">
        <v>57</v>
      </c>
      <c r="I187" s="5" t="s">
        <v>810</v>
      </c>
      <c r="J187" s="33" t="s">
        <v>24</v>
      </c>
      <c r="K187" s="36">
        <v>45898536243</v>
      </c>
      <c r="L187" s="37"/>
      <c r="M187" s="37"/>
      <c r="N187" s="56">
        <v>-6.7000000000000002E-4</v>
      </c>
      <c r="O187" s="56" t="s">
        <v>25</v>
      </c>
      <c r="P187" s="14">
        <v>2.5000000000000001E-2</v>
      </c>
      <c r="Q187" s="33" t="s">
        <v>27</v>
      </c>
      <c r="R187" s="33" t="s">
        <v>27</v>
      </c>
      <c r="S187" s="33" t="s">
        <v>27</v>
      </c>
      <c r="T187" s="33" t="s">
        <v>27</v>
      </c>
      <c r="U187" s="33" t="s">
        <v>291</v>
      </c>
      <c r="V187" s="33" t="s">
        <v>1356</v>
      </c>
      <c r="W187" s="62">
        <v>5.0000000000000001E-3</v>
      </c>
      <c r="X187" s="17" t="s">
        <v>25</v>
      </c>
      <c r="Y187" s="36">
        <v>259723820.97252899</v>
      </c>
      <c r="Z187" s="36">
        <v>82780200.641507998</v>
      </c>
      <c r="AA187" s="36">
        <v>0</v>
      </c>
      <c r="AB187" s="36">
        <v>123837551</v>
      </c>
      <c r="AC187" s="36">
        <v>13773561.162971999</v>
      </c>
      <c r="AD187" s="6">
        <v>39215562.359549001</v>
      </c>
      <c r="AE187" s="6">
        <v>116945.8085</v>
      </c>
      <c r="AF187" s="36"/>
      <c r="AG187" s="36"/>
      <c r="AH187" s="56"/>
      <c r="AI187" s="93">
        <f t="shared" ref="AI187:AI188" si="39">+Z187+AB187+AC187+AD187</f>
        <v>259606875.164029</v>
      </c>
      <c r="AJ187" s="11">
        <f>+Z187/AI187</f>
        <v>0.31886752070492924</v>
      </c>
      <c r="AK187" s="11">
        <f>+AC187/AI187</f>
        <v>5.3055456078616434E-2</v>
      </c>
      <c r="AL187" s="11">
        <f>+Z187/K187</f>
        <v>1.8035477254273622E-3</v>
      </c>
      <c r="AM187" s="11">
        <f>+AC187/K187</f>
        <v>3.0008715506853683E-4</v>
      </c>
      <c r="AN187" s="94">
        <f>+AI187/K187+AH187</f>
        <v>5.6561035800705237E-3</v>
      </c>
    </row>
    <row r="188" spans="1:40" ht="12.75" customHeight="1" x14ac:dyDescent="0.2">
      <c r="A188" s="4" t="s">
        <v>1399</v>
      </c>
      <c r="B188" s="35" t="s">
        <v>359</v>
      </c>
      <c r="C188" s="61"/>
      <c r="D188" s="34"/>
      <c r="E188" s="33" t="s">
        <v>964</v>
      </c>
      <c r="F188" s="33" t="s">
        <v>965</v>
      </c>
      <c r="G188" s="33" t="s">
        <v>1085</v>
      </c>
      <c r="H188" s="3" t="s">
        <v>31</v>
      </c>
      <c r="I188" s="5" t="s">
        <v>810</v>
      </c>
      <c r="J188" s="33" t="s">
        <v>24</v>
      </c>
      <c r="K188" s="36">
        <v>17851969156</v>
      </c>
      <c r="L188" s="37"/>
      <c r="M188" s="37"/>
      <c r="N188" s="37"/>
      <c r="O188" s="56" t="s">
        <v>25</v>
      </c>
      <c r="P188" s="64"/>
      <c r="Q188" s="33" t="s">
        <v>27</v>
      </c>
      <c r="R188" s="33" t="s">
        <v>27</v>
      </c>
      <c r="S188" s="33" t="s">
        <v>27</v>
      </c>
      <c r="T188" s="33" t="s">
        <v>27</v>
      </c>
      <c r="U188" s="33" t="s">
        <v>291</v>
      </c>
      <c r="V188" s="33" t="s">
        <v>1355</v>
      </c>
      <c r="W188" s="62">
        <v>5.0000000000000001E-3</v>
      </c>
      <c r="X188" s="17" t="s">
        <v>25</v>
      </c>
      <c r="Y188" s="36">
        <v>96386811.534605995</v>
      </c>
      <c r="Z188" s="36">
        <v>36407744.325975999</v>
      </c>
      <c r="AA188" s="36">
        <v>0</v>
      </c>
      <c r="AB188" s="36">
        <v>35375996.039999999</v>
      </c>
      <c r="AC188" s="36">
        <v>7263508.2838430004</v>
      </c>
      <c r="AD188" s="6">
        <v>17246214.958733</v>
      </c>
      <c r="AE188" s="6">
        <v>93347.926053999996</v>
      </c>
      <c r="AF188" s="36"/>
      <c r="AG188" s="36"/>
      <c r="AH188" s="56"/>
      <c r="AI188" s="93">
        <f t="shared" si="39"/>
        <v>96293463.608552009</v>
      </c>
      <c r="AJ188" s="11">
        <f>+Z188/AI188</f>
        <v>0.37809154392845579</v>
      </c>
      <c r="AK188" s="11">
        <f>+AC188/AI188</f>
        <v>7.5430958775875981E-2</v>
      </c>
      <c r="AL188" s="11">
        <f>+Z188/K188</f>
        <v>2.0394245591523136E-3</v>
      </c>
      <c r="AM188" s="11">
        <f>+AC188/K188</f>
        <v>4.0687434648640732E-4</v>
      </c>
      <c r="AN188" s="94">
        <f>+AI188/K188+AH188</f>
        <v>5.3939967499993151E-3</v>
      </c>
    </row>
    <row r="189" spans="1:40" ht="12.75" customHeight="1" x14ac:dyDescent="0.2">
      <c r="A189" s="4" t="s">
        <v>1399</v>
      </c>
      <c r="B189" s="35" t="s">
        <v>359</v>
      </c>
      <c r="C189" s="35" t="s">
        <v>360</v>
      </c>
      <c r="D189" s="33" t="s">
        <v>361</v>
      </c>
      <c r="E189" s="33" t="s">
        <v>964</v>
      </c>
      <c r="F189" s="33" t="s">
        <v>965</v>
      </c>
      <c r="G189" s="33" t="s">
        <v>1085</v>
      </c>
      <c r="H189" s="3" t="s">
        <v>31</v>
      </c>
      <c r="I189" s="5" t="s">
        <v>810</v>
      </c>
      <c r="J189" s="33" t="s">
        <v>24</v>
      </c>
      <c r="K189" s="36">
        <v>17851542750</v>
      </c>
      <c r="L189" s="37"/>
      <c r="M189" s="37"/>
      <c r="N189" s="56">
        <v>5.2430000000000003E-3</v>
      </c>
      <c r="O189" s="56" t="s">
        <v>25</v>
      </c>
      <c r="P189" s="14">
        <v>1.4999999999999999E-2</v>
      </c>
      <c r="Q189" s="33" t="s">
        <v>27</v>
      </c>
      <c r="R189" s="33" t="s">
        <v>27</v>
      </c>
      <c r="S189" s="33" t="s">
        <v>27</v>
      </c>
      <c r="T189" s="33" t="s">
        <v>27</v>
      </c>
      <c r="U189" s="33" t="s">
        <v>291</v>
      </c>
      <c r="V189" s="34"/>
      <c r="W189" s="62"/>
      <c r="X189" s="17" t="s">
        <v>25</v>
      </c>
      <c r="Y189" s="36">
        <v>0</v>
      </c>
      <c r="Z189" s="36"/>
      <c r="AA189" s="36">
        <v>0</v>
      </c>
      <c r="AB189" s="36"/>
      <c r="AC189" s="36"/>
      <c r="AD189" s="6">
        <v>0</v>
      </c>
      <c r="AE189" s="6">
        <v>0</v>
      </c>
      <c r="AF189" s="36"/>
      <c r="AG189" s="36"/>
      <c r="AH189" s="37"/>
      <c r="AI189" s="1"/>
      <c r="AJ189" s="1"/>
      <c r="AK189" s="1"/>
      <c r="AL189" s="1"/>
      <c r="AM189" s="1"/>
      <c r="AN189" s="1"/>
    </row>
    <row r="190" spans="1:40" ht="12.75" customHeight="1" x14ac:dyDescent="0.2">
      <c r="A190" s="4" t="s">
        <v>1399</v>
      </c>
      <c r="B190" s="35" t="s">
        <v>359</v>
      </c>
      <c r="C190" s="35" t="s">
        <v>362</v>
      </c>
      <c r="D190" s="33" t="s">
        <v>363</v>
      </c>
      <c r="E190" s="33" t="s">
        <v>964</v>
      </c>
      <c r="F190" s="33" t="s">
        <v>965</v>
      </c>
      <c r="G190" s="33" t="s">
        <v>1085</v>
      </c>
      <c r="H190" s="3" t="s">
        <v>31</v>
      </c>
      <c r="I190" s="5" t="s">
        <v>810</v>
      </c>
      <c r="J190" s="33" t="s">
        <v>24</v>
      </c>
      <c r="K190" s="36">
        <v>426407</v>
      </c>
      <c r="L190" s="37"/>
      <c r="M190" s="37"/>
      <c r="N190" s="56">
        <v>5.2430000000000003E-3</v>
      </c>
      <c r="O190" s="56" t="s">
        <v>25</v>
      </c>
      <c r="P190" s="14">
        <v>1.4999999999999999E-2</v>
      </c>
      <c r="Q190" s="33" t="s">
        <v>27</v>
      </c>
      <c r="R190" s="33" t="s">
        <v>27</v>
      </c>
      <c r="S190" s="33" t="s">
        <v>27</v>
      </c>
      <c r="T190" s="33" t="s">
        <v>27</v>
      </c>
      <c r="U190" s="33" t="s">
        <v>291</v>
      </c>
      <c r="V190" s="34"/>
      <c r="W190" s="62"/>
      <c r="X190" s="17" t="s">
        <v>25</v>
      </c>
      <c r="Y190" s="36">
        <v>0</v>
      </c>
      <c r="Z190" s="36"/>
      <c r="AA190" s="36">
        <v>0</v>
      </c>
      <c r="AB190" s="36"/>
      <c r="AC190" s="36"/>
      <c r="AD190" s="6">
        <v>0</v>
      </c>
      <c r="AE190" s="6">
        <v>0</v>
      </c>
      <c r="AF190" s="36"/>
      <c r="AG190" s="36"/>
      <c r="AH190" s="37"/>
      <c r="AI190" s="1"/>
      <c r="AJ190" s="1"/>
      <c r="AK190" s="1"/>
      <c r="AL190" s="1"/>
      <c r="AM190" s="1"/>
      <c r="AN190" s="1"/>
    </row>
    <row r="191" spans="1:40" ht="12.75" customHeight="1" x14ac:dyDescent="0.2">
      <c r="A191" s="4" t="s">
        <v>1399</v>
      </c>
      <c r="B191" s="35" t="s">
        <v>364</v>
      </c>
      <c r="C191" s="61"/>
      <c r="D191" s="33" t="s">
        <v>365</v>
      </c>
      <c r="E191" s="33" t="s">
        <v>964</v>
      </c>
      <c r="F191" s="33" t="s">
        <v>965</v>
      </c>
      <c r="G191" s="33" t="s">
        <v>1085</v>
      </c>
      <c r="H191" s="35" t="s">
        <v>110</v>
      </c>
      <c r="I191" s="5" t="s">
        <v>810</v>
      </c>
      <c r="J191" s="33" t="s">
        <v>24</v>
      </c>
      <c r="K191" s="36">
        <v>12888799469</v>
      </c>
      <c r="L191" s="37"/>
      <c r="M191" s="37"/>
      <c r="N191" s="56">
        <v>-1.6258999999999999E-2</v>
      </c>
      <c r="O191" s="56" t="s">
        <v>25</v>
      </c>
      <c r="P191" s="14">
        <v>0.03</v>
      </c>
      <c r="Q191" s="33" t="s">
        <v>27</v>
      </c>
      <c r="R191" s="33" t="s">
        <v>27</v>
      </c>
      <c r="S191" s="33" t="s">
        <v>27</v>
      </c>
      <c r="T191" s="33" t="s">
        <v>27</v>
      </c>
      <c r="U191" s="33" t="s">
        <v>291</v>
      </c>
      <c r="V191" s="33" t="s">
        <v>1356</v>
      </c>
      <c r="W191" s="62">
        <v>5.0000000000000001E-3</v>
      </c>
      <c r="X191" s="17" t="s">
        <v>25</v>
      </c>
      <c r="Y191" s="36">
        <v>270976047.65543097</v>
      </c>
      <c r="Z191" s="36">
        <v>129322433.921496</v>
      </c>
      <c r="AA191" s="36">
        <v>0</v>
      </c>
      <c r="AB191" s="36">
        <v>128797271</v>
      </c>
      <c r="AC191" s="36">
        <v>5257465.8187149996</v>
      </c>
      <c r="AD191" s="6">
        <v>7410790.9152199998</v>
      </c>
      <c r="AE191" s="6">
        <v>188086</v>
      </c>
      <c r="AF191" s="36"/>
      <c r="AG191" s="36"/>
      <c r="AH191" s="41">
        <v>1.1597E-2</v>
      </c>
      <c r="AI191" s="93">
        <f t="shared" ref="AI191:AI192" si="40">+Z191+AB191+AC191+AD191</f>
        <v>270787961.65543103</v>
      </c>
      <c r="AJ191" s="11">
        <f>+Z191/AI191</f>
        <v>0.47757822441920311</v>
      </c>
      <c r="AK191" s="11">
        <f>+AC191/AI191</f>
        <v>1.9415434078288E-2</v>
      </c>
      <c r="AL191" s="11">
        <f>+Z191/K191</f>
        <v>1.0033706725947666E-2</v>
      </c>
      <c r="AM191" s="11">
        <f>+AC191/K191</f>
        <v>4.0790966073761943E-4</v>
      </c>
      <c r="AN191" s="94">
        <f>+AI191/K191+AH191</f>
        <v>3.2606556577144931E-2</v>
      </c>
    </row>
    <row r="192" spans="1:40" ht="12.75" customHeight="1" x14ac:dyDescent="0.2">
      <c r="A192" s="4" t="s">
        <v>1399</v>
      </c>
      <c r="B192" s="35" t="s">
        <v>366</v>
      </c>
      <c r="C192" s="61"/>
      <c r="D192" s="34"/>
      <c r="E192" s="33" t="s">
        <v>964</v>
      </c>
      <c r="F192" s="33" t="s">
        <v>965</v>
      </c>
      <c r="G192" s="33" t="s">
        <v>1085</v>
      </c>
      <c r="H192" s="3" t="s">
        <v>46</v>
      </c>
      <c r="I192" s="33" t="s">
        <v>817</v>
      </c>
      <c r="J192" s="33" t="s">
        <v>120</v>
      </c>
      <c r="K192" s="36">
        <v>28011289</v>
      </c>
      <c r="L192" s="37"/>
      <c r="M192" s="37"/>
      <c r="N192" s="37"/>
      <c r="O192" s="56" t="s">
        <v>25</v>
      </c>
      <c r="P192" s="64"/>
      <c r="Q192" s="33" t="s">
        <v>27</v>
      </c>
      <c r="R192" s="33" t="s">
        <v>27</v>
      </c>
      <c r="S192" s="33" t="s">
        <v>27</v>
      </c>
      <c r="T192" s="33" t="s">
        <v>27</v>
      </c>
      <c r="U192" s="33" t="s">
        <v>291</v>
      </c>
      <c r="V192" s="33" t="s">
        <v>1356</v>
      </c>
      <c r="W192" s="62">
        <v>5.0000000000000001E-3</v>
      </c>
      <c r="X192" s="17" t="s">
        <v>25</v>
      </c>
      <c r="Y192" s="36">
        <v>331515.23977099999</v>
      </c>
      <c r="Z192" s="36">
        <v>143331.59103400001</v>
      </c>
      <c r="AA192" s="36">
        <v>0</v>
      </c>
      <c r="AB192" s="36">
        <v>138431.07999999999</v>
      </c>
      <c r="AC192" s="36">
        <v>15258.649063000001</v>
      </c>
      <c r="AD192" s="6">
        <v>27360.160731</v>
      </c>
      <c r="AE192" s="6">
        <v>7133.7589429999998</v>
      </c>
      <c r="AF192" s="36"/>
      <c r="AG192" s="36"/>
      <c r="AH192" s="56"/>
      <c r="AI192" s="93">
        <f t="shared" si="40"/>
        <v>324381.480828</v>
      </c>
      <c r="AJ192" s="11">
        <f>+Z192/AI192</f>
        <v>0.44186120202712847</v>
      </c>
      <c r="AK192" s="11">
        <f>+AC192/AI192</f>
        <v>4.7039211437260642E-2</v>
      </c>
      <c r="AL192" s="11">
        <f>+Z192/K192</f>
        <v>5.1169223606239616E-3</v>
      </c>
      <c r="AM192" s="11">
        <f>+AC192/K192</f>
        <v>5.4473212792885038E-4</v>
      </c>
      <c r="AN192" s="94">
        <f>+AI192/K192+AH192</f>
        <v>1.1580383924067185E-2</v>
      </c>
    </row>
    <row r="193" spans="1:40" ht="12.75" customHeight="1" x14ac:dyDescent="0.2">
      <c r="A193" s="4" t="s">
        <v>1399</v>
      </c>
      <c r="B193" s="99" t="s">
        <v>366</v>
      </c>
      <c r="C193" s="35" t="s">
        <v>367</v>
      </c>
      <c r="D193" s="33" t="s">
        <v>368</v>
      </c>
      <c r="E193" s="33" t="s">
        <v>964</v>
      </c>
      <c r="F193" s="33" t="s">
        <v>965</v>
      </c>
      <c r="G193" s="33" t="s">
        <v>1085</v>
      </c>
      <c r="H193" s="3" t="s">
        <v>46</v>
      </c>
      <c r="I193" s="33" t="s">
        <v>817</v>
      </c>
      <c r="J193" s="33" t="s">
        <v>120</v>
      </c>
      <c r="K193" s="36">
        <v>0</v>
      </c>
      <c r="L193" s="37"/>
      <c r="M193" s="37"/>
      <c r="N193" s="56">
        <v>3.5929000000000003E-2</v>
      </c>
      <c r="O193" s="56" t="s">
        <v>25</v>
      </c>
      <c r="P193" s="14">
        <v>1.4999999999999999E-2</v>
      </c>
      <c r="Q193" s="33" t="s">
        <v>27</v>
      </c>
      <c r="R193" s="33" t="s">
        <v>27</v>
      </c>
      <c r="S193" s="33" t="s">
        <v>27</v>
      </c>
      <c r="T193" s="33" t="s">
        <v>27</v>
      </c>
      <c r="U193" s="33" t="s">
        <v>291</v>
      </c>
      <c r="V193" s="34"/>
      <c r="W193" s="62"/>
      <c r="X193" s="17" t="s">
        <v>25</v>
      </c>
      <c r="Y193" s="36">
        <v>0</v>
      </c>
      <c r="Z193" s="36"/>
      <c r="AA193" s="36">
        <v>0</v>
      </c>
      <c r="AB193" s="36"/>
      <c r="AC193" s="36"/>
      <c r="AD193" s="6">
        <v>0</v>
      </c>
      <c r="AE193" s="6">
        <v>0</v>
      </c>
      <c r="AF193" s="36"/>
      <c r="AG193" s="36"/>
      <c r="AH193" s="37"/>
      <c r="AI193" s="1"/>
      <c r="AJ193" s="1"/>
      <c r="AK193" s="1"/>
      <c r="AL193" s="1"/>
      <c r="AM193" s="1"/>
      <c r="AN193" s="1"/>
    </row>
    <row r="194" spans="1:40" ht="12.75" customHeight="1" x14ac:dyDescent="0.2">
      <c r="A194" s="4" t="s">
        <v>1399</v>
      </c>
      <c r="B194" s="35" t="s">
        <v>366</v>
      </c>
      <c r="C194" s="35" t="s">
        <v>369</v>
      </c>
      <c r="D194" s="33" t="s">
        <v>370</v>
      </c>
      <c r="E194" s="33" t="s">
        <v>964</v>
      </c>
      <c r="F194" s="33" t="s">
        <v>965</v>
      </c>
      <c r="G194" s="33" t="s">
        <v>1085</v>
      </c>
      <c r="H194" s="3" t="s">
        <v>46</v>
      </c>
      <c r="I194" s="33" t="s">
        <v>817</v>
      </c>
      <c r="J194" s="33" t="s">
        <v>120</v>
      </c>
      <c r="K194" s="36">
        <v>28011289</v>
      </c>
      <c r="L194" s="37"/>
      <c r="M194" s="37"/>
      <c r="N194" s="56">
        <v>3.5929000000000003E-2</v>
      </c>
      <c r="O194" s="56" t="s">
        <v>25</v>
      </c>
      <c r="P194" s="14">
        <v>1.4999999999999999E-2</v>
      </c>
      <c r="Q194" s="33" t="s">
        <v>27</v>
      </c>
      <c r="R194" s="33" t="s">
        <v>27</v>
      </c>
      <c r="S194" s="33" t="s">
        <v>27</v>
      </c>
      <c r="T194" s="33" t="s">
        <v>27</v>
      </c>
      <c r="U194" s="33" t="s">
        <v>291</v>
      </c>
      <c r="V194" s="34"/>
      <c r="W194" s="62"/>
      <c r="X194" s="17" t="s">
        <v>25</v>
      </c>
      <c r="Y194" s="36">
        <v>0</v>
      </c>
      <c r="Z194" s="36"/>
      <c r="AA194" s="36">
        <v>0</v>
      </c>
      <c r="AB194" s="36"/>
      <c r="AC194" s="36"/>
      <c r="AD194" s="6">
        <v>0</v>
      </c>
      <c r="AE194" s="6">
        <v>0</v>
      </c>
      <c r="AF194" s="36"/>
      <c r="AG194" s="36"/>
      <c r="AH194" s="37"/>
      <c r="AI194" s="1"/>
      <c r="AJ194" s="1"/>
      <c r="AK194" s="1"/>
      <c r="AL194" s="1"/>
      <c r="AM194" s="1"/>
      <c r="AN194" s="1"/>
    </row>
    <row r="195" spans="1:40" ht="12.75" customHeight="1" x14ac:dyDescent="0.2">
      <c r="A195" s="4" t="s">
        <v>1399</v>
      </c>
      <c r="B195" s="99" t="s">
        <v>366</v>
      </c>
      <c r="C195" s="35" t="s">
        <v>371</v>
      </c>
      <c r="D195" s="33" t="s">
        <v>372</v>
      </c>
      <c r="E195" s="33" t="s">
        <v>964</v>
      </c>
      <c r="F195" s="33" t="s">
        <v>965</v>
      </c>
      <c r="G195" s="33" t="s">
        <v>1085</v>
      </c>
      <c r="H195" s="3" t="s">
        <v>46</v>
      </c>
      <c r="I195" s="33" t="s">
        <v>817</v>
      </c>
      <c r="J195" s="33" t="s">
        <v>120</v>
      </c>
      <c r="K195" s="36">
        <v>0</v>
      </c>
      <c r="L195" s="37"/>
      <c r="M195" s="37"/>
      <c r="N195" s="56" t="s">
        <v>25</v>
      </c>
      <c r="O195" s="56" t="s">
        <v>25</v>
      </c>
      <c r="P195" s="65"/>
      <c r="Q195" s="33" t="s">
        <v>27</v>
      </c>
      <c r="R195" s="33" t="s">
        <v>27</v>
      </c>
      <c r="S195" s="33" t="s">
        <v>27</v>
      </c>
      <c r="T195" s="33" t="s">
        <v>27</v>
      </c>
      <c r="U195" s="33" t="s">
        <v>291</v>
      </c>
      <c r="V195" s="34"/>
      <c r="W195" s="62"/>
      <c r="X195" s="17" t="s">
        <v>25</v>
      </c>
      <c r="Y195" s="36">
        <v>0</v>
      </c>
      <c r="Z195" s="36"/>
      <c r="AA195" s="36">
        <v>0</v>
      </c>
      <c r="AB195" s="36"/>
      <c r="AC195" s="36"/>
      <c r="AD195" s="6">
        <v>0</v>
      </c>
      <c r="AE195" s="6">
        <v>0</v>
      </c>
      <c r="AF195" s="36"/>
      <c r="AG195" s="36"/>
      <c r="AH195" s="37"/>
      <c r="AI195" s="1"/>
      <c r="AJ195" s="1"/>
      <c r="AK195" s="1"/>
      <c r="AL195" s="1"/>
      <c r="AM195" s="1"/>
      <c r="AN195" s="1"/>
    </row>
    <row r="196" spans="1:40" ht="12.75" customHeight="1" x14ac:dyDescent="0.2">
      <c r="A196" s="4" t="s">
        <v>1399</v>
      </c>
      <c r="B196" s="35" t="s">
        <v>373</v>
      </c>
      <c r="C196" s="61"/>
      <c r="D196" s="34"/>
      <c r="E196" s="33" t="s">
        <v>964</v>
      </c>
      <c r="F196" s="33" t="s">
        <v>965</v>
      </c>
      <c r="G196" s="33" t="s">
        <v>1085</v>
      </c>
      <c r="H196" s="35" t="s">
        <v>110</v>
      </c>
      <c r="I196" s="33" t="s">
        <v>817</v>
      </c>
      <c r="J196" s="33" t="s">
        <v>24</v>
      </c>
      <c r="K196" s="36">
        <v>4069369375</v>
      </c>
      <c r="L196" s="37"/>
      <c r="M196" s="37"/>
      <c r="N196" s="37"/>
      <c r="O196" s="56" t="s">
        <v>25</v>
      </c>
      <c r="P196" s="66"/>
      <c r="Q196" s="33" t="s">
        <v>27</v>
      </c>
      <c r="R196" s="33" t="s">
        <v>27</v>
      </c>
      <c r="S196" s="33" t="s">
        <v>27</v>
      </c>
      <c r="T196" s="33" t="s">
        <v>27</v>
      </c>
      <c r="U196" s="33" t="s">
        <v>291</v>
      </c>
      <c r="V196" s="33" t="s">
        <v>1356</v>
      </c>
      <c r="W196" s="62">
        <v>5.0000000000000001E-3</v>
      </c>
      <c r="X196" s="17" t="s">
        <v>25</v>
      </c>
      <c r="Y196" s="36">
        <v>55115338.423215002</v>
      </c>
      <c r="Z196" s="36">
        <v>27801759.464775998</v>
      </c>
      <c r="AA196" s="36">
        <v>0</v>
      </c>
      <c r="AB196" s="36">
        <v>15028373</v>
      </c>
      <c r="AC196" s="36">
        <v>2278248.8200690001</v>
      </c>
      <c r="AD196" s="6">
        <v>4363573.8012699997</v>
      </c>
      <c r="AE196" s="6">
        <v>5643383.3371000001</v>
      </c>
      <c r="AF196" s="36"/>
      <c r="AG196" s="36"/>
      <c r="AH196" s="56"/>
      <c r="AI196" s="93">
        <f t="shared" ref="AI196:AI200" si="41">+Z196+AB196+AC196+AD196</f>
        <v>49471955.086114995</v>
      </c>
      <c r="AJ196" s="11">
        <f>+Z196/AI196</f>
        <v>0.56197009833918921</v>
      </c>
      <c r="AK196" s="11">
        <f>+AC196/AI196</f>
        <v>4.6051319704331288E-2</v>
      </c>
      <c r="AL196" s="11">
        <f>+Z196/K196</f>
        <v>6.8319577071511229E-3</v>
      </c>
      <c r="AM196" s="11">
        <f>+AC196/K196</f>
        <v>5.5985304112851641E-4</v>
      </c>
      <c r="AN196" s="94">
        <f>+AI196/K196+AH196</f>
        <v>1.2157155206908439E-2</v>
      </c>
    </row>
    <row r="197" spans="1:40" ht="12.75" customHeight="1" x14ac:dyDescent="0.2">
      <c r="A197" s="4" t="s">
        <v>1399</v>
      </c>
      <c r="B197" s="35" t="s">
        <v>373</v>
      </c>
      <c r="C197" s="35" t="s">
        <v>374</v>
      </c>
      <c r="D197" s="33" t="s">
        <v>375</v>
      </c>
      <c r="E197" s="33" t="s">
        <v>964</v>
      </c>
      <c r="F197" s="33" t="s">
        <v>965</v>
      </c>
      <c r="G197" s="33" t="s">
        <v>1085</v>
      </c>
      <c r="H197" s="35" t="s">
        <v>110</v>
      </c>
      <c r="I197" s="33" t="s">
        <v>817</v>
      </c>
      <c r="J197" s="33" t="s">
        <v>24</v>
      </c>
      <c r="K197" s="36">
        <v>1563407382</v>
      </c>
      <c r="L197" s="37"/>
      <c r="M197" s="37"/>
      <c r="N197" s="56">
        <v>6.9381999999999999E-2</v>
      </c>
      <c r="O197" s="56" t="s">
        <v>25</v>
      </c>
      <c r="P197" s="14">
        <v>1.4999999999999999E-2</v>
      </c>
      <c r="Q197" s="33" t="s">
        <v>27</v>
      </c>
      <c r="R197" s="33" t="s">
        <v>27</v>
      </c>
      <c r="S197" s="33" t="s">
        <v>27</v>
      </c>
      <c r="T197" s="33" t="s">
        <v>27</v>
      </c>
      <c r="U197" s="33" t="s">
        <v>291</v>
      </c>
      <c r="V197" s="34"/>
      <c r="W197" s="62"/>
      <c r="X197" s="17" t="s">
        <v>25</v>
      </c>
      <c r="Y197" s="36">
        <v>17377248.450463999</v>
      </c>
      <c r="Z197" s="36">
        <v>12657406.156764001</v>
      </c>
      <c r="AA197" s="36">
        <v>0</v>
      </c>
      <c r="AB197" s="36">
        <v>0</v>
      </c>
      <c r="AC197" s="36">
        <v>875278.37733499997</v>
      </c>
      <c r="AD197" s="6">
        <v>1676437.5174970001</v>
      </c>
      <c r="AE197" s="6">
        <v>2168126.3988670004</v>
      </c>
      <c r="AF197" s="36"/>
      <c r="AG197" s="36"/>
      <c r="AH197" s="37"/>
      <c r="AI197" s="93">
        <f t="shared" si="41"/>
        <v>15209122.051596001</v>
      </c>
      <c r="AJ197" s="11">
        <f>+Z197/AI197</f>
        <v>0.83222464214729408</v>
      </c>
      <c r="AK197" s="11">
        <f>+AC197/AI197</f>
        <v>5.7549566264618858E-2</v>
      </c>
      <c r="AL197" s="11">
        <f>+Z197/K197</f>
        <v>8.0960383726549397E-3</v>
      </c>
      <c r="AM197" s="11">
        <f>+AC197/K197</f>
        <v>5.5985304112821435E-4</v>
      </c>
      <c r="AN197" s="94">
        <f>+AI197/K197+AH197</f>
        <v>9.7281887156881811E-3</v>
      </c>
    </row>
    <row r="198" spans="1:40" ht="12.75" customHeight="1" x14ac:dyDescent="0.2">
      <c r="A198" s="4" t="s">
        <v>1399</v>
      </c>
      <c r="B198" s="35" t="s">
        <v>373</v>
      </c>
      <c r="C198" s="35" t="s">
        <v>376</v>
      </c>
      <c r="D198" s="33" t="s">
        <v>356</v>
      </c>
      <c r="E198" s="33" t="s">
        <v>964</v>
      </c>
      <c r="F198" s="33" t="s">
        <v>965</v>
      </c>
      <c r="G198" s="33" t="s">
        <v>1085</v>
      </c>
      <c r="H198" s="35" t="s">
        <v>110</v>
      </c>
      <c r="I198" s="33" t="s">
        <v>817</v>
      </c>
      <c r="J198" s="33" t="s">
        <v>24</v>
      </c>
      <c r="K198" s="36">
        <v>2505961993</v>
      </c>
      <c r="L198" s="37"/>
      <c r="M198" s="37"/>
      <c r="N198" s="56">
        <v>6.4782999999999993E-2</v>
      </c>
      <c r="O198" s="56" t="s">
        <v>25</v>
      </c>
      <c r="P198" s="14">
        <v>0.03</v>
      </c>
      <c r="Q198" s="33" t="s">
        <v>27</v>
      </c>
      <c r="R198" s="33" t="s">
        <v>27</v>
      </c>
      <c r="S198" s="33" t="s">
        <v>27</v>
      </c>
      <c r="T198" s="33" t="s">
        <v>27</v>
      </c>
      <c r="U198" s="33" t="s">
        <v>291</v>
      </c>
      <c r="V198" s="34"/>
      <c r="W198" s="62"/>
      <c r="X198" s="17" t="s">
        <v>25</v>
      </c>
      <c r="Y198" s="36">
        <v>37738089.972750001</v>
      </c>
      <c r="Z198" s="36">
        <v>15144353.308011999</v>
      </c>
      <c r="AA198" s="36">
        <v>0</v>
      </c>
      <c r="AB198" s="36">
        <v>15028373</v>
      </c>
      <c r="AC198" s="36">
        <v>1402970.442734</v>
      </c>
      <c r="AD198" s="6">
        <v>2687136.2837720001</v>
      </c>
      <c r="AE198" s="6">
        <v>3475256.9382330002</v>
      </c>
      <c r="AF198" s="36"/>
      <c r="AG198" s="36"/>
      <c r="AH198" s="37"/>
      <c r="AI198" s="93">
        <f t="shared" si="41"/>
        <v>34262833.034518003</v>
      </c>
      <c r="AJ198" s="11">
        <f>+Z198/AI198</f>
        <v>0.44200528580794413</v>
      </c>
      <c r="AK198" s="11">
        <f>+AC198/AI198</f>
        <v>4.0947298237731279E-2</v>
      </c>
      <c r="AL198" s="11">
        <f>+Z198/K198</f>
        <v>6.0433292086293821E-3</v>
      </c>
      <c r="AM198" s="11">
        <f>+AC198/K198</f>
        <v>5.5985304112870485E-4</v>
      </c>
      <c r="AN198" s="94">
        <f>+AI198/K198+AH198</f>
        <v>1.3672527009677598E-2</v>
      </c>
    </row>
    <row r="199" spans="1:40" ht="12.75" customHeight="1" x14ac:dyDescent="0.2">
      <c r="A199" s="4" t="s">
        <v>1399</v>
      </c>
      <c r="B199" s="35" t="s">
        <v>377</v>
      </c>
      <c r="C199" s="61"/>
      <c r="D199" s="34"/>
      <c r="E199" s="33" t="s">
        <v>964</v>
      </c>
      <c r="F199" s="33" t="s">
        <v>965</v>
      </c>
      <c r="G199" s="33" t="s">
        <v>1085</v>
      </c>
      <c r="H199" s="3" t="s">
        <v>46</v>
      </c>
      <c r="I199" s="33" t="s">
        <v>817</v>
      </c>
      <c r="J199" s="33" t="s">
        <v>24</v>
      </c>
      <c r="K199" s="36">
        <v>32599173225</v>
      </c>
      <c r="L199" s="37"/>
      <c r="M199" s="37"/>
      <c r="N199" s="37"/>
      <c r="O199" s="56" t="s">
        <v>25</v>
      </c>
      <c r="P199" s="64"/>
      <c r="Q199" s="33" t="s">
        <v>27</v>
      </c>
      <c r="R199" s="33" t="s">
        <v>27</v>
      </c>
      <c r="S199" s="33" t="s">
        <v>27</v>
      </c>
      <c r="T199" s="33" t="s">
        <v>27</v>
      </c>
      <c r="U199" s="33" t="s">
        <v>291</v>
      </c>
      <c r="V199" s="33" t="s">
        <v>1358</v>
      </c>
      <c r="W199" s="62">
        <v>5.0000000000000001E-3</v>
      </c>
      <c r="X199" s="17" t="s">
        <v>25</v>
      </c>
      <c r="Y199" s="36">
        <v>401098081.22298402</v>
      </c>
      <c r="Z199" s="36">
        <v>170651440.165447</v>
      </c>
      <c r="AA199" s="36">
        <v>0</v>
      </c>
      <c r="AB199" s="36">
        <v>168239763</v>
      </c>
      <c r="AC199" s="36">
        <v>31524720.083356999</v>
      </c>
      <c r="AD199" s="6">
        <v>29293477.683394998</v>
      </c>
      <c r="AE199" s="6">
        <v>1388680.290785</v>
      </c>
      <c r="AF199" s="36"/>
      <c r="AG199" s="36"/>
      <c r="AH199" s="56"/>
      <c r="AI199" s="93">
        <f t="shared" si="41"/>
        <v>399709400.932199</v>
      </c>
      <c r="AJ199" s="11">
        <f>+Z199/AI199</f>
        <v>0.42693877043535905</v>
      </c>
      <c r="AK199" s="11">
        <f>+AC199/AI199</f>
        <v>7.8869098424593734E-2</v>
      </c>
      <c r="AL199" s="11">
        <f>+Z199/K199</f>
        <v>5.2348395153339663E-3</v>
      </c>
      <c r="AM199" s="11">
        <f>+AC199/K199</f>
        <v>9.6704047878063933E-4</v>
      </c>
      <c r="AN199" s="94">
        <f>+AI199/K199+AH199</f>
        <v>1.2261335530609888E-2</v>
      </c>
    </row>
    <row r="200" spans="1:40" ht="12.75" customHeight="1" x14ac:dyDescent="0.2">
      <c r="A200" s="4" t="s">
        <v>1399</v>
      </c>
      <c r="B200" s="35" t="s">
        <v>377</v>
      </c>
      <c r="C200" s="35" t="s">
        <v>378</v>
      </c>
      <c r="D200" s="33" t="s">
        <v>379</v>
      </c>
      <c r="E200" s="33" t="s">
        <v>964</v>
      </c>
      <c r="F200" s="33" t="s">
        <v>965</v>
      </c>
      <c r="G200" s="33" t="s">
        <v>1085</v>
      </c>
      <c r="H200" s="3" t="s">
        <v>46</v>
      </c>
      <c r="I200" s="33" t="s">
        <v>817</v>
      </c>
      <c r="J200" s="33" t="s">
        <v>52</v>
      </c>
      <c r="K200" s="36">
        <v>100931298</v>
      </c>
      <c r="L200" s="37"/>
      <c r="M200" s="37"/>
      <c r="N200" s="56">
        <v>3.604E-3</v>
      </c>
      <c r="O200" s="56" t="s">
        <v>25</v>
      </c>
      <c r="P200" s="14">
        <v>0.03</v>
      </c>
      <c r="Q200" s="33" t="s">
        <v>27</v>
      </c>
      <c r="R200" s="33" t="s">
        <v>27</v>
      </c>
      <c r="S200" s="33" t="s">
        <v>27</v>
      </c>
      <c r="T200" s="33" t="s">
        <v>27</v>
      </c>
      <c r="U200" s="33" t="s">
        <v>291</v>
      </c>
      <c r="V200" s="34"/>
      <c r="W200" s="62"/>
      <c r="X200" s="17" t="s">
        <v>25</v>
      </c>
      <c r="Y200" s="36">
        <v>1247456.54565</v>
      </c>
      <c r="Z200" s="36">
        <v>529437.40860800003</v>
      </c>
      <c r="AA200" s="36">
        <v>0</v>
      </c>
      <c r="AB200" s="36">
        <v>525418.51789300004</v>
      </c>
      <c r="AC200" s="36">
        <v>97604.650741999998</v>
      </c>
      <c r="AD200" s="6">
        <v>90696.432854999992</v>
      </c>
      <c r="AE200" s="6">
        <v>4299.5355520000003</v>
      </c>
      <c r="AF200" s="36"/>
      <c r="AG200" s="36"/>
      <c r="AH200" s="37"/>
      <c r="AI200" s="93">
        <f t="shared" si="41"/>
        <v>1243157.0100980001</v>
      </c>
      <c r="AJ200" s="11">
        <f>+Z200/AI200</f>
        <v>0.42588136840917917</v>
      </c>
      <c r="AK200" s="11">
        <f>+AC200/AI200</f>
        <v>7.851353445234216E-2</v>
      </c>
      <c r="AL200" s="11">
        <f>+Z200/K200</f>
        <v>5.2455226386566439E-3</v>
      </c>
      <c r="AM200" s="11">
        <f>+AC200/K200</f>
        <v>9.6704047878191359E-4</v>
      </c>
      <c r="AN200" s="94">
        <f>+AI200/K200+AH200</f>
        <v>1.2316863398487157E-2</v>
      </c>
    </row>
    <row r="201" spans="1:40" ht="12.75" customHeight="1" x14ac:dyDescent="0.2">
      <c r="A201" s="4" t="s">
        <v>1399</v>
      </c>
      <c r="B201" s="99" t="s">
        <v>377</v>
      </c>
      <c r="C201" s="35" t="s">
        <v>380</v>
      </c>
      <c r="D201" s="33" t="s">
        <v>381</v>
      </c>
      <c r="E201" s="33" t="s">
        <v>964</v>
      </c>
      <c r="F201" s="33" t="s">
        <v>965</v>
      </c>
      <c r="G201" s="33" t="s">
        <v>1085</v>
      </c>
      <c r="H201" s="3" t="s">
        <v>46</v>
      </c>
      <c r="I201" s="33" t="s">
        <v>817</v>
      </c>
      <c r="J201" s="33" t="s">
        <v>52</v>
      </c>
      <c r="K201" s="36">
        <v>0</v>
      </c>
      <c r="L201" s="37"/>
      <c r="M201" s="37"/>
      <c r="N201" s="56">
        <v>3.604E-3</v>
      </c>
      <c r="O201" s="56" t="s">
        <v>25</v>
      </c>
      <c r="P201" s="14">
        <v>0.03</v>
      </c>
      <c r="Q201" s="33" t="s">
        <v>27</v>
      </c>
      <c r="R201" s="33" t="s">
        <v>27</v>
      </c>
      <c r="S201" s="33" t="s">
        <v>27</v>
      </c>
      <c r="T201" s="33" t="s">
        <v>27</v>
      </c>
      <c r="U201" s="33" t="s">
        <v>291</v>
      </c>
      <c r="V201" s="34"/>
      <c r="W201" s="62"/>
      <c r="X201" s="17" t="s">
        <v>25</v>
      </c>
      <c r="Y201" s="36">
        <v>0</v>
      </c>
      <c r="Z201" s="36">
        <v>0</v>
      </c>
      <c r="AA201" s="36">
        <v>0</v>
      </c>
      <c r="AB201" s="36">
        <v>0</v>
      </c>
      <c r="AC201" s="36">
        <v>0</v>
      </c>
      <c r="AD201" s="6">
        <v>0</v>
      </c>
      <c r="AE201" s="6">
        <v>0</v>
      </c>
      <c r="AF201" s="36"/>
      <c r="AG201" s="36"/>
      <c r="AH201" s="37"/>
      <c r="AI201" s="1"/>
      <c r="AJ201" s="1"/>
      <c r="AK201" s="1"/>
      <c r="AL201" s="1"/>
      <c r="AM201" s="1"/>
      <c r="AN201" s="1"/>
    </row>
    <row r="202" spans="1:40" ht="12.75" customHeight="1" x14ac:dyDescent="0.2">
      <c r="A202" s="4" t="s">
        <v>1399</v>
      </c>
      <c r="B202" s="35" t="s">
        <v>377</v>
      </c>
      <c r="C202" s="35" t="s">
        <v>382</v>
      </c>
      <c r="D202" s="33" t="s">
        <v>383</v>
      </c>
      <c r="E202" s="33" t="s">
        <v>964</v>
      </c>
      <c r="F202" s="33" t="s">
        <v>965</v>
      </c>
      <c r="G202" s="33" t="s">
        <v>1085</v>
      </c>
      <c r="H202" s="3" t="s">
        <v>46</v>
      </c>
      <c r="I202" s="33" t="s">
        <v>817</v>
      </c>
      <c r="J202" s="33" t="s">
        <v>24</v>
      </c>
      <c r="K202" s="36">
        <v>1114108249</v>
      </c>
      <c r="L202" s="37"/>
      <c r="M202" s="37"/>
      <c r="N202" s="56">
        <v>9.4660000000000005E-3</v>
      </c>
      <c r="O202" s="56" t="s">
        <v>25</v>
      </c>
      <c r="P202" s="14">
        <v>0.03</v>
      </c>
      <c r="Q202" s="33" t="s">
        <v>27</v>
      </c>
      <c r="R202" s="33" t="s">
        <v>27</v>
      </c>
      <c r="S202" s="33" t="s">
        <v>27</v>
      </c>
      <c r="T202" s="33" t="s">
        <v>27</v>
      </c>
      <c r="U202" s="33" t="s">
        <v>291</v>
      </c>
      <c r="V202" s="34"/>
      <c r="W202" s="62"/>
      <c r="X202" s="17" t="s">
        <v>25</v>
      </c>
      <c r="Y202" s="36">
        <v>13769778.605022</v>
      </c>
      <c r="Z202" s="36">
        <v>5844080.042041</v>
      </c>
      <c r="AA202" s="36">
        <v>0</v>
      </c>
      <c r="AB202" s="36">
        <v>5799718.388266</v>
      </c>
      <c r="AC202" s="36">
        <v>1077387.774526</v>
      </c>
      <c r="AD202" s="6">
        <v>1001132.909221</v>
      </c>
      <c r="AE202" s="6">
        <v>47459.490966999998</v>
      </c>
      <c r="AF202" s="36"/>
      <c r="AG202" s="36"/>
      <c r="AH202" s="37"/>
      <c r="AI202" s="93">
        <f t="shared" ref="AI202:AI206" si="42">+Z202+AB202+AC202+AD202</f>
        <v>13722319.114054002</v>
      </c>
      <c r="AJ202" s="11">
        <f>+Z202/AI202</f>
        <v>0.42588136840919716</v>
      </c>
      <c r="AK202" s="11">
        <f>+AC202/AI202</f>
        <v>7.8513534452246542E-2</v>
      </c>
      <c r="AL202" s="11">
        <f>+Z202/K202</f>
        <v>5.2455226386542986E-3</v>
      </c>
      <c r="AM202" s="11">
        <f>+AC202/K202</f>
        <v>9.6704047878026257E-4</v>
      </c>
      <c r="AN202" s="94">
        <f>+AI202/K202+AH202</f>
        <v>1.2316863398481131E-2</v>
      </c>
    </row>
    <row r="203" spans="1:40" ht="12.75" customHeight="1" x14ac:dyDescent="0.2">
      <c r="A203" s="4" t="s">
        <v>1399</v>
      </c>
      <c r="B203" s="35" t="s">
        <v>377</v>
      </c>
      <c r="C203" s="35" t="s">
        <v>384</v>
      </c>
      <c r="D203" s="33" t="s">
        <v>385</v>
      </c>
      <c r="E203" s="33" t="s">
        <v>964</v>
      </c>
      <c r="F203" s="33" t="s">
        <v>965</v>
      </c>
      <c r="G203" s="33" t="s">
        <v>1085</v>
      </c>
      <c r="H203" s="3" t="s">
        <v>46</v>
      </c>
      <c r="I203" s="33" t="s">
        <v>817</v>
      </c>
      <c r="J203" s="33" t="s">
        <v>52</v>
      </c>
      <c r="K203" s="36">
        <v>908308</v>
      </c>
      <c r="L203" s="37"/>
      <c r="M203" s="37"/>
      <c r="N203" s="56">
        <v>1.1337E-2</v>
      </c>
      <c r="O203" s="56" t="s">
        <v>25</v>
      </c>
      <c r="P203" s="14">
        <v>0.03</v>
      </c>
      <c r="Q203" s="33" t="s">
        <v>27</v>
      </c>
      <c r="R203" s="33" t="s">
        <v>27</v>
      </c>
      <c r="S203" s="33" t="s">
        <v>27</v>
      </c>
      <c r="T203" s="33" t="s">
        <v>27</v>
      </c>
      <c r="U203" s="33" t="s">
        <v>291</v>
      </c>
      <c r="V203" s="34"/>
      <c r="W203" s="62"/>
      <c r="X203" s="17" t="s">
        <v>25</v>
      </c>
      <c r="Y203" s="36">
        <v>5371.397766</v>
      </c>
      <c r="Z203" s="36">
        <v>3638.1327959999999</v>
      </c>
      <c r="AA203" s="36">
        <v>0</v>
      </c>
      <c r="AB203" s="36">
        <v>0</v>
      </c>
      <c r="AC203" s="36">
        <v>878.37060299999996</v>
      </c>
      <c r="AD203" s="6">
        <v>816.201686</v>
      </c>
      <c r="AE203" s="6">
        <v>38.692681</v>
      </c>
      <c r="AF203" s="36"/>
      <c r="AG203" s="36"/>
      <c r="AH203" s="37"/>
      <c r="AI203" s="93">
        <f t="shared" si="42"/>
        <v>5332.7050850000005</v>
      </c>
      <c r="AJ203" s="11">
        <f>+Z203/AI203</f>
        <v>0.68223026362988903</v>
      </c>
      <c r="AK203" s="11">
        <f>+AC203/AI203</f>
        <v>0.16471389079263135</v>
      </c>
      <c r="AL203" s="11">
        <f>+Z203/K203</f>
        <v>4.0053955222237392E-3</v>
      </c>
      <c r="AM203" s="11">
        <f>+AC203/K203</f>
        <v>9.6704047856013592E-4</v>
      </c>
      <c r="AN203" s="94">
        <f>+AI203/K203+AH203</f>
        <v>5.871031726022451E-3</v>
      </c>
    </row>
    <row r="204" spans="1:40" ht="12.75" customHeight="1" x14ac:dyDescent="0.2">
      <c r="A204" s="4" t="s">
        <v>1399</v>
      </c>
      <c r="B204" s="35" t="s">
        <v>386</v>
      </c>
      <c r="C204" s="61"/>
      <c r="D204" s="33" t="s">
        <v>387</v>
      </c>
      <c r="E204" s="33" t="s">
        <v>964</v>
      </c>
      <c r="F204" s="33" t="s">
        <v>965</v>
      </c>
      <c r="G204" s="33" t="s">
        <v>1085</v>
      </c>
      <c r="H204" s="35" t="s">
        <v>77</v>
      </c>
      <c r="I204" s="33" t="s">
        <v>817</v>
      </c>
      <c r="J204" s="33" t="s">
        <v>24</v>
      </c>
      <c r="K204" s="36">
        <v>7387146675</v>
      </c>
      <c r="L204" s="37"/>
      <c r="M204" s="37"/>
      <c r="N204" s="56">
        <v>6.6089999999999996E-2</v>
      </c>
      <c r="O204" s="56" t="s">
        <v>25</v>
      </c>
      <c r="P204" s="14">
        <v>0.03</v>
      </c>
      <c r="Q204" s="33" t="s">
        <v>27</v>
      </c>
      <c r="R204" s="33" t="s">
        <v>27</v>
      </c>
      <c r="S204" s="33" t="s">
        <v>27</v>
      </c>
      <c r="T204" s="33" t="s">
        <v>27</v>
      </c>
      <c r="U204" s="33" t="s">
        <v>291</v>
      </c>
      <c r="V204" s="33" t="s">
        <v>1356</v>
      </c>
      <c r="W204" s="62">
        <v>5.0000000000000001E-3</v>
      </c>
      <c r="X204" s="17" t="s">
        <v>25</v>
      </c>
      <c r="Y204" s="36">
        <v>191374424.61011299</v>
      </c>
      <c r="Z204" s="36">
        <v>86133343.387199998</v>
      </c>
      <c r="AA204" s="36">
        <v>0</v>
      </c>
      <c r="AB204" s="36">
        <v>85681718</v>
      </c>
      <c r="AC204" s="36">
        <v>3237040.6444040001</v>
      </c>
      <c r="AD204" s="6">
        <v>10045015.414208999</v>
      </c>
      <c r="AE204" s="6">
        <v>6277307.1643000003</v>
      </c>
      <c r="AF204" s="36">
        <v>1313006.0220000001</v>
      </c>
      <c r="AG204" s="36"/>
      <c r="AH204" s="41">
        <v>4.3540000000000002E-3</v>
      </c>
      <c r="AI204" s="93">
        <f t="shared" si="42"/>
        <v>185097117.445813</v>
      </c>
      <c r="AJ204" s="11">
        <f>+Z204/AI204</f>
        <v>0.46534135472107202</v>
      </c>
      <c r="AK204" s="11">
        <f>+AC204/AI204</f>
        <v>1.7488336334311856E-2</v>
      </c>
      <c r="AL204" s="11">
        <f>+Z204/K204</f>
        <v>1.1659893484814284E-2</v>
      </c>
      <c r="AM204" s="11">
        <f>+AC204/K204</f>
        <v>4.381990485391303E-4</v>
      </c>
      <c r="AN204" s="94">
        <f>+AI204/K204+AH204</f>
        <v>2.9410645764491063E-2</v>
      </c>
    </row>
    <row r="205" spans="1:40" ht="12.75" customHeight="1" x14ac:dyDescent="0.2">
      <c r="A205" s="4" t="s">
        <v>1399</v>
      </c>
      <c r="B205" s="35" t="s">
        <v>388</v>
      </c>
      <c r="C205" s="61"/>
      <c r="D205" s="34"/>
      <c r="E205" s="33" t="s">
        <v>964</v>
      </c>
      <c r="F205" s="33" t="s">
        <v>965</v>
      </c>
      <c r="G205" s="33" t="s">
        <v>548</v>
      </c>
      <c r="H205" s="35" t="s">
        <v>110</v>
      </c>
      <c r="I205" s="33" t="s">
        <v>817</v>
      </c>
      <c r="J205" s="33" t="s">
        <v>24</v>
      </c>
      <c r="K205" s="36">
        <v>3389717928</v>
      </c>
      <c r="L205" s="37"/>
      <c r="M205" s="37"/>
      <c r="N205" s="37"/>
      <c r="O205" s="56" t="s">
        <v>25</v>
      </c>
      <c r="P205" s="64"/>
      <c r="Q205" s="33" t="s">
        <v>27</v>
      </c>
      <c r="R205" s="33" t="s">
        <v>27</v>
      </c>
      <c r="S205" s="33" t="s">
        <v>27</v>
      </c>
      <c r="T205" s="33" t="s">
        <v>27</v>
      </c>
      <c r="U205" s="33" t="s">
        <v>291</v>
      </c>
      <c r="V205" s="33" t="s">
        <v>1359</v>
      </c>
      <c r="W205" s="62">
        <v>5.0000000000000001E-3</v>
      </c>
      <c r="X205" s="17" t="s">
        <v>25</v>
      </c>
      <c r="Y205" s="36">
        <v>73904110.505025998</v>
      </c>
      <c r="Z205" s="36">
        <v>27417810.358940002</v>
      </c>
      <c r="AA205" s="36">
        <v>0</v>
      </c>
      <c r="AB205" s="36">
        <v>8705725</v>
      </c>
      <c r="AC205" s="36">
        <v>6384234.0684970003</v>
      </c>
      <c r="AD205" s="6">
        <v>3639946.7375389999</v>
      </c>
      <c r="AE205" s="6">
        <v>27756394.340050001</v>
      </c>
      <c r="AF205" s="36"/>
      <c r="AG205" s="36"/>
      <c r="AH205" s="56"/>
      <c r="AI205" s="93">
        <f t="shared" si="42"/>
        <v>46147716.164976008</v>
      </c>
      <c r="AJ205" s="11">
        <f>+Z205/AI205</f>
        <v>0.5941314681949279</v>
      </c>
      <c r="AK205" s="11">
        <f>+AC205/AI205</f>
        <v>0.13834344576606242</v>
      </c>
      <c r="AL205" s="11">
        <f>+Z205/K205</f>
        <v>8.0885226857554619E-3</v>
      </c>
      <c r="AM205" s="11">
        <f>+AC205/K205</f>
        <v>1.8834116006413027E-3</v>
      </c>
      <c r="AN205" s="94">
        <f>+AI205/K205+AH205</f>
        <v>1.3614028407432728E-2</v>
      </c>
    </row>
    <row r="206" spans="1:40" ht="12.75" customHeight="1" x14ac:dyDescent="0.2">
      <c r="A206" s="4" t="s">
        <v>1399</v>
      </c>
      <c r="B206" s="35" t="s">
        <v>388</v>
      </c>
      <c r="C206" s="35" t="s">
        <v>389</v>
      </c>
      <c r="D206" s="33" t="s">
        <v>390</v>
      </c>
      <c r="E206" s="33" t="s">
        <v>964</v>
      </c>
      <c r="F206" s="33" t="s">
        <v>965</v>
      </c>
      <c r="G206" s="33" t="s">
        <v>548</v>
      </c>
      <c r="H206" s="35" t="s">
        <v>110</v>
      </c>
      <c r="I206" s="33" t="s">
        <v>817</v>
      </c>
      <c r="J206" s="33" t="s">
        <v>24</v>
      </c>
      <c r="K206" s="36">
        <v>1097777291</v>
      </c>
      <c r="L206" s="37"/>
      <c r="M206" s="37"/>
      <c r="N206" s="56">
        <v>1.7461000000000001E-2</v>
      </c>
      <c r="O206" s="56" t="s">
        <v>25</v>
      </c>
      <c r="P206" s="14">
        <v>0.03</v>
      </c>
      <c r="Q206" s="33" t="s">
        <v>27</v>
      </c>
      <c r="R206" s="33" t="s">
        <v>27</v>
      </c>
      <c r="S206" s="33" t="s">
        <v>27</v>
      </c>
      <c r="T206" s="33" t="s">
        <v>27</v>
      </c>
      <c r="U206" s="33" t="s">
        <v>291</v>
      </c>
      <c r="V206" s="34"/>
      <c r="W206" s="62"/>
      <c r="X206" s="17" t="s">
        <v>25</v>
      </c>
      <c r="Y206" s="36">
        <v>29802192.791986</v>
      </c>
      <c r="Z206" s="36">
        <v>8861037.4944679998</v>
      </c>
      <c r="AA206" s="36">
        <v>0</v>
      </c>
      <c r="AB206" s="36">
        <v>8705725</v>
      </c>
      <c r="AC206" s="36">
        <v>2067566.4847899999</v>
      </c>
      <c r="AD206" s="6">
        <v>1178815.156244</v>
      </c>
      <c r="AE206" s="6">
        <v>8989048.6564840004</v>
      </c>
      <c r="AF206" s="36"/>
      <c r="AG206" s="36"/>
      <c r="AH206" s="37"/>
      <c r="AI206" s="93">
        <f t="shared" si="42"/>
        <v>20813144.135501999</v>
      </c>
      <c r="AJ206" s="11">
        <f>+Z206/AI206</f>
        <v>0.42574237879577714</v>
      </c>
      <c r="AK206" s="11">
        <f>+AC206/AI206</f>
        <v>9.9339459301742428E-2</v>
      </c>
      <c r="AL206" s="11">
        <f>+Z206/K206</f>
        <v>8.0717988676885458E-3</v>
      </c>
      <c r="AM206" s="11">
        <f>+AC206/K206</f>
        <v>1.8834116006413179E-3</v>
      </c>
      <c r="AN206" s="94">
        <f>+AI206/K206+AH206</f>
        <v>1.8959350230812889E-2</v>
      </c>
    </row>
    <row r="207" spans="1:40" ht="12.75" customHeight="1" x14ac:dyDescent="0.2">
      <c r="A207" s="4" t="s">
        <v>1399</v>
      </c>
      <c r="B207" s="99" t="s">
        <v>388</v>
      </c>
      <c r="C207" s="35" t="s">
        <v>391</v>
      </c>
      <c r="D207" s="33" t="s">
        <v>392</v>
      </c>
      <c r="E207" s="33" t="s">
        <v>964</v>
      </c>
      <c r="F207" s="33" t="s">
        <v>965</v>
      </c>
      <c r="G207" s="33" t="s">
        <v>548</v>
      </c>
      <c r="H207" s="35" t="s">
        <v>110</v>
      </c>
      <c r="I207" s="33" t="s">
        <v>817</v>
      </c>
      <c r="J207" s="33" t="s">
        <v>24</v>
      </c>
      <c r="K207" s="36">
        <v>0</v>
      </c>
      <c r="L207" s="37"/>
      <c r="M207" s="37"/>
      <c r="N207" s="56">
        <v>1.7461000000000001E-2</v>
      </c>
      <c r="O207" s="56" t="s">
        <v>25</v>
      </c>
      <c r="P207" s="14">
        <v>0.03</v>
      </c>
      <c r="Q207" s="33" t="s">
        <v>27</v>
      </c>
      <c r="R207" s="33" t="s">
        <v>27</v>
      </c>
      <c r="S207" s="33" t="s">
        <v>27</v>
      </c>
      <c r="T207" s="33" t="s">
        <v>27</v>
      </c>
      <c r="U207" s="33" t="s">
        <v>291</v>
      </c>
      <c r="V207" s="34"/>
      <c r="W207" s="62"/>
      <c r="X207" s="17" t="s">
        <v>25</v>
      </c>
      <c r="Y207" s="36">
        <v>9</v>
      </c>
      <c r="Z207" s="36">
        <v>0</v>
      </c>
      <c r="AA207" s="36">
        <v>0</v>
      </c>
      <c r="AB207" s="36">
        <v>0</v>
      </c>
      <c r="AC207" s="36">
        <v>0</v>
      </c>
      <c r="AD207" s="6">
        <v>5</v>
      </c>
      <c r="AE207" s="6">
        <v>4</v>
      </c>
      <c r="AF207" s="36"/>
      <c r="AG207" s="36"/>
      <c r="AH207" s="37"/>
      <c r="AI207" s="1"/>
      <c r="AJ207" s="1"/>
      <c r="AK207" s="1"/>
      <c r="AL207" s="1"/>
      <c r="AM207" s="1"/>
      <c r="AN207" s="1"/>
    </row>
    <row r="208" spans="1:40" ht="12.75" customHeight="1" x14ac:dyDescent="0.2">
      <c r="A208" s="4" t="s">
        <v>1399</v>
      </c>
      <c r="B208" s="35" t="s">
        <v>388</v>
      </c>
      <c r="C208" s="35" t="s">
        <v>393</v>
      </c>
      <c r="D208" s="33" t="s">
        <v>394</v>
      </c>
      <c r="E208" s="33" t="s">
        <v>964</v>
      </c>
      <c r="F208" s="33" t="s">
        <v>965</v>
      </c>
      <c r="G208" s="33" t="s">
        <v>548</v>
      </c>
      <c r="H208" s="35" t="s">
        <v>110</v>
      </c>
      <c r="I208" s="33" t="s">
        <v>817</v>
      </c>
      <c r="J208" s="33" t="s">
        <v>24</v>
      </c>
      <c r="K208" s="36">
        <v>2291940637</v>
      </c>
      <c r="L208" s="37"/>
      <c r="M208" s="37"/>
      <c r="N208" s="56">
        <v>2.5250999999999999E-2</v>
      </c>
      <c r="O208" s="56" t="s">
        <v>25</v>
      </c>
      <c r="P208" s="14">
        <v>1.4999999999999999E-2</v>
      </c>
      <c r="Q208" s="33" t="s">
        <v>27</v>
      </c>
      <c r="R208" s="33" t="s">
        <v>27</v>
      </c>
      <c r="S208" s="33" t="s">
        <v>27</v>
      </c>
      <c r="T208" s="33" t="s">
        <v>27</v>
      </c>
      <c r="U208" s="33" t="s">
        <v>291</v>
      </c>
      <c r="V208" s="34"/>
      <c r="W208" s="62"/>
      <c r="X208" s="17" t="s">
        <v>25</v>
      </c>
      <c r="Y208" s="36">
        <v>44101917.713039003</v>
      </c>
      <c r="Z208" s="36">
        <v>18556772.864472002</v>
      </c>
      <c r="AA208" s="36">
        <v>0</v>
      </c>
      <c r="AB208" s="36">
        <v>0</v>
      </c>
      <c r="AC208" s="36">
        <v>4316667.5837070001</v>
      </c>
      <c r="AD208" s="6">
        <v>2461131.5812940001</v>
      </c>
      <c r="AE208" s="6">
        <v>18767345.683566</v>
      </c>
      <c r="AF208" s="36"/>
      <c r="AG208" s="36"/>
      <c r="AH208" s="37"/>
      <c r="AI208" s="93">
        <f t="shared" ref="AI208:AI209" si="43">+Z208+AB208+AC208+AD208</f>
        <v>25334572.029473003</v>
      </c>
      <c r="AJ208" s="11">
        <f>+Z208/AI208</f>
        <v>0.73246837731791792</v>
      </c>
      <c r="AK208" s="11">
        <f>+AC208/AI208</f>
        <v>0.17038644184260149</v>
      </c>
      <c r="AL208" s="11">
        <f>+Z208/K208</f>
        <v>8.096532940208085E-3</v>
      </c>
      <c r="AM208" s="11">
        <f>+AC208/K208</f>
        <v>1.8834116006412954E-3</v>
      </c>
      <c r="AN208" s="94">
        <f>+AI208/K208+AH208</f>
        <v>1.1053764491315227E-2</v>
      </c>
    </row>
    <row r="209" spans="1:40" ht="12.75" customHeight="1" x14ac:dyDescent="0.2">
      <c r="A209" s="4" t="s">
        <v>1399</v>
      </c>
      <c r="B209" s="35" t="s">
        <v>395</v>
      </c>
      <c r="C209" s="61"/>
      <c r="D209" s="34"/>
      <c r="E209" s="33" t="s">
        <v>964</v>
      </c>
      <c r="F209" s="33" t="s">
        <v>965</v>
      </c>
      <c r="G209" s="33" t="s">
        <v>1085</v>
      </c>
      <c r="H209" s="19" t="s">
        <v>53</v>
      </c>
      <c r="I209" s="5" t="s">
        <v>810</v>
      </c>
      <c r="J209" s="33" t="s">
        <v>24</v>
      </c>
      <c r="K209" s="36">
        <v>16524881252</v>
      </c>
      <c r="L209" s="37"/>
      <c r="M209" s="37"/>
      <c r="N209" s="37"/>
      <c r="O209" s="56" t="s">
        <v>25</v>
      </c>
      <c r="P209" s="64"/>
      <c r="Q209" s="33" t="s">
        <v>27</v>
      </c>
      <c r="R209" s="33" t="s">
        <v>27</v>
      </c>
      <c r="S209" s="33" t="s">
        <v>27</v>
      </c>
      <c r="T209" s="33" t="s">
        <v>27</v>
      </c>
      <c r="U209" s="33" t="s">
        <v>291</v>
      </c>
      <c r="V209" s="33" t="s">
        <v>1356</v>
      </c>
      <c r="W209" s="62">
        <v>5.0000000000000001E-3</v>
      </c>
      <c r="X209" s="17" t="s">
        <v>25</v>
      </c>
      <c r="Y209" s="36">
        <v>271302365.12780398</v>
      </c>
      <c r="Z209" s="36">
        <v>124434332.98943201</v>
      </c>
      <c r="AA209" s="36">
        <v>0</v>
      </c>
      <c r="AB209" s="36">
        <v>124367934</v>
      </c>
      <c r="AC209" s="36">
        <v>6634727.1033450002</v>
      </c>
      <c r="AD209" s="6">
        <v>15594821.310226999</v>
      </c>
      <c r="AE209" s="6">
        <v>270549.72480000003</v>
      </c>
      <c r="AF209" s="36"/>
      <c r="AG209" s="36"/>
      <c r="AH209" s="56"/>
      <c r="AI209" s="93">
        <f t="shared" si="43"/>
        <v>271031815.40300399</v>
      </c>
      <c r="AJ209" s="11">
        <f>+Z209/AI209</f>
        <v>0.45911338048784966</v>
      </c>
      <c r="AK209" s="11">
        <f>+AC209/AI209</f>
        <v>2.4479513940013495E-2</v>
      </c>
      <c r="AL209" s="11">
        <f>+Z209/K209</f>
        <v>7.5301196475691329E-3</v>
      </c>
      <c r="AM209" s="11">
        <f>+AC209/K209</f>
        <v>4.0149923029201808E-4</v>
      </c>
      <c r="AN209" s="94">
        <f>+AI209/K209+AH209</f>
        <v>1.6401438005504646E-2</v>
      </c>
    </row>
    <row r="210" spans="1:40" s="50" customFormat="1" ht="12.75" customHeight="1" x14ac:dyDescent="0.2">
      <c r="A210" s="16" t="s">
        <v>1399</v>
      </c>
      <c r="B210" s="67" t="s">
        <v>395</v>
      </c>
      <c r="C210" s="67" t="s">
        <v>396</v>
      </c>
      <c r="D210" s="68" t="s">
        <v>397</v>
      </c>
      <c r="E210" s="68" t="s">
        <v>964</v>
      </c>
      <c r="F210" s="68" t="s">
        <v>965</v>
      </c>
      <c r="G210" s="68" t="s">
        <v>1085</v>
      </c>
      <c r="H210" s="19" t="s">
        <v>53</v>
      </c>
      <c r="I210" s="90" t="s">
        <v>810</v>
      </c>
      <c r="J210" s="68" t="s">
        <v>24</v>
      </c>
      <c r="K210" s="36">
        <v>16519698413</v>
      </c>
      <c r="L210" s="70"/>
      <c r="M210" s="70"/>
      <c r="N210" s="71">
        <v>5.2449999999999997E-2</v>
      </c>
      <c r="O210" s="71" t="s">
        <v>25</v>
      </c>
      <c r="P210" s="14">
        <v>1.4999999999999999E-2</v>
      </c>
      <c r="Q210" s="68" t="s">
        <v>27</v>
      </c>
      <c r="R210" s="68" t="s">
        <v>27</v>
      </c>
      <c r="S210" s="68" t="s">
        <v>27</v>
      </c>
      <c r="T210" s="68" t="s">
        <v>27</v>
      </c>
      <c r="U210" s="68" t="s">
        <v>291</v>
      </c>
      <c r="V210" s="43"/>
      <c r="W210" s="72"/>
      <c r="X210" s="17" t="s">
        <v>25</v>
      </c>
      <c r="Y210" s="69">
        <v>0</v>
      </c>
      <c r="Z210" s="69"/>
      <c r="AA210" s="69">
        <v>0</v>
      </c>
      <c r="AB210" s="69"/>
      <c r="AC210" s="69"/>
      <c r="AD210" s="20">
        <v>0</v>
      </c>
      <c r="AE210" s="20">
        <v>0</v>
      </c>
      <c r="AF210" s="69"/>
      <c r="AG210" s="69"/>
      <c r="AH210" s="70"/>
      <c r="AI210" s="1"/>
      <c r="AJ210" s="1"/>
      <c r="AK210" s="1"/>
      <c r="AL210" s="1"/>
      <c r="AM210" s="1"/>
      <c r="AN210" s="1"/>
    </row>
    <row r="211" spans="1:40" s="50" customFormat="1" ht="12.75" customHeight="1" x14ac:dyDescent="0.2">
      <c r="A211" s="16" t="s">
        <v>1399</v>
      </c>
      <c r="B211" s="67" t="s">
        <v>395</v>
      </c>
      <c r="C211" s="67" t="s">
        <v>398</v>
      </c>
      <c r="D211" s="68" t="s">
        <v>399</v>
      </c>
      <c r="E211" s="68" t="s">
        <v>964</v>
      </c>
      <c r="F211" s="68" t="s">
        <v>965</v>
      </c>
      <c r="G211" s="68" t="s">
        <v>1085</v>
      </c>
      <c r="H211" s="19" t="s">
        <v>53</v>
      </c>
      <c r="I211" s="90" t="s">
        <v>810</v>
      </c>
      <c r="J211" s="68" t="s">
        <v>24</v>
      </c>
      <c r="K211" s="36">
        <v>5182839</v>
      </c>
      <c r="L211" s="70"/>
      <c r="M211" s="70"/>
      <c r="N211" s="71">
        <v>5.2449999999999997E-2</v>
      </c>
      <c r="O211" s="71" t="s">
        <v>25</v>
      </c>
      <c r="P211" s="14">
        <v>1.4999999999999999E-2</v>
      </c>
      <c r="Q211" s="68" t="s">
        <v>27</v>
      </c>
      <c r="R211" s="68" t="s">
        <v>27</v>
      </c>
      <c r="S211" s="68" t="s">
        <v>27</v>
      </c>
      <c r="T211" s="68" t="s">
        <v>27</v>
      </c>
      <c r="U211" s="68" t="s">
        <v>291</v>
      </c>
      <c r="V211" s="43"/>
      <c r="W211" s="72"/>
      <c r="X211" s="17" t="s">
        <v>25</v>
      </c>
      <c r="Y211" s="69">
        <v>0</v>
      </c>
      <c r="Z211" s="69"/>
      <c r="AA211" s="69">
        <v>0</v>
      </c>
      <c r="AB211" s="69"/>
      <c r="AC211" s="69"/>
      <c r="AD211" s="20">
        <v>0</v>
      </c>
      <c r="AE211" s="20">
        <v>0</v>
      </c>
      <c r="AF211" s="69"/>
      <c r="AG211" s="69"/>
      <c r="AH211" s="70"/>
      <c r="AI211" s="1"/>
      <c r="AJ211" s="1"/>
      <c r="AK211" s="1"/>
      <c r="AL211" s="1"/>
      <c r="AM211" s="1"/>
      <c r="AN211" s="1"/>
    </row>
    <row r="212" spans="1:40" s="50" customFormat="1" ht="12.75" customHeight="1" x14ac:dyDescent="0.2">
      <c r="A212" s="16" t="s">
        <v>1399</v>
      </c>
      <c r="B212" s="67" t="s">
        <v>400</v>
      </c>
      <c r="C212" s="42"/>
      <c r="D212" s="43"/>
      <c r="E212" s="68" t="s">
        <v>964</v>
      </c>
      <c r="F212" s="68" t="s">
        <v>965</v>
      </c>
      <c r="G212" s="68" t="s">
        <v>1085</v>
      </c>
      <c r="H212" s="67" t="s">
        <v>881</v>
      </c>
      <c r="I212" s="68" t="s">
        <v>817</v>
      </c>
      <c r="J212" s="68" t="s">
        <v>24</v>
      </c>
      <c r="K212" s="36">
        <v>512840698</v>
      </c>
      <c r="L212" s="70"/>
      <c r="M212" s="70"/>
      <c r="N212" s="70"/>
      <c r="O212" s="71" t="s">
        <v>25</v>
      </c>
      <c r="P212" s="73"/>
      <c r="Q212" s="68" t="s">
        <v>27</v>
      </c>
      <c r="R212" s="68" t="s">
        <v>27</v>
      </c>
      <c r="S212" s="68" t="s">
        <v>27</v>
      </c>
      <c r="T212" s="68" t="s">
        <v>27</v>
      </c>
      <c r="U212" s="68" t="s">
        <v>291</v>
      </c>
      <c r="V212" s="68" t="s">
        <v>1356</v>
      </c>
      <c r="W212" s="72">
        <v>5.0000000000000001E-3</v>
      </c>
      <c r="X212" s="17" t="s">
        <v>25</v>
      </c>
      <c r="Y212" s="69">
        <v>15127258.055531001</v>
      </c>
      <c r="Z212" s="69">
        <v>6453938.6671320004</v>
      </c>
      <c r="AA212" s="69">
        <v>0</v>
      </c>
      <c r="AB212" s="69">
        <v>6414855</v>
      </c>
      <c r="AC212" s="69">
        <v>205900.69850100001</v>
      </c>
      <c r="AD212" s="20">
        <v>1108754.0012980001</v>
      </c>
      <c r="AE212" s="20">
        <v>943809.68859999999</v>
      </c>
      <c r="AF212" s="69">
        <v>263585.6593</v>
      </c>
      <c r="AG212" s="69"/>
      <c r="AH212" s="74">
        <v>6.7530000000000003E-3</v>
      </c>
      <c r="AI212" s="93">
        <f t="shared" ref="AI212" si="44">+Z212+AB212+AC212+AD212</f>
        <v>14183448.366931003</v>
      </c>
      <c r="AJ212" s="11">
        <f>+Z212/AI212</f>
        <v>0.45503311325752693</v>
      </c>
      <c r="AK212" s="11">
        <f>+AC212/AI212</f>
        <v>1.4516970286369968E-2</v>
      </c>
      <c r="AL212" s="11">
        <f>+Z212/K212</f>
        <v>1.2584685053860527E-2</v>
      </c>
      <c r="AM212" s="11">
        <f>+AC212/K212</f>
        <v>4.0149055896690944E-4</v>
      </c>
      <c r="AN212" s="94">
        <f>+AI212/K212+AH212</f>
        <v>3.4409635719911222E-2</v>
      </c>
    </row>
    <row r="213" spans="1:40" s="50" customFormat="1" ht="12.75" customHeight="1" x14ac:dyDescent="0.2">
      <c r="A213" s="16" t="s">
        <v>1399</v>
      </c>
      <c r="B213" s="67" t="s">
        <v>400</v>
      </c>
      <c r="C213" s="67" t="s">
        <v>401</v>
      </c>
      <c r="D213" s="68" t="s">
        <v>402</v>
      </c>
      <c r="E213" s="68" t="s">
        <v>964</v>
      </c>
      <c r="F213" s="68" t="s">
        <v>965</v>
      </c>
      <c r="G213" s="68" t="s">
        <v>1085</v>
      </c>
      <c r="H213" s="67" t="s">
        <v>881</v>
      </c>
      <c r="I213" s="68" t="s">
        <v>817</v>
      </c>
      <c r="J213" s="68" t="s">
        <v>24</v>
      </c>
      <c r="K213" s="36">
        <v>512840698</v>
      </c>
      <c r="L213" s="70"/>
      <c r="M213" s="70"/>
      <c r="N213" s="71">
        <v>-2.1359E-2</v>
      </c>
      <c r="O213" s="71" t="s">
        <v>25</v>
      </c>
      <c r="P213" s="14">
        <v>0.03</v>
      </c>
      <c r="Q213" s="68" t="s">
        <v>27</v>
      </c>
      <c r="R213" s="68" t="s">
        <v>27</v>
      </c>
      <c r="S213" s="68" t="s">
        <v>27</v>
      </c>
      <c r="T213" s="68" t="s">
        <v>27</v>
      </c>
      <c r="U213" s="68" t="s">
        <v>291</v>
      </c>
      <c r="V213" s="43"/>
      <c r="W213" s="72"/>
      <c r="X213" s="17" t="s">
        <v>25</v>
      </c>
      <c r="Y213" s="69">
        <v>0</v>
      </c>
      <c r="Z213" s="69"/>
      <c r="AA213" s="69">
        <v>0</v>
      </c>
      <c r="AB213" s="69"/>
      <c r="AC213" s="69"/>
      <c r="AD213" s="20">
        <v>0</v>
      </c>
      <c r="AE213" s="20">
        <v>0</v>
      </c>
      <c r="AF213" s="69"/>
      <c r="AG213" s="69"/>
      <c r="AH213" s="70"/>
      <c r="AI213" s="1"/>
      <c r="AJ213" s="1"/>
      <c r="AK213" s="1"/>
      <c r="AL213" s="1"/>
      <c r="AM213" s="1"/>
      <c r="AN213" s="1"/>
    </row>
    <row r="214" spans="1:40" s="50" customFormat="1" ht="12.75" customHeight="1" x14ac:dyDescent="0.2">
      <c r="A214" s="16" t="s">
        <v>1399</v>
      </c>
      <c r="B214" s="99" t="s">
        <v>400</v>
      </c>
      <c r="C214" s="67" t="s">
        <v>403</v>
      </c>
      <c r="D214" s="68" t="s">
        <v>404</v>
      </c>
      <c r="E214" s="68" t="s">
        <v>964</v>
      </c>
      <c r="F214" s="68" t="s">
        <v>965</v>
      </c>
      <c r="G214" s="68" t="s">
        <v>1085</v>
      </c>
      <c r="H214" s="67" t="s">
        <v>881</v>
      </c>
      <c r="I214" s="68" t="s">
        <v>817</v>
      </c>
      <c r="J214" s="68" t="s">
        <v>24</v>
      </c>
      <c r="K214" s="36">
        <v>0</v>
      </c>
      <c r="L214" s="70"/>
      <c r="M214" s="70"/>
      <c r="N214" s="71">
        <v>-2.1239000000000001E-2</v>
      </c>
      <c r="O214" s="71" t="s">
        <v>25</v>
      </c>
      <c r="P214" s="14">
        <v>0.03</v>
      </c>
      <c r="Q214" s="68" t="s">
        <v>27</v>
      </c>
      <c r="R214" s="68" t="s">
        <v>27</v>
      </c>
      <c r="S214" s="68" t="s">
        <v>27</v>
      </c>
      <c r="T214" s="68" t="s">
        <v>27</v>
      </c>
      <c r="U214" s="68" t="s">
        <v>291</v>
      </c>
      <c r="V214" s="43"/>
      <c r="W214" s="72"/>
      <c r="X214" s="17" t="s">
        <v>25</v>
      </c>
      <c r="Y214" s="69">
        <v>0</v>
      </c>
      <c r="Z214" s="69"/>
      <c r="AA214" s="69">
        <v>0</v>
      </c>
      <c r="AB214" s="69"/>
      <c r="AC214" s="69"/>
      <c r="AD214" s="20">
        <v>0</v>
      </c>
      <c r="AE214" s="20">
        <v>0</v>
      </c>
      <c r="AF214" s="69"/>
      <c r="AG214" s="69"/>
      <c r="AH214" s="70"/>
      <c r="AI214" s="1"/>
      <c r="AJ214" s="1"/>
      <c r="AK214" s="1"/>
      <c r="AL214" s="1"/>
      <c r="AM214" s="1"/>
      <c r="AN214" s="1"/>
    </row>
    <row r="215" spans="1:40" ht="12.75" customHeight="1" x14ac:dyDescent="0.2">
      <c r="A215" s="4" t="s">
        <v>1399</v>
      </c>
      <c r="B215" s="35" t="s">
        <v>405</v>
      </c>
      <c r="C215" s="61"/>
      <c r="D215" s="34"/>
      <c r="E215" s="33" t="s">
        <v>964</v>
      </c>
      <c r="F215" s="33" t="s">
        <v>965</v>
      </c>
      <c r="G215" s="33" t="s">
        <v>1085</v>
      </c>
      <c r="H215" s="35" t="s">
        <v>110</v>
      </c>
      <c r="I215" s="33" t="s">
        <v>817</v>
      </c>
      <c r="J215" s="33" t="s">
        <v>24</v>
      </c>
      <c r="K215" s="36">
        <v>21644009908</v>
      </c>
      <c r="L215" s="37"/>
      <c r="M215" s="37"/>
      <c r="N215" s="37"/>
      <c r="O215" s="56" t="s">
        <v>25</v>
      </c>
      <c r="P215" s="64"/>
      <c r="Q215" s="33" t="s">
        <v>27</v>
      </c>
      <c r="R215" s="33" t="s">
        <v>27</v>
      </c>
      <c r="S215" s="33" t="s">
        <v>27</v>
      </c>
      <c r="T215" s="33" t="s">
        <v>27</v>
      </c>
      <c r="U215" s="33" t="s">
        <v>291</v>
      </c>
      <c r="V215" s="33" t="s">
        <v>1356</v>
      </c>
      <c r="W215" s="62">
        <v>5.0000000000000001E-3</v>
      </c>
      <c r="X215" s="17" t="s">
        <v>25</v>
      </c>
      <c r="Y215" s="36">
        <v>364846145.15802002</v>
      </c>
      <c r="Z215" s="36">
        <v>172278107.0605</v>
      </c>
      <c r="AA215" s="36">
        <v>0</v>
      </c>
      <c r="AB215" s="36">
        <v>150205581</v>
      </c>
      <c r="AC215" s="36">
        <v>9670252.2650460005</v>
      </c>
      <c r="AD215" s="6">
        <v>19458450.058150001</v>
      </c>
      <c r="AE215" s="6">
        <v>13233754.774324</v>
      </c>
      <c r="AF215" s="36"/>
      <c r="AG215" s="36"/>
      <c r="AH215" s="56"/>
      <c r="AI215" s="93">
        <f t="shared" ref="AI215:AI226" si="45">+Z215+AB215+AC215+AD215</f>
        <v>351612390.38369602</v>
      </c>
      <c r="AJ215" s="11">
        <f t="shared" ref="AJ215:AJ226" si="46">+Z215/AI215</f>
        <v>0.4899659732482749</v>
      </c>
      <c r="AK215" s="11">
        <f t="shared" ref="AK215:AK226" si="47">+AC215/AI215</f>
        <v>2.7502592427113746E-2</v>
      </c>
      <c r="AL215" s="11">
        <f t="shared" ref="AL215:AL226" si="48">+Z215/K215</f>
        <v>7.9596205967741238E-3</v>
      </c>
      <c r="AM215" s="11">
        <f t="shared" ref="AM215:AM226" si="49">+AC215/K215</f>
        <v>4.4678653845338096E-4</v>
      </c>
      <c r="AN215" s="94">
        <f t="shared" ref="AN215:AN226" si="50">+AI215/K215+AH215</f>
        <v>1.6245251775353051E-2</v>
      </c>
    </row>
    <row r="216" spans="1:40" s="50" customFormat="1" ht="12.75" customHeight="1" x14ac:dyDescent="0.2">
      <c r="A216" s="16" t="s">
        <v>1399</v>
      </c>
      <c r="B216" s="67" t="s">
        <v>405</v>
      </c>
      <c r="C216" s="67" t="s">
        <v>406</v>
      </c>
      <c r="D216" s="68" t="s">
        <v>407</v>
      </c>
      <c r="E216" s="68" t="s">
        <v>964</v>
      </c>
      <c r="F216" s="68" t="s">
        <v>965</v>
      </c>
      <c r="G216" s="68" t="s">
        <v>1085</v>
      </c>
      <c r="H216" s="67" t="s">
        <v>110</v>
      </c>
      <c r="I216" s="68" t="s">
        <v>817</v>
      </c>
      <c r="J216" s="68" t="s">
        <v>24</v>
      </c>
      <c r="K216" s="36">
        <v>18544798746</v>
      </c>
      <c r="L216" s="70"/>
      <c r="M216" s="70"/>
      <c r="N216" s="71">
        <v>-4.6129999999999999E-3</v>
      </c>
      <c r="O216" s="71" t="s">
        <v>25</v>
      </c>
      <c r="P216" s="14">
        <v>0.03</v>
      </c>
      <c r="Q216" s="68" t="s">
        <v>27</v>
      </c>
      <c r="R216" s="68" t="s">
        <v>27</v>
      </c>
      <c r="S216" s="68" t="s">
        <v>27</v>
      </c>
      <c r="T216" s="68" t="s">
        <v>27</v>
      </c>
      <c r="U216" s="68" t="s">
        <v>291</v>
      </c>
      <c r="V216" s="43"/>
      <c r="W216" s="72"/>
      <c r="X216" s="17" t="s">
        <v>25</v>
      </c>
      <c r="Y216" s="69">
        <v>333778448.17123902</v>
      </c>
      <c r="Z216" s="69">
        <v>147276300.84185499</v>
      </c>
      <c r="AA216" s="69">
        <v>0</v>
      </c>
      <c r="AB216" s="69">
        <v>150205581</v>
      </c>
      <c r="AC216" s="69">
        <v>8285566.4380400004</v>
      </c>
      <c r="AD216" s="20">
        <v>16672189.754639998</v>
      </c>
      <c r="AE216" s="20">
        <v>11338810.136704</v>
      </c>
      <c r="AF216" s="69"/>
      <c r="AG216" s="69"/>
      <c r="AH216" s="70"/>
      <c r="AI216" s="93">
        <f t="shared" si="45"/>
        <v>322439638.03453499</v>
      </c>
      <c r="AJ216" s="21">
        <f t="shared" si="46"/>
        <v>0.45675619083185087</v>
      </c>
      <c r="AK216" s="11">
        <f t="shared" si="47"/>
        <v>2.5696488460741209E-2</v>
      </c>
      <c r="AL216" s="21">
        <f t="shared" si="48"/>
        <v>7.9416499935660717E-3</v>
      </c>
      <c r="AM216" s="21">
        <f t="shared" si="49"/>
        <v>4.4678653845338422E-4</v>
      </c>
      <c r="AN216" s="94">
        <f t="shared" si="50"/>
        <v>1.7387065907311788E-2</v>
      </c>
    </row>
    <row r="217" spans="1:40" s="50" customFormat="1" ht="12.75" customHeight="1" x14ac:dyDescent="0.2">
      <c r="A217" s="16" t="s">
        <v>1399</v>
      </c>
      <c r="B217" s="67" t="s">
        <v>405</v>
      </c>
      <c r="C217" s="67" t="s">
        <v>408</v>
      </c>
      <c r="D217" s="68" t="s">
        <v>409</v>
      </c>
      <c r="E217" s="68" t="s">
        <v>964</v>
      </c>
      <c r="F217" s="68" t="s">
        <v>965</v>
      </c>
      <c r="G217" s="68" t="s">
        <v>1085</v>
      </c>
      <c r="H217" s="67" t="s">
        <v>110</v>
      </c>
      <c r="I217" s="68" t="s">
        <v>817</v>
      </c>
      <c r="J217" s="68" t="s">
        <v>24</v>
      </c>
      <c r="K217" s="36">
        <v>3099211162</v>
      </c>
      <c r="L217" s="70"/>
      <c r="M217" s="70"/>
      <c r="N217" s="71">
        <v>2.5799999999999998E-3</v>
      </c>
      <c r="O217" s="71" t="s">
        <v>25</v>
      </c>
      <c r="P217" s="14">
        <v>1.4999999999999999E-2</v>
      </c>
      <c r="Q217" s="68" t="s">
        <v>27</v>
      </c>
      <c r="R217" s="68" t="s">
        <v>27</v>
      </c>
      <c r="S217" s="68" t="s">
        <v>27</v>
      </c>
      <c r="T217" s="68" t="s">
        <v>27</v>
      </c>
      <c r="U217" s="68" t="s">
        <v>291</v>
      </c>
      <c r="V217" s="43"/>
      <c r="W217" s="72"/>
      <c r="X217" s="17" t="s">
        <v>25</v>
      </c>
      <c r="Y217" s="69">
        <v>31067696.986781001</v>
      </c>
      <c r="Z217" s="69">
        <v>25001806.218644999</v>
      </c>
      <c r="AA217" s="69">
        <v>0</v>
      </c>
      <c r="AB217" s="69">
        <v>0</v>
      </c>
      <c r="AC217" s="69">
        <v>1384685.8270060001</v>
      </c>
      <c r="AD217" s="20">
        <v>2786260.30351</v>
      </c>
      <c r="AE217" s="20">
        <v>1894944.6376199999</v>
      </c>
      <c r="AF217" s="69"/>
      <c r="AG217" s="69"/>
      <c r="AH217" s="70"/>
      <c r="AI217" s="93">
        <f t="shared" si="45"/>
        <v>29172752.349160999</v>
      </c>
      <c r="AJ217" s="21">
        <f t="shared" si="46"/>
        <v>0.8570259644823689</v>
      </c>
      <c r="AK217" s="11">
        <f t="shared" si="47"/>
        <v>4.7465038966260698E-2</v>
      </c>
      <c r="AL217" s="21">
        <f t="shared" si="48"/>
        <v>8.0671515788264953E-3</v>
      </c>
      <c r="AM217" s="21">
        <f t="shared" si="49"/>
        <v>4.4678653845336145E-4</v>
      </c>
      <c r="AN217" s="94">
        <f t="shared" si="50"/>
        <v>9.4129605322972182E-3</v>
      </c>
    </row>
    <row r="218" spans="1:40" ht="12.75" customHeight="1" x14ac:dyDescent="0.2">
      <c r="A218" s="4" t="s">
        <v>1399</v>
      </c>
      <c r="B218" s="35" t="s">
        <v>410</v>
      </c>
      <c r="C218" s="61"/>
      <c r="D218" s="34"/>
      <c r="E218" s="33" t="s">
        <v>964</v>
      </c>
      <c r="F218" s="33" t="s">
        <v>965</v>
      </c>
      <c r="G218" s="33" t="s">
        <v>1085</v>
      </c>
      <c r="H218" s="35" t="s">
        <v>110</v>
      </c>
      <c r="I218" s="33" t="s">
        <v>817</v>
      </c>
      <c r="J218" s="33" t="s">
        <v>24</v>
      </c>
      <c r="K218" s="36">
        <v>14842339955</v>
      </c>
      <c r="L218" s="37"/>
      <c r="M218" s="37"/>
      <c r="N218" s="37"/>
      <c r="O218" s="56" t="s">
        <v>25</v>
      </c>
      <c r="P218" s="64"/>
      <c r="Q218" s="33" t="s">
        <v>27</v>
      </c>
      <c r="R218" s="33" t="s">
        <v>27</v>
      </c>
      <c r="S218" s="33" t="s">
        <v>27</v>
      </c>
      <c r="T218" s="33" t="s">
        <v>27</v>
      </c>
      <c r="U218" s="33" t="s">
        <v>291</v>
      </c>
      <c r="V218" s="33" t="s">
        <v>1356</v>
      </c>
      <c r="W218" s="62">
        <v>5.0000000000000001E-3</v>
      </c>
      <c r="X218" s="17" t="s">
        <v>25</v>
      </c>
      <c r="Y218" s="36">
        <v>239142343.545432</v>
      </c>
      <c r="Z218" s="36">
        <v>117411573.88761</v>
      </c>
      <c r="AA218" s="36">
        <v>0</v>
      </c>
      <c r="AB218" s="36">
        <v>96487331</v>
      </c>
      <c r="AC218" s="36">
        <v>7960690.9509570003</v>
      </c>
      <c r="AD218" s="6">
        <v>12472962.300245</v>
      </c>
      <c r="AE218" s="6">
        <v>4809785.4066199996</v>
      </c>
      <c r="AF218" s="36"/>
      <c r="AG218" s="36"/>
      <c r="AH218" s="56"/>
      <c r="AI218" s="93">
        <f t="shared" si="45"/>
        <v>234332558.13881201</v>
      </c>
      <c r="AJ218" s="11">
        <f t="shared" si="46"/>
        <v>0.50104678078092202</v>
      </c>
      <c r="AK218" s="11">
        <f t="shared" si="47"/>
        <v>3.3971766510743726E-2</v>
      </c>
      <c r="AL218" s="11">
        <f t="shared" si="48"/>
        <v>7.9105837922851981E-3</v>
      </c>
      <c r="AM218" s="11">
        <f t="shared" si="49"/>
        <v>5.3635012909640642E-4</v>
      </c>
      <c r="AN218" s="94">
        <f t="shared" si="50"/>
        <v>1.5788114195556573E-2</v>
      </c>
    </row>
    <row r="219" spans="1:40" s="50" customFormat="1" ht="12.75" customHeight="1" x14ac:dyDescent="0.2">
      <c r="A219" s="16" t="s">
        <v>1399</v>
      </c>
      <c r="B219" s="67" t="s">
        <v>410</v>
      </c>
      <c r="C219" s="67" t="s">
        <v>411</v>
      </c>
      <c r="D219" s="68" t="s">
        <v>412</v>
      </c>
      <c r="E219" s="68" t="s">
        <v>964</v>
      </c>
      <c r="F219" s="68" t="s">
        <v>965</v>
      </c>
      <c r="G219" s="68" t="s">
        <v>1085</v>
      </c>
      <c r="H219" s="67" t="s">
        <v>110</v>
      </c>
      <c r="I219" s="68" t="s">
        <v>817</v>
      </c>
      <c r="J219" s="68" t="s">
        <v>24</v>
      </c>
      <c r="K219" s="36">
        <v>11713753377</v>
      </c>
      <c r="L219" s="70"/>
      <c r="M219" s="70"/>
      <c r="N219" s="71">
        <v>1.4651000000000001E-2</v>
      </c>
      <c r="O219" s="71" t="s">
        <v>25</v>
      </c>
      <c r="P219" s="14">
        <v>0.03</v>
      </c>
      <c r="Q219" s="68" t="s">
        <v>27</v>
      </c>
      <c r="R219" s="68" t="s">
        <v>27</v>
      </c>
      <c r="S219" s="68" t="s">
        <v>27</v>
      </c>
      <c r="T219" s="68" t="s">
        <v>27</v>
      </c>
      <c r="U219" s="68" t="s">
        <v>291</v>
      </c>
      <c r="V219" s="43"/>
      <c r="W219" s="72"/>
      <c r="X219" s="17" t="s">
        <v>25</v>
      </c>
      <c r="Y219" s="69">
        <v>208475597.21798599</v>
      </c>
      <c r="Z219" s="69">
        <v>92065840.527585</v>
      </c>
      <c r="AA219" s="69">
        <v>0</v>
      </c>
      <c r="AB219" s="69">
        <v>96487331</v>
      </c>
      <c r="AC219" s="69">
        <v>6282673.1359569998</v>
      </c>
      <c r="AD219" s="20">
        <v>9843812.0073149987</v>
      </c>
      <c r="AE219" s="20">
        <v>3795940.5471280003</v>
      </c>
      <c r="AF219" s="69"/>
      <c r="AG219" s="69"/>
      <c r="AH219" s="70"/>
      <c r="AI219" s="93">
        <f t="shared" si="45"/>
        <v>204679656.67085701</v>
      </c>
      <c r="AJ219" s="21">
        <f t="shared" si="46"/>
        <v>0.44980454836132061</v>
      </c>
      <c r="AK219" s="11">
        <f t="shared" si="47"/>
        <v>3.0695151819900176E-2</v>
      </c>
      <c r="AL219" s="21">
        <f t="shared" si="48"/>
        <v>7.8596362382322843E-3</v>
      </c>
      <c r="AM219" s="21">
        <f t="shared" si="49"/>
        <v>5.3635012909637085E-4</v>
      </c>
      <c r="AN219" s="94">
        <f t="shared" si="50"/>
        <v>1.747344767158461E-2</v>
      </c>
    </row>
    <row r="220" spans="1:40" s="50" customFormat="1" ht="12.75" customHeight="1" x14ac:dyDescent="0.2">
      <c r="A220" s="16" t="s">
        <v>1399</v>
      </c>
      <c r="B220" s="67" t="s">
        <v>410</v>
      </c>
      <c r="C220" s="67" t="s">
        <v>413</v>
      </c>
      <c r="D220" s="68" t="s">
        <v>414</v>
      </c>
      <c r="E220" s="68" t="s">
        <v>964</v>
      </c>
      <c r="F220" s="68" t="s">
        <v>965</v>
      </c>
      <c r="G220" s="68" t="s">
        <v>1085</v>
      </c>
      <c r="H220" s="67" t="s">
        <v>110</v>
      </c>
      <c r="I220" s="68" t="s">
        <v>817</v>
      </c>
      <c r="J220" s="68" t="s">
        <v>24</v>
      </c>
      <c r="K220" s="36">
        <v>3128586579</v>
      </c>
      <c r="L220" s="70"/>
      <c r="M220" s="70"/>
      <c r="N220" s="71">
        <v>2.1125000000000001E-2</v>
      </c>
      <c r="O220" s="71" t="s">
        <v>25</v>
      </c>
      <c r="P220" s="14">
        <v>0.03</v>
      </c>
      <c r="Q220" s="68" t="s">
        <v>27</v>
      </c>
      <c r="R220" s="68" t="s">
        <v>27</v>
      </c>
      <c r="S220" s="68" t="s">
        <v>27</v>
      </c>
      <c r="T220" s="68" t="s">
        <v>27</v>
      </c>
      <c r="U220" s="68" t="s">
        <v>291</v>
      </c>
      <c r="V220" s="43"/>
      <c r="W220" s="72"/>
      <c r="X220" s="17" t="s">
        <v>25</v>
      </c>
      <c r="Y220" s="69">
        <v>30666746.329147</v>
      </c>
      <c r="Z220" s="69">
        <v>25345733.360025</v>
      </c>
      <c r="AA220" s="69">
        <v>0</v>
      </c>
      <c r="AB220" s="69">
        <v>0</v>
      </c>
      <c r="AC220" s="69">
        <v>1678017.8155360001</v>
      </c>
      <c r="AD220" s="20">
        <v>2629150.2937690001</v>
      </c>
      <c r="AE220" s="20">
        <v>1013844.859816</v>
      </c>
      <c r="AF220" s="69"/>
      <c r="AG220" s="69"/>
      <c r="AH220" s="70"/>
      <c r="AI220" s="93">
        <f t="shared" si="45"/>
        <v>29652901.469329998</v>
      </c>
      <c r="AJ220" s="21">
        <f t="shared" si="46"/>
        <v>0.85474716146209495</v>
      </c>
      <c r="AK220" s="11">
        <f t="shared" si="47"/>
        <v>5.6588655153074117E-2</v>
      </c>
      <c r="AL220" s="21">
        <f t="shared" si="48"/>
        <v>8.1013367282699068E-3</v>
      </c>
      <c r="AM220" s="21">
        <f t="shared" si="49"/>
        <v>5.3635012909642734E-4</v>
      </c>
      <c r="AN220" s="94">
        <f t="shared" si="50"/>
        <v>9.4780504616266848E-3</v>
      </c>
    </row>
    <row r="221" spans="1:40" ht="12.75" customHeight="1" x14ac:dyDescent="0.2">
      <c r="A221" s="4" t="s">
        <v>1399</v>
      </c>
      <c r="B221" s="35" t="s">
        <v>415</v>
      </c>
      <c r="C221" s="61"/>
      <c r="D221" s="33" t="s">
        <v>416</v>
      </c>
      <c r="E221" s="33" t="s">
        <v>964</v>
      </c>
      <c r="F221" s="33" t="s">
        <v>965</v>
      </c>
      <c r="G221" s="33" t="s">
        <v>1085</v>
      </c>
      <c r="H221" s="3" t="s">
        <v>23</v>
      </c>
      <c r="I221" s="33" t="s">
        <v>817</v>
      </c>
      <c r="J221" s="33" t="s">
        <v>24</v>
      </c>
      <c r="K221" s="36">
        <v>9539168480</v>
      </c>
      <c r="L221" s="37"/>
      <c r="M221" s="37"/>
      <c r="N221" s="56">
        <v>2.1708999999999999E-2</v>
      </c>
      <c r="O221" s="56" t="s">
        <v>25</v>
      </c>
      <c r="P221" s="14">
        <v>0.02</v>
      </c>
      <c r="Q221" s="33" t="s">
        <v>27</v>
      </c>
      <c r="R221" s="33" t="s">
        <v>27</v>
      </c>
      <c r="S221" s="33" t="s">
        <v>27</v>
      </c>
      <c r="T221" s="33" t="s">
        <v>27</v>
      </c>
      <c r="U221" s="33" t="s">
        <v>291</v>
      </c>
      <c r="V221" s="33" t="s">
        <v>1356</v>
      </c>
      <c r="W221" s="62">
        <v>5.0000000000000001E-3</v>
      </c>
      <c r="X221" s="17" t="s">
        <v>25</v>
      </c>
      <c r="Y221" s="36">
        <v>18383885.306248002</v>
      </c>
      <c r="Z221" s="36">
        <v>10718691.245200001</v>
      </c>
      <c r="AA221" s="36">
        <v>0</v>
      </c>
      <c r="AB221" s="36">
        <v>0</v>
      </c>
      <c r="AC221" s="36">
        <v>3804618.183369</v>
      </c>
      <c r="AD221" s="6">
        <v>3848593.8776790006</v>
      </c>
      <c r="AE221" s="6">
        <v>11982</v>
      </c>
      <c r="AF221" s="36"/>
      <c r="AG221" s="36"/>
      <c r="AH221" s="41">
        <v>8.9580000000000007E-3</v>
      </c>
      <c r="AI221" s="93">
        <f t="shared" si="45"/>
        <v>18371903.306248002</v>
      </c>
      <c r="AJ221" s="11">
        <f t="shared" si="46"/>
        <v>0.58342845956274647</v>
      </c>
      <c r="AK221" s="11">
        <f t="shared" si="47"/>
        <v>0.20708895098936797</v>
      </c>
      <c r="AL221" s="11">
        <f t="shared" si="48"/>
        <v>1.1236504804032982E-3</v>
      </c>
      <c r="AM221" s="11">
        <f t="shared" si="49"/>
        <v>3.9884170107130765E-4</v>
      </c>
      <c r="AN221" s="94">
        <f t="shared" si="50"/>
        <v>1.0883943895924146E-2</v>
      </c>
    </row>
    <row r="222" spans="1:40" ht="12.75" customHeight="1" x14ac:dyDescent="0.2">
      <c r="A222" s="4" t="s">
        <v>1399</v>
      </c>
      <c r="B222" s="35" t="s">
        <v>417</v>
      </c>
      <c r="C222" s="61"/>
      <c r="D222" s="33" t="s">
        <v>418</v>
      </c>
      <c r="E222" s="33" t="s">
        <v>964</v>
      </c>
      <c r="F222" s="33" t="s">
        <v>965</v>
      </c>
      <c r="G222" s="33" t="s">
        <v>1085</v>
      </c>
      <c r="H222" s="3" t="s">
        <v>37</v>
      </c>
      <c r="I222" s="33" t="s">
        <v>817</v>
      </c>
      <c r="J222" s="33" t="s">
        <v>24</v>
      </c>
      <c r="K222" s="36">
        <v>1395214561</v>
      </c>
      <c r="L222" s="37"/>
      <c r="M222" s="37"/>
      <c r="N222" s="56">
        <v>3.8066999999999997E-2</v>
      </c>
      <c r="O222" s="56" t="s">
        <v>25</v>
      </c>
      <c r="P222" s="14">
        <v>0.02</v>
      </c>
      <c r="Q222" s="33" t="s">
        <v>27</v>
      </c>
      <c r="R222" s="33" t="s">
        <v>27</v>
      </c>
      <c r="S222" s="33" t="s">
        <v>27</v>
      </c>
      <c r="T222" s="33" t="s">
        <v>27</v>
      </c>
      <c r="U222" s="33" t="s">
        <v>291</v>
      </c>
      <c r="V222" s="33" t="s">
        <v>1356</v>
      </c>
      <c r="W222" s="62">
        <v>5.0000000000000001E-3</v>
      </c>
      <c r="X222" s="17" t="s">
        <v>25</v>
      </c>
      <c r="Y222" s="36">
        <v>24150222.803447001</v>
      </c>
      <c r="Z222" s="36">
        <v>10564913.881720001</v>
      </c>
      <c r="AA222" s="36">
        <v>0</v>
      </c>
      <c r="AB222" s="36">
        <v>10502354</v>
      </c>
      <c r="AC222" s="36">
        <v>877705.68922199996</v>
      </c>
      <c r="AD222" s="6">
        <v>1815941.912605</v>
      </c>
      <c r="AE222" s="6">
        <v>389307.3199</v>
      </c>
      <c r="AF222" s="36">
        <v>266793.99660000001</v>
      </c>
      <c r="AG222" s="36"/>
      <c r="AH222" s="41">
        <v>8.8199999999999997E-4</v>
      </c>
      <c r="AI222" s="93">
        <f t="shared" si="45"/>
        <v>23760915.483546998</v>
      </c>
      <c r="AJ222" s="11">
        <f t="shared" si="46"/>
        <v>0.4446341256941706</v>
      </c>
      <c r="AK222" s="11">
        <f t="shared" si="47"/>
        <v>3.693905185722992E-2</v>
      </c>
      <c r="AL222" s="11">
        <f t="shared" si="48"/>
        <v>7.5722503025970073E-3</v>
      </c>
      <c r="AM222" s="11">
        <f t="shared" si="49"/>
        <v>6.2908294806851572E-4</v>
      </c>
      <c r="AN222" s="94">
        <f t="shared" si="50"/>
        <v>1.7912294943679991E-2</v>
      </c>
    </row>
    <row r="223" spans="1:40" ht="12.75" customHeight="1" x14ac:dyDescent="0.2">
      <c r="A223" s="4" t="s">
        <v>1399</v>
      </c>
      <c r="B223" s="35" t="s">
        <v>419</v>
      </c>
      <c r="C223" s="61"/>
      <c r="D223" s="33" t="s">
        <v>420</v>
      </c>
      <c r="E223" s="33" t="s">
        <v>964</v>
      </c>
      <c r="F223" s="33" t="s">
        <v>965</v>
      </c>
      <c r="G223" s="33" t="s">
        <v>1085</v>
      </c>
      <c r="H223" s="3" t="s">
        <v>37</v>
      </c>
      <c r="I223" s="33" t="s">
        <v>817</v>
      </c>
      <c r="J223" s="33" t="s">
        <v>24</v>
      </c>
      <c r="K223" s="36">
        <v>4272177641</v>
      </c>
      <c r="L223" s="37"/>
      <c r="M223" s="37"/>
      <c r="N223" s="56">
        <v>2.5288999999999999E-2</v>
      </c>
      <c r="O223" s="56" t="s">
        <v>25</v>
      </c>
      <c r="P223" s="14">
        <v>0.02</v>
      </c>
      <c r="Q223" s="33" t="s">
        <v>27</v>
      </c>
      <c r="R223" s="33" t="s">
        <v>27</v>
      </c>
      <c r="S223" s="33" t="s">
        <v>27</v>
      </c>
      <c r="T223" s="33" t="s">
        <v>27</v>
      </c>
      <c r="U223" s="33" t="s">
        <v>291</v>
      </c>
      <c r="V223" s="33" t="s">
        <v>1356</v>
      </c>
      <c r="W223" s="62">
        <v>5.0000000000000001E-3</v>
      </c>
      <c r="X223" s="17" t="s">
        <v>25</v>
      </c>
      <c r="Y223" s="36">
        <v>50799253.42588</v>
      </c>
      <c r="Z223" s="36">
        <v>22217601.246816002</v>
      </c>
      <c r="AA223" s="36">
        <v>0</v>
      </c>
      <c r="AB223" s="36">
        <v>22105121</v>
      </c>
      <c r="AC223" s="36">
        <v>2161181.885892</v>
      </c>
      <c r="AD223" s="6">
        <v>4056349.7837720001</v>
      </c>
      <c r="AE223" s="6">
        <v>258999.50940000001</v>
      </c>
      <c r="AF223" s="36"/>
      <c r="AG223" s="36"/>
      <c r="AH223" s="41">
        <v>9.0700000000000004E-4</v>
      </c>
      <c r="AI223" s="93">
        <f t="shared" si="45"/>
        <v>50540253.916479997</v>
      </c>
      <c r="AJ223" s="11">
        <f t="shared" si="46"/>
        <v>0.43960208992086919</v>
      </c>
      <c r="AK223" s="11">
        <f t="shared" si="47"/>
        <v>4.2761595330792136E-2</v>
      </c>
      <c r="AL223" s="11">
        <f t="shared" si="48"/>
        <v>5.2005331036785885E-3</v>
      </c>
      <c r="AM223" s="11">
        <f t="shared" si="49"/>
        <v>5.0587360065536193E-4</v>
      </c>
      <c r="AN223" s="94">
        <f t="shared" si="50"/>
        <v>1.2737091855602218E-2</v>
      </c>
    </row>
    <row r="224" spans="1:40" ht="12.75" customHeight="1" x14ac:dyDescent="0.2">
      <c r="A224" s="4" t="s">
        <v>1399</v>
      </c>
      <c r="B224" s="35" t="s">
        <v>421</v>
      </c>
      <c r="C224" s="61"/>
      <c r="D224" s="33" t="s">
        <v>422</v>
      </c>
      <c r="E224" s="33" t="s">
        <v>964</v>
      </c>
      <c r="F224" s="33" t="s">
        <v>965</v>
      </c>
      <c r="G224" s="33" t="s">
        <v>1085</v>
      </c>
      <c r="H224" s="3" t="s">
        <v>37</v>
      </c>
      <c r="I224" s="33" t="s">
        <v>817</v>
      </c>
      <c r="J224" s="33" t="s">
        <v>24</v>
      </c>
      <c r="K224" s="36">
        <v>4865726354</v>
      </c>
      <c r="L224" s="37"/>
      <c r="M224" s="37"/>
      <c r="N224" s="56">
        <v>2.3944E-2</v>
      </c>
      <c r="O224" s="56" t="s">
        <v>25</v>
      </c>
      <c r="P224" s="14">
        <v>0.02</v>
      </c>
      <c r="Q224" s="33" t="s">
        <v>27</v>
      </c>
      <c r="R224" s="33" t="s">
        <v>27</v>
      </c>
      <c r="S224" s="33" t="s">
        <v>27</v>
      </c>
      <c r="T224" s="33" t="s">
        <v>27</v>
      </c>
      <c r="U224" s="33" t="s">
        <v>291</v>
      </c>
      <c r="V224" s="33" t="s">
        <v>1356</v>
      </c>
      <c r="W224" s="62">
        <v>5.0000000000000001E-3</v>
      </c>
      <c r="X224" s="17" t="s">
        <v>25</v>
      </c>
      <c r="Y224" s="36">
        <v>52677497.422825001</v>
      </c>
      <c r="Z224" s="36">
        <v>22871865.013491999</v>
      </c>
      <c r="AA224" s="36">
        <v>0</v>
      </c>
      <c r="AB224" s="36">
        <v>22762908</v>
      </c>
      <c r="AC224" s="36">
        <v>2228033.4886790002</v>
      </c>
      <c r="AD224" s="6">
        <v>4452299.1406539995</v>
      </c>
      <c r="AE224" s="6">
        <v>362391.78</v>
      </c>
      <c r="AF224" s="36"/>
      <c r="AG224" s="36"/>
      <c r="AH224" s="41">
        <v>1.519E-3</v>
      </c>
      <c r="AI224" s="93">
        <f t="shared" si="45"/>
        <v>52315105.642825</v>
      </c>
      <c r="AJ224" s="11">
        <f t="shared" si="46"/>
        <v>0.43719428131612437</v>
      </c>
      <c r="AK224" s="11">
        <f t="shared" si="47"/>
        <v>4.2588721962842378E-2</v>
      </c>
      <c r="AL224" s="11">
        <f t="shared" si="48"/>
        <v>4.7006065178099412E-3</v>
      </c>
      <c r="AM224" s="11">
        <f t="shared" si="49"/>
        <v>4.579035742212231E-4</v>
      </c>
      <c r="AN224" s="94">
        <f t="shared" si="50"/>
        <v>1.2270756641599455E-2</v>
      </c>
    </row>
    <row r="225" spans="1:40" ht="12.75" customHeight="1" x14ac:dyDescent="0.2">
      <c r="A225" s="4" t="s">
        <v>1399</v>
      </c>
      <c r="B225" s="35" t="s">
        <v>423</v>
      </c>
      <c r="C225" s="61"/>
      <c r="D225" s="33" t="s">
        <v>424</v>
      </c>
      <c r="E225" s="33" t="s">
        <v>964</v>
      </c>
      <c r="F225" s="33" t="s">
        <v>965</v>
      </c>
      <c r="G225" s="33" t="s">
        <v>1085</v>
      </c>
      <c r="H225" s="3" t="s">
        <v>37</v>
      </c>
      <c r="I225" s="33" t="s">
        <v>817</v>
      </c>
      <c r="J225" s="33" t="s">
        <v>24</v>
      </c>
      <c r="K225" s="36">
        <v>2037736425</v>
      </c>
      <c r="L225" s="37"/>
      <c r="M225" s="37"/>
      <c r="N225" s="56">
        <v>2.7355000000000001E-2</v>
      </c>
      <c r="O225" s="56" t="s">
        <v>25</v>
      </c>
      <c r="P225" s="14">
        <v>0.02</v>
      </c>
      <c r="Q225" s="33" t="s">
        <v>27</v>
      </c>
      <c r="R225" s="33" t="s">
        <v>27</v>
      </c>
      <c r="S225" s="33" t="s">
        <v>27</v>
      </c>
      <c r="T225" s="33" t="s">
        <v>27</v>
      </c>
      <c r="U225" s="33" t="s">
        <v>291</v>
      </c>
      <c r="V225" s="33" t="s">
        <v>1356</v>
      </c>
      <c r="W225" s="62">
        <v>5.0000000000000001E-3</v>
      </c>
      <c r="X225" s="17" t="s">
        <v>25</v>
      </c>
      <c r="Y225" s="36">
        <v>30849733.427917998</v>
      </c>
      <c r="Z225" s="36">
        <v>13359298.292091999</v>
      </c>
      <c r="AA225" s="36">
        <v>0</v>
      </c>
      <c r="AB225" s="36">
        <v>13287062</v>
      </c>
      <c r="AC225" s="36">
        <v>1176822.1323490001</v>
      </c>
      <c r="AD225" s="6">
        <v>2622425.1218769997</v>
      </c>
      <c r="AE225" s="6">
        <v>404125.88159999996</v>
      </c>
      <c r="AF225" s="36">
        <v>226090.8296</v>
      </c>
      <c r="AG225" s="36"/>
      <c r="AH225" s="41">
        <v>1.2110000000000001E-3</v>
      </c>
      <c r="AI225" s="93">
        <f t="shared" si="45"/>
        <v>30445607.546317998</v>
      </c>
      <c r="AJ225" s="11">
        <f t="shared" si="46"/>
        <v>0.43879230433381949</v>
      </c>
      <c r="AK225" s="11">
        <f t="shared" si="47"/>
        <v>3.8653264861233536E-2</v>
      </c>
      <c r="AL225" s="11">
        <f t="shared" si="48"/>
        <v>6.5559500866712922E-3</v>
      </c>
      <c r="AM225" s="11">
        <f t="shared" si="49"/>
        <v>5.7751440172101756E-4</v>
      </c>
      <c r="AN225" s="94">
        <f t="shared" si="50"/>
        <v>1.6151895776703798E-2</v>
      </c>
    </row>
    <row r="226" spans="1:40" ht="12.75" customHeight="1" x14ac:dyDescent="0.2">
      <c r="A226" s="4" t="s">
        <v>1399</v>
      </c>
      <c r="B226" s="35" t="s">
        <v>425</v>
      </c>
      <c r="C226" s="61"/>
      <c r="D226" s="34"/>
      <c r="E226" s="33" t="s">
        <v>964</v>
      </c>
      <c r="F226" s="33" t="s">
        <v>965</v>
      </c>
      <c r="G226" s="33" t="s">
        <v>1085</v>
      </c>
      <c r="H226" s="35" t="s">
        <v>77</v>
      </c>
      <c r="I226" s="33" t="s">
        <v>817</v>
      </c>
      <c r="J226" s="33" t="s">
        <v>24</v>
      </c>
      <c r="K226" s="36">
        <v>676652178</v>
      </c>
      <c r="L226" s="37"/>
      <c r="M226" s="37"/>
      <c r="N226" s="37"/>
      <c r="O226" s="56" t="s">
        <v>25</v>
      </c>
      <c r="P226" s="64"/>
      <c r="Q226" s="33" t="s">
        <v>27</v>
      </c>
      <c r="R226" s="33" t="s">
        <v>27</v>
      </c>
      <c r="S226" s="33" t="s">
        <v>27</v>
      </c>
      <c r="T226" s="33" t="s">
        <v>27</v>
      </c>
      <c r="U226" s="33" t="s">
        <v>291</v>
      </c>
      <c r="V226" s="34"/>
      <c r="W226" s="62">
        <v>5.0000000000000001E-3</v>
      </c>
      <c r="X226" s="17" t="s">
        <v>25</v>
      </c>
      <c r="Y226" s="36">
        <v>7008857.4136629999</v>
      </c>
      <c r="Z226" s="36">
        <v>3372400.3049579998</v>
      </c>
      <c r="AA226" s="36">
        <v>0</v>
      </c>
      <c r="AB226" s="36">
        <v>1755109.66</v>
      </c>
      <c r="AC226" s="36">
        <v>382991.51416100003</v>
      </c>
      <c r="AD226" s="6">
        <v>1495595.6645440001</v>
      </c>
      <c r="AE226" s="6">
        <v>2760.27</v>
      </c>
      <c r="AF226" s="36"/>
      <c r="AG226" s="36"/>
      <c r="AH226" s="56"/>
      <c r="AI226" s="93">
        <f t="shared" si="45"/>
        <v>7006097.1436630003</v>
      </c>
      <c r="AJ226" s="11">
        <f t="shared" si="46"/>
        <v>0.4813522044878194</v>
      </c>
      <c r="AK226" s="11">
        <f t="shared" si="47"/>
        <v>5.4665458715115738E-2</v>
      </c>
      <c r="AL226" s="11">
        <f t="shared" si="48"/>
        <v>4.9839495306523637E-3</v>
      </c>
      <c r="AM226" s="11">
        <f t="shared" si="49"/>
        <v>5.6600943086153788E-4</v>
      </c>
      <c r="AN226" s="94">
        <f t="shared" si="50"/>
        <v>1.0354059842637498E-2</v>
      </c>
    </row>
    <row r="227" spans="1:40" s="75" customFormat="1" ht="12.75" customHeight="1" x14ac:dyDescent="0.2">
      <c r="A227" s="16" t="s">
        <v>1399</v>
      </c>
      <c r="B227" s="67" t="s">
        <v>425</v>
      </c>
      <c r="C227" s="67" t="s">
        <v>426</v>
      </c>
      <c r="D227" s="68" t="s">
        <v>427</v>
      </c>
      <c r="E227" s="68" t="s">
        <v>964</v>
      </c>
      <c r="F227" s="68" t="s">
        <v>965</v>
      </c>
      <c r="G227" s="68" t="s">
        <v>1085</v>
      </c>
      <c r="H227" s="67" t="s">
        <v>77</v>
      </c>
      <c r="I227" s="68" t="s">
        <v>817</v>
      </c>
      <c r="J227" s="68" t="s">
        <v>24</v>
      </c>
      <c r="K227" s="36">
        <v>676652178</v>
      </c>
      <c r="L227" s="70"/>
      <c r="M227" s="70"/>
      <c r="N227" s="71">
        <v>8.5916000000000006E-2</v>
      </c>
      <c r="O227" s="71" t="s">
        <v>25</v>
      </c>
      <c r="P227" s="14">
        <v>0.03</v>
      </c>
      <c r="Q227" s="68" t="s">
        <v>27</v>
      </c>
      <c r="R227" s="68" t="s">
        <v>27</v>
      </c>
      <c r="S227" s="68" t="s">
        <v>27</v>
      </c>
      <c r="T227" s="68" t="s">
        <v>27</v>
      </c>
      <c r="U227" s="68" t="s">
        <v>291</v>
      </c>
      <c r="V227" s="68" t="s">
        <v>1356</v>
      </c>
      <c r="W227" s="43"/>
      <c r="X227" s="17" t="s">
        <v>25</v>
      </c>
      <c r="Y227" s="69">
        <v>0</v>
      </c>
      <c r="Z227" s="69"/>
      <c r="AA227" s="69">
        <v>0</v>
      </c>
      <c r="AB227" s="69"/>
      <c r="AC227" s="69"/>
      <c r="AD227" s="20">
        <v>0</v>
      </c>
      <c r="AE227" s="20">
        <v>0</v>
      </c>
      <c r="AF227" s="69"/>
      <c r="AG227" s="69"/>
      <c r="AH227" s="70"/>
      <c r="AI227" s="1"/>
      <c r="AJ227" s="1"/>
      <c r="AK227" s="1"/>
      <c r="AL227" s="1"/>
      <c r="AM227" s="1"/>
      <c r="AN227" s="1"/>
    </row>
    <row r="228" spans="1:40" s="75" customFormat="1" ht="12.75" customHeight="1" x14ac:dyDescent="0.2">
      <c r="A228" s="16" t="s">
        <v>1399</v>
      </c>
      <c r="B228" s="99" t="s">
        <v>425</v>
      </c>
      <c r="C228" s="67" t="s">
        <v>428</v>
      </c>
      <c r="D228" s="68" t="s">
        <v>429</v>
      </c>
      <c r="E228" s="68" t="s">
        <v>964</v>
      </c>
      <c r="F228" s="68" t="s">
        <v>965</v>
      </c>
      <c r="G228" s="68" t="s">
        <v>1085</v>
      </c>
      <c r="H228" s="67" t="s">
        <v>77</v>
      </c>
      <c r="I228" s="68" t="s">
        <v>817</v>
      </c>
      <c r="J228" s="68" t="s">
        <v>24</v>
      </c>
      <c r="K228" s="36">
        <v>0</v>
      </c>
      <c r="L228" s="70"/>
      <c r="M228" s="70"/>
      <c r="N228" s="71" t="s">
        <v>25</v>
      </c>
      <c r="O228" s="71" t="s">
        <v>25</v>
      </c>
      <c r="P228" s="14">
        <v>0.02</v>
      </c>
      <c r="Q228" s="68" t="s">
        <v>27</v>
      </c>
      <c r="R228" s="68" t="s">
        <v>27</v>
      </c>
      <c r="S228" s="68" t="s">
        <v>27</v>
      </c>
      <c r="T228" s="68" t="s">
        <v>27</v>
      </c>
      <c r="U228" s="68" t="s">
        <v>291</v>
      </c>
      <c r="V228" s="68" t="s">
        <v>1356</v>
      </c>
      <c r="W228" s="43"/>
      <c r="X228" s="17" t="s">
        <v>25</v>
      </c>
      <c r="Y228" s="69"/>
      <c r="Z228" s="69"/>
      <c r="AA228" s="69">
        <v>0</v>
      </c>
      <c r="AB228" s="69"/>
      <c r="AC228" s="69"/>
      <c r="AD228" s="20">
        <v>0</v>
      </c>
      <c r="AE228" s="20">
        <v>0</v>
      </c>
      <c r="AF228" s="69"/>
      <c r="AG228" s="69"/>
      <c r="AH228" s="70"/>
      <c r="AI228" s="1"/>
      <c r="AJ228" s="1"/>
      <c r="AK228" s="1"/>
      <c r="AL228" s="1"/>
      <c r="AM228" s="1"/>
      <c r="AN228" s="1"/>
    </row>
    <row r="229" spans="1:40" ht="12.75" customHeight="1" x14ac:dyDescent="0.2">
      <c r="A229" s="4" t="s">
        <v>1400</v>
      </c>
      <c r="B229" s="35" t="s">
        <v>430</v>
      </c>
      <c r="C229" s="35" t="s">
        <v>430</v>
      </c>
      <c r="D229" s="33" t="s">
        <v>431</v>
      </c>
      <c r="E229" s="33" t="s">
        <v>964</v>
      </c>
      <c r="F229" s="33" t="s">
        <v>965</v>
      </c>
      <c r="G229" s="33" t="s">
        <v>1085</v>
      </c>
      <c r="H229" s="3" t="s">
        <v>31</v>
      </c>
      <c r="I229" s="5" t="s">
        <v>810</v>
      </c>
      <c r="J229" s="33" t="s">
        <v>24</v>
      </c>
      <c r="K229" s="36">
        <v>116314352187.786</v>
      </c>
      <c r="L229" s="36">
        <v>0</v>
      </c>
      <c r="M229" s="37"/>
      <c r="N229" s="56">
        <v>2.8999999999999998E-3</v>
      </c>
      <c r="O229" s="56" t="s">
        <v>25</v>
      </c>
      <c r="P229" s="14">
        <v>2.5000000000000001E-2</v>
      </c>
      <c r="Q229" s="33" t="s">
        <v>25</v>
      </c>
      <c r="R229" s="33" t="s">
        <v>25</v>
      </c>
      <c r="S229" s="33" t="s">
        <v>25</v>
      </c>
      <c r="T229" s="33" t="s">
        <v>25</v>
      </c>
      <c r="U229" s="33" t="s">
        <v>25</v>
      </c>
      <c r="V229" s="39">
        <v>2E-3</v>
      </c>
      <c r="W229" s="17" t="s">
        <v>25</v>
      </c>
      <c r="X229" s="17" t="s">
        <v>25</v>
      </c>
      <c r="Y229" s="36">
        <v>1063112201</v>
      </c>
      <c r="Z229" s="36">
        <v>713093591</v>
      </c>
      <c r="AA229" s="36">
        <v>0</v>
      </c>
      <c r="AB229" s="76">
        <v>168201235</v>
      </c>
      <c r="AC229" s="36">
        <v>92867539</v>
      </c>
      <c r="AD229" s="6">
        <v>88933051</v>
      </c>
      <c r="AE229" s="6">
        <v>16785</v>
      </c>
      <c r="AF229" s="36"/>
      <c r="AG229" s="36"/>
      <c r="AH229" s="40"/>
      <c r="AI229" s="93">
        <f t="shared" ref="AI229:AI263" si="51">+Z229+AB229+AC229+AD229</f>
        <v>1063095416</v>
      </c>
      <c r="AJ229" s="11">
        <f t="shared" ref="AJ229:AJ292" si="52">+Z229/AI229</f>
        <v>0.67077101478161205</v>
      </c>
      <c r="AK229" s="11">
        <f t="shared" ref="AK229:AK292" si="53">+AC229/AI229</f>
        <v>8.7355789143953935E-2</v>
      </c>
      <c r="AL229" s="11">
        <f t="shared" ref="AL229:AL260" si="54">+Z229/K229</f>
        <v>6.1307446380196662E-3</v>
      </c>
      <c r="AM229" s="11">
        <f t="shared" ref="AM229:AM260" si="55">+AC229/K229</f>
        <v>7.9841857219879601E-4</v>
      </c>
      <c r="AN229" s="94">
        <f t="shared" ref="AN229:AN260" si="56">+AI229/K229+AH229</f>
        <v>9.1398472845695324E-3</v>
      </c>
    </row>
    <row r="230" spans="1:40" ht="12.75" customHeight="1" x14ac:dyDescent="0.2">
      <c r="A230" s="4" t="s">
        <v>1400</v>
      </c>
      <c r="B230" s="35" t="s">
        <v>432</v>
      </c>
      <c r="C230" s="35" t="s">
        <v>432</v>
      </c>
      <c r="D230" s="33" t="s">
        <v>433</v>
      </c>
      <c r="E230" s="33" t="s">
        <v>964</v>
      </c>
      <c r="F230" s="33" t="s">
        <v>965</v>
      </c>
      <c r="G230" s="33" t="s">
        <v>1085</v>
      </c>
      <c r="H230" s="19" t="s">
        <v>57</v>
      </c>
      <c r="I230" s="5" t="s">
        <v>810</v>
      </c>
      <c r="J230" s="33" t="s">
        <v>24</v>
      </c>
      <c r="K230" s="36">
        <v>16373284646.471201</v>
      </c>
      <c r="L230" s="36">
        <v>0</v>
      </c>
      <c r="M230" s="37"/>
      <c r="N230" s="56">
        <v>-4.0000000000000002E-4</v>
      </c>
      <c r="O230" s="56">
        <v>1.9989999999999999E-3</v>
      </c>
      <c r="P230" s="14">
        <v>2.5000000000000001E-2</v>
      </c>
      <c r="Q230" s="33" t="s">
        <v>25</v>
      </c>
      <c r="R230" s="33" t="s">
        <v>25</v>
      </c>
      <c r="S230" s="33" t="s">
        <v>25</v>
      </c>
      <c r="T230" s="33" t="s">
        <v>25</v>
      </c>
      <c r="U230" s="33" t="s">
        <v>25</v>
      </c>
      <c r="V230" s="39">
        <v>2E-3</v>
      </c>
      <c r="W230" s="17" t="s">
        <v>25</v>
      </c>
      <c r="X230" s="17" t="s">
        <v>25</v>
      </c>
      <c r="Y230" s="36">
        <v>169307832</v>
      </c>
      <c r="Z230" s="36">
        <v>117975238</v>
      </c>
      <c r="AA230" s="36">
        <v>0</v>
      </c>
      <c r="AB230" s="76">
        <v>25159114</v>
      </c>
      <c r="AC230" s="36">
        <v>13080052</v>
      </c>
      <c r="AD230" s="6">
        <v>13064339</v>
      </c>
      <c r="AE230" s="6">
        <v>29089</v>
      </c>
      <c r="AF230" s="36"/>
      <c r="AG230" s="36"/>
      <c r="AH230" s="40"/>
      <c r="AI230" s="93">
        <f t="shared" si="51"/>
        <v>169278743</v>
      </c>
      <c r="AJ230" s="11">
        <f t="shared" si="52"/>
        <v>0.69692884002570832</v>
      </c>
      <c r="AK230" s="11">
        <f t="shared" si="53"/>
        <v>7.7269311953716474E-2</v>
      </c>
      <c r="AL230" s="11">
        <f t="shared" si="54"/>
        <v>7.2053494791850595E-3</v>
      </c>
      <c r="AM230" s="11">
        <f t="shared" si="55"/>
        <v>7.9886548621256853E-4</v>
      </c>
      <c r="AN230" s="94">
        <f t="shared" si="56"/>
        <v>1.0338716186460683E-2</v>
      </c>
    </row>
    <row r="231" spans="1:40" ht="12.75" customHeight="1" x14ac:dyDescent="0.2">
      <c r="A231" s="4" t="s">
        <v>1400</v>
      </c>
      <c r="B231" s="35" t="s">
        <v>434</v>
      </c>
      <c r="C231" s="35" t="s">
        <v>434</v>
      </c>
      <c r="D231" s="33" t="s">
        <v>435</v>
      </c>
      <c r="E231" s="33" t="s">
        <v>964</v>
      </c>
      <c r="F231" s="33" t="s">
        <v>965</v>
      </c>
      <c r="G231" s="33" t="s">
        <v>1085</v>
      </c>
      <c r="H231" s="19" t="s">
        <v>57</v>
      </c>
      <c r="I231" s="33" t="s">
        <v>817</v>
      </c>
      <c r="J231" s="33" t="s">
        <v>52</v>
      </c>
      <c r="K231" s="36">
        <v>196164916.34890401</v>
      </c>
      <c r="L231" s="36">
        <v>0</v>
      </c>
      <c r="M231" s="37"/>
      <c r="N231" s="56">
        <v>1.5E-3</v>
      </c>
      <c r="O231" s="56" t="s">
        <v>25</v>
      </c>
      <c r="P231" s="14">
        <v>2.5000000000000001E-2</v>
      </c>
      <c r="Q231" s="33" t="s">
        <v>25</v>
      </c>
      <c r="R231" s="33" t="s">
        <v>25</v>
      </c>
      <c r="S231" s="33" t="s">
        <v>25</v>
      </c>
      <c r="T231" s="33" t="s">
        <v>25</v>
      </c>
      <c r="U231" s="33" t="s">
        <v>25</v>
      </c>
      <c r="V231" s="39">
        <v>2E-3</v>
      </c>
      <c r="W231" s="17" t="s">
        <v>25</v>
      </c>
      <c r="X231" s="17" t="s">
        <v>25</v>
      </c>
      <c r="Y231" s="36">
        <v>1139275.8640759999</v>
      </c>
      <c r="Z231" s="36">
        <v>692735.80781799997</v>
      </c>
      <c r="AA231" s="36">
        <v>0</v>
      </c>
      <c r="AB231" s="76">
        <v>194092.421352</v>
      </c>
      <c r="AC231" s="36">
        <v>98050.189142999996</v>
      </c>
      <c r="AD231" s="6">
        <v>154310.01325600001</v>
      </c>
      <c r="AE231" s="6">
        <v>87.432507000000001</v>
      </c>
      <c r="AF231" s="36"/>
      <c r="AG231" s="36"/>
      <c r="AH231" s="40"/>
      <c r="AI231" s="93">
        <f t="shared" si="51"/>
        <v>1139188.4315689998</v>
      </c>
      <c r="AJ231" s="11">
        <f t="shared" si="52"/>
        <v>0.60809589407776699</v>
      </c>
      <c r="AK231" s="11">
        <f t="shared" si="53"/>
        <v>8.6070211411781852E-2</v>
      </c>
      <c r="AL231" s="11">
        <f t="shared" si="54"/>
        <v>3.5313950155382631E-3</v>
      </c>
      <c r="AM231" s="11">
        <f t="shared" si="55"/>
        <v>4.9983550049594689E-4</v>
      </c>
      <c r="AN231" s="94">
        <f t="shared" si="56"/>
        <v>5.8072995557615905E-3</v>
      </c>
    </row>
    <row r="232" spans="1:40" ht="12.75" customHeight="1" x14ac:dyDescent="0.2">
      <c r="A232" s="4" t="s">
        <v>1400</v>
      </c>
      <c r="B232" s="35" t="s">
        <v>436</v>
      </c>
      <c r="C232" s="35" t="s">
        <v>436</v>
      </c>
      <c r="D232" s="33" t="s">
        <v>437</v>
      </c>
      <c r="E232" s="33" t="s">
        <v>964</v>
      </c>
      <c r="F232" s="33" t="s">
        <v>965</v>
      </c>
      <c r="G232" s="33" t="s">
        <v>1085</v>
      </c>
      <c r="H232" s="19" t="s">
        <v>71</v>
      </c>
      <c r="I232" s="33" t="s">
        <v>817</v>
      </c>
      <c r="J232" s="33" t="s">
        <v>120</v>
      </c>
      <c r="K232" s="36">
        <v>36352580.121480003</v>
      </c>
      <c r="L232" s="36">
        <v>0</v>
      </c>
      <c r="M232" s="37"/>
      <c r="N232" s="56">
        <v>1.5599999999999999E-2</v>
      </c>
      <c r="O232" s="56" t="s">
        <v>25</v>
      </c>
      <c r="P232" s="14">
        <v>2.5000000000000001E-2</v>
      </c>
      <c r="Q232" s="33" t="s">
        <v>25</v>
      </c>
      <c r="R232" s="33" t="s">
        <v>25</v>
      </c>
      <c r="S232" s="33" t="s">
        <v>25</v>
      </c>
      <c r="T232" s="33" t="s">
        <v>25</v>
      </c>
      <c r="U232" s="33" t="s">
        <v>25</v>
      </c>
      <c r="V232" s="39">
        <v>2E-3</v>
      </c>
      <c r="W232" s="17" t="s">
        <v>25</v>
      </c>
      <c r="X232" s="17" t="s">
        <v>25</v>
      </c>
      <c r="Y232" s="36">
        <v>228641.70280999999</v>
      </c>
      <c r="Z232" s="36">
        <v>102146.455516</v>
      </c>
      <c r="AA232" s="36">
        <v>0</v>
      </c>
      <c r="AB232" s="76">
        <v>74244.480081999995</v>
      </c>
      <c r="AC232" s="36">
        <v>17472.431388000001</v>
      </c>
      <c r="AD232" s="6">
        <v>34643.084156999998</v>
      </c>
      <c r="AE232" s="6">
        <v>135.251668</v>
      </c>
      <c r="AF232" s="36"/>
      <c r="AG232" s="36"/>
      <c r="AH232" s="40"/>
      <c r="AI232" s="93">
        <f t="shared" si="51"/>
        <v>228506.45114300001</v>
      </c>
      <c r="AJ232" s="11">
        <f t="shared" si="52"/>
        <v>0.44701781943161178</v>
      </c>
      <c r="AK232" s="11">
        <f t="shared" si="53"/>
        <v>7.6463624114776974E-2</v>
      </c>
      <c r="AL232" s="11">
        <f t="shared" si="54"/>
        <v>2.8098818618831332E-3</v>
      </c>
      <c r="AM232" s="11">
        <f t="shared" si="55"/>
        <v>4.8063799954809524E-4</v>
      </c>
      <c r="AN232" s="94">
        <f t="shared" si="56"/>
        <v>6.2858385946581051E-3</v>
      </c>
    </row>
    <row r="233" spans="1:40" ht="12.75" customHeight="1" x14ac:dyDescent="0.2">
      <c r="A233" s="4" t="s">
        <v>1400</v>
      </c>
      <c r="B233" s="35" t="s">
        <v>438</v>
      </c>
      <c r="C233" s="35" t="s">
        <v>438</v>
      </c>
      <c r="D233" s="33" t="s">
        <v>439</v>
      </c>
      <c r="E233" s="33" t="s">
        <v>964</v>
      </c>
      <c r="F233" s="33" t="s">
        <v>965</v>
      </c>
      <c r="G233" s="33" t="s">
        <v>1085</v>
      </c>
      <c r="H233" s="19" t="s">
        <v>53</v>
      </c>
      <c r="I233" s="5" t="s">
        <v>810</v>
      </c>
      <c r="J233" s="33" t="s">
        <v>24</v>
      </c>
      <c r="K233" s="36">
        <v>14363376474.4603</v>
      </c>
      <c r="L233" s="36">
        <v>0</v>
      </c>
      <c r="M233" s="37"/>
      <c r="N233" s="56">
        <v>4.6699999999999998E-2</v>
      </c>
      <c r="O233" s="56">
        <v>6.4100000000000004E-2</v>
      </c>
      <c r="P233" s="14">
        <v>2.5000000000000001E-2</v>
      </c>
      <c r="Q233" s="33" t="s">
        <v>25</v>
      </c>
      <c r="R233" s="33" t="s">
        <v>25</v>
      </c>
      <c r="S233" s="33" t="s">
        <v>25</v>
      </c>
      <c r="T233" s="33" t="s">
        <v>25</v>
      </c>
      <c r="U233" s="33" t="s">
        <v>25</v>
      </c>
      <c r="V233" s="39">
        <v>2E-3</v>
      </c>
      <c r="W233" s="17" t="s">
        <v>25</v>
      </c>
      <c r="X233" s="17" t="s">
        <v>25</v>
      </c>
      <c r="Y233" s="36">
        <v>254083826</v>
      </c>
      <c r="Z233" s="36">
        <v>163713773</v>
      </c>
      <c r="AA233" s="36">
        <v>0</v>
      </c>
      <c r="AB233" s="76">
        <v>65669387</v>
      </c>
      <c r="AC233" s="36">
        <v>11449803</v>
      </c>
      <c r="AD233" s="6">
        <v>13232470</v>
      </c>
      <c r="AE233" s="6">
        <v>18393</v>
      </c>
      <c r="AF233" s="36"/>
      <c r="AG233" s="36"/>
      <c r="AH233" s="40"/>
      <c r="AI233" s="93">
        <f t="shared" si="51"/>
        <v>254065433</v>
      </c>
      <c r="AJ233" s="11">
        <f t="shared" si="52"/>
        <v>0.64437641542523416</v>
      </c>
      <c r="AK233" s="11">
        <f t="shared" si="53"/>
        <v>4.5066355012568747E-2</v>
      </c>
      <c r="AL233" s="11">
        <f t="shared" si="54"/>
        <v>1.1398000553080365E-2</v>
      </c>
      <c r="AM233" s="11">
        <f t="shared" si="55"/>
        <v>7.9715260686503888E-4</v>
      </c>
      <c r="AN233" s="94">
        <f t="shared" si="56"/>
        <v>1.7688419812135186E-2</v>
      </c>
    </row>
    <row r="234" spans="1:40" ht="12.75" customHeight="1" x14ac:dyDescent="0.2">
      <c r="A234" s="4" t="s">
        <v>1400</v>
      </c>
      <c r="B234" s="35" t="s">
        <v>440</v>
      </c>
      <c r="C234" s="35" t="s">
        <v>441</v>
      </c>
      <c r="D234" s="33" t="s">
        <v>442</v>
      </c>
      <c r="E234" s="33" t="s">
        <v>964</v>
      </c>
      <c r="F234" s="33" t="s">
        <v>965</v>
      </c>
      <c r="G234" s="33" t="s">
        <v>1085</v>
      </c>
      <c r="H234" s="35" t="s">
        <v>77</v>
      </c>
      <c r="I234" s="33" t="s">
        <v>817</v>
      </c>
      <c r="J234" s="33" t="s">
        <v>24</v>
      </c>
      <c r="K234" s="36">
        <v>1646019917.2614701</v>
      </c>
      <c r="L234" s="36">
        <v>0</v>
      </c>
      <c r="M234" s="37"/>
      <c r="N234" s="56">
        <v>0.20910000000000001</v>
      </c>
      <c r="O234" s="56">
        <v>0.20580000000000001</v>
      </c>
      <c r="P234" s="14">
        <v>2.5000000000000001E-2</v>
      </c>
      <c r="Q234" s="33" t="s">
        <v>25</v>
      </c>
      <c r="R234" s="33" t="s">
        <v>25</v>
      </c>
      <c r="S234" s="33" t="s">
        <v>25</v>
      </c>
      <c r="T234" s="33" t="s">
        <v>25</v>
      </c>
      <c r="U234" s="33" t="s">
        <v>25</v>
      </c>
      <c r="V234" s="39">
        <v>2E-3</v>
      </c>
      <c r="W234" s="17" t="s">
        <v>25</v>
      </c>
      <c r="X234" s="17" t="s">
        <v>25</v>
      </c>
      <c r="Y234" s="36">
        <v>46501069</v>
      </c>
      <c r="Z234" s="36">
        <v>26062411</v>
      </c>
      <c r="AA234" s="36">
        <v>0</v>
      </c>
      <c r="AB234" s="76">
        <v>9704301</v>
      </c>
      <c r="AC234" s="36">
        <v>3281755</v>
      </c>
      <c r="AD234" s="6">
        <v>5609042</v>
      </c>
      <c r="AE234" s="6">
        <v>1843560</v>
      </c>
      <c r="AF234" s="36"/>
      <c r="AG234" s="36"/>
      <c r="AH234" s="40"/>
      <c r="AI234" s="93">
        <f t="shared" si="51"/>
        <v>44657509</v>
      </c>
      <c r="AJ234" s="11">
        <f t="shared" si="52"/>
        <v>0.58360646582414621</v>
      </c>
      <c r="AK234" s="11">
        <f t="shared" si="53"/>
        <v>7.3487193385551347E-2</v>
      </c>
      <c r="AL234" s="11">
        <f t="shared" si="54"/>
        <v>1.5833593947854999E-2</v>
      </c>
      <c r="AM234" s="11">
        <f t="shared" si="55"/>
        <v>1.9937516949733807E-3</v>
      </c>
      <c r="AN234" s="94">
        <f t="shared" si="56"/>
        <v>2.7130600627420086E-2</v>
      </c>
    </row>
    <row r="235" spans="1:40" ht="12.75" customHeight="1" x14ac:dyDescent="0.2">
      <c r="A235" s="4" t="s">
        <v>1400</v>
      </c>
      <c r="B235" s="35" t="s">
        <v>444</v>
      </c>
      <c r="C235" s="35" t="s">
        <v>445</v>
      </c>
      <c r="D235" s="33" t="s">
        <v>446</v>
      </c>
      <c r="E235" s="33" t="s">
        <v>964</v>
      </c>
      <c r="F235" s="33" t="s">
        <v>965</v>
      </c>
      <c r="G235" s="33" t="s">
        <v>542</v>
      </c>
      <c r="H235" s="35" t="s">
        <v>77</v>
      </c>
      <c r="I235" s="33" t="s">
        <v>817</v>
      </c>
      <c r="J235" s="33" t="s">
        <v>24</v>
      </c>
      <c r="K235" s="36">
        <v>5923306688.2144098</v>
      </c>
      <c r="L235" s="36">
        <v>0</v>
      </c>
      <c r="M235" s="37"/>
      <c r="N235" s="56">
        <v>4.5199999999999997E-2</v>
      </c>
      <c r="O235" s="56">
        <v>7.0900000000000005E-2</v>
      </c>
      <c r="P235" s="14">
        <v>2.5000000000000001E-2</v>
      </c>
      <c r="Q235" s="33" t="s">
        <v>25</v>
      </c>
      <c r="R235" s="33" t="s">
        <v>25</v>
      </c>
      <c r="S235" s="33" t="s">
        <v>25</v>
      </c>
      <c r="T235" s="33" t="s">
        <v>25</v>
      </c>
      <c r="U235" s="33" t="s">
        <v>25</v>
      </c>
      <c r="V235" s="39">
        <v>2E-3</v>
      </c>
      <c r="W235" s="17" t="s">
        <v>25</v>
      </c>
      <c r="X235" s="17" t="s">
        <v>25</v>
      </c>
      <c r="Y235" s="36">
        <v>148008636</v>
      </c>
      <c r="Z235" s="36">
        <v>97308776</v>
      </c>
      <c r="AA235" s="36">
        <v>0</v>
      </c>
      <c r="AB235" s="76">
        <v>33033447</v>
      </c>
      <c r="AC235" s="36">
        <v>8863785</v>
      </c>
      <c r="AD235" s="6">
        <v>7687589</v>
      </c>
      <c r="AE235" s="6">
        <v>1115039</v>
      </c>
      <c r="AF235" s="36">
        <v>643339</v>
      </c>
      <c r="AG235" s="36"/>
      <c r="AH235" s="41">
        <v>4.2299999999999998E-4</v>
      </c>
      <c r="AI235" s="93">
        <f t="shared" si="51"/>
        <v>146893597</v>
      </c>
      <c r="AJ235" s="11">
        <f t="shared" si="52"/>
        <v>0.66244395935106692</v>
      </c>
      <c r="AK235" s="11">
        <f t="shared" si="53"/>
        <v>6.0341534151417096E-2</v>
      </c>
      <c r="AL235" s="11">
        <f t="shared" si="54"/>
        <v>1.642811711803055E-2</v>
      </c>
      <c r="AM235" s="11">
        <f t="shared" si="55"/>
        <v>1.4964251332176086E-3</v>
      </c>
      <c r="AN235" s="94">
        <f t="shared" si="56"/>
        <v>2.5222255674583569E-2</v>
      </c>
    </row>
    <row r="236" spans="1:40" ht="12.75" customHeight="1" x14ac:dyDescent="0.2">
      <c r="A236" s="4" t="s">
        <v>1400</v>
      </c>
      <c r="B236" s="35" t="s">
        <v>447</v>
      </c>
      <c r="C236" s="35" t="s">
        <v>447</v>
      </c>
      <c r="D236" s="33" t="s">
        <v>448</v>
      </c>
      <c r="E236" s="33" t="s">
        <v>964</v>
      </c>
      <c r="F236" s="33" t="s">
        <v>965</v>
      </c>
      <c r="G236" s="33" t="s">
        <v>549</v>
      </c>
      <c r="H236" s="35" t="s">
        <v>77</v>
      </c>
      <c r="I236" s="5" t="s">
        <v>810</v>
      </c>
      <c r="J236" s="33" t="s">
        <v>24</v>
      </c>
      <c r="K236" s="36">
        <v>4751978112.8821898</v>
      </c>
      <c r="L236" s="36">
        <v>0</v>
      </c>
      <c r="M236" s="37"/>
      <c r="N236" s="56">
        <v>0.15629999999999999</v>
      </c>
      <c r="O236" s="56">
        <v>0.23039999999999999</v>
      </c>
      <c r="P236" s="14">
        <v>2.5000000000000001E-2</v>
      </c>
      <c r="Q236" s="33" t="s">
        <v>25</v>
      </c>
      <c r="R236" s="33" t="s">
        <v>25</v>
      </c>
      <c r="S236" s="33" t="s">
        <v>25</v>
      </c>
      <c r="T236" s="33" t="s">
        <v>25</v>
      </c>
      <c r="U236" s="33" t="s">
        <v>25</v>
      </c>
      <c r="V236" s="39">
        <v>2E-3</v>
      </c>
      <c r="W236" s="17" t="s">
        <v>25</v>
      </c>
      <c r="X236" s="17" t="s">
        <v>25</v>
      </c>
      <c r="Y236" s="36">
        <v>126365232</v>
      </c>
      <c r="Z236" s="36">
        <v>67858151</v>
      </c>
      <c r="AA236" s="36">
        <v>0</v>
      </c>
      <c r="AB236" s="76">
        <v>36306448</v>
      </c>
      <c r="AC236" s="36">
        <v>9449269</v>
      </c>
      <c r="AD236" s="6">
        <v>6014732</v>
      </c>
      <c r="AE236" s="6">
        <v>6736632</v>
      </c>
      <c r="AF236" s="36"/>
      <c r="AG236" s="36"/>
      <c r="AH236" s="41"/>
      <c r="AI236" s="93">
        <f t="shared" si="51"/>
        <v>119628600</v>
      </c>
      <c r="AJ236" s="11">
        <f t="shared" si="52"/>
        <v>0.56724020008593268</v>
      </c>
      <c r="AK236" s="11">
        <f t="shared" si="53"/>
        <v>7.898837736126646E-2</v>
      </c>
      <c r="AL236" s="11">
        <f t="shared" si="54"/>
        <v>1.4279979702777374E-2</v>
      </c>
      <c r="AM236" s="11">
        <f t="shared" si="55"/>
        <v>1.988491692414128E-3</v>
      </c>
      <c r="AN236" s="94">
        <f t="shared" si="56"/>
        <v>2.5174484637397111E-2</v>
      </c>
    </row>
    <row r="237" spans="1:40" ht="12.75" customHeight="1" x14ac:dyDescent="0.2">
      <c r="A237" s="4" t="s">
        <v>1400</v>
      </c>
      <c r="B237" s="35" t="s">
        <v>449</v>
      </c>
      <c r="C237" s="35" t="s">
        <v>449</v>
      </c>
      <c r="D237" s="33" t="s">
        <v>450</v>
      </c>
      <c r="E237" s="33" t="s">
        <v>964</v>
      </c>
      <c r="F237" s="33" t="s">
        <v>965</v>
      </c>
      <c r="G237" s="33" t="s">
        <v>542</v>
      </c>
      <c r="H237" s="35" t="s">
        <v>77</v>
      </c>
      <c r="I237" s="33" t="s">
        <v>817</v>
      </c>
      <c r="J237" s="33" t="s">
        <v>24</v>
      </c>
      <c r="K237" s="36">
        <v>1746337999.8082199</v>
      </c>
      <c r="L237" s="36">
        <v>0</v>
      </c>
      <c r="M237" s="37"/>
      <c r="N237" s="56">
        <v>0.13200000000000001</v>
      </c>
      <c r="O237" s="56">
        <v>0.18779999999999999</v>
      </c>
      <c r="P237" s="14">
        <v>2.5000000000000001E-2</v>
      </c>
      <c r="Q237" s="33" t="s">
        <v>25</v>
      </c>
      <c r="R237" s="33" t="s">
        <v>25</v>
      </c>
      <c r="S237" s="33" t="s">
        <v>25</v>
      </c>
      <c r="T237" s="33" t="s">
        <v>25</v>
      </c>
      <c r="U237" s="33" t="s">
        <v>25</v>
      </c>
      <c r="V237" s="39">
        <v>2E-3</v>
      </c>
      <c r="W237" s="17" t="s">
        <v>25</v>
      </c>
      <c r="X237" s="17" t="s">
        <v>25</v>
      </c>
      <c r="Y237" s="36">
        <v>45725549</v>
      </c>
      <c r="Z237" s="36">
        <v>25716798</v>
      </c>
      <c r="AA237" s="36">
        <v>0</v>
      </c>
      <c r="AB237" s="76">
        <v>12701399</v>
      </c>
      <c r="AC237" s="36">
        <v>1392344</v>
      </c>
      <c r="AD237" s="6">
        <v>3623649</v>
      </c>
      <c r="AE237" s="6">
        <v>2291359</v>
      </c>
      <c r="AF237" s="36">
        <v>1458408</v>
      </c>
      <c r="AG237" s="36"/>
      <c r="AH237" s="41">
        <v>3.0370000000000002E-3</v>
      </c>
      <c r="AI237" s="93">
        <f t="shared" si="51"/>
        <v>43434190</v>
      </c>
      <c r="AJ237" s="11">
        <f t="shared" si="52"/>
        <v>0.5920865106497899</v>
      </c>
      <c r="AK237" s="11">
        <f t="shared" si="53"/>
        <v>3.2056405334138845E-2</v>
      </c>
      <c r="AL237" s="11">
        <f t="shared" si="54"/>
        <v>1.4726128620475634E-2</v>
      </c>
      <c r="AM237" s="11">
        <f t="shared" si="55"/>
        <v>7.9729353661943164E-4</v>
      </c>
      <c r="AN237" s="94">
        <f t="shared" si="56"/>
        <v>2.7908582708942871E-2</v>
      </c>
    </row>
    <row r="238" spans="1:40" ht="12.75" customHeight="1" x14ac:dyDescent="0.2">
      <c r="A238" s="4" t="s">
        <v>1400</v>
      </c>
      <c r="B238" s="35" t="s">
        <v>451</v>
      </c>
      <c r="C238" s="35" t="s">
        <v>451</v>
      </c>
      <c r="D238" s="33" t="s">
        <v>452</v>
      </c>
      <c r="E238" s="33" t="s">
        <v>964</v>
      </c>
      <c r="F238" s="33" t="s">
        <v>965</v>
      </c>
      <c r="G238" s="33" t="s">
        <v>542</v>
      </c>
      <c r="H238" s="35" t="s">
        <v>881</v>
      </c>
      <c r="I238" s="33" t="s">
        <v>817</v>
      </c>
      <c r="J238" s="33" t="s">
        <v>24</v>
      </c>
      <c r="K238" s="36">
        <v>2906019781.9232898</v>
      </c>
      <c r="L238" s="36">
        <v>0</v>
      </c>
      <c r="M238" s="37"/>
      <c r="N238" s="56">
        <v>-8.6099999999999996E-2</v>
      </c>
      <c r="O238" s="56">
        <v>-5.7200000000000001E-2</v>
      </c>
      <c r="P238" s="14">
        <v>2.5000000000000001E-2</v>
      </c>
      <c r="Q238" s="33" t="s">
        <v>25</v>
      </c>
      <c r="R238" s="33" t="s">
        <v>25</v>
      </c>
      <c r="S238" s="33" t="s">
        <v>25</v>
      </c>
      <c r="T238" s="33" t="s">
        <v>25</v>
      </c>
      <c r="U238" s="33" t="s">
        <v>25</v>
      </c>
      <c r="V238" s="39">
        <v>2E-3</v>
      </c>
      <c r="W238" s="17" t="s">
        <v>25</v>
      </c>
      <c r="X238" s="17" t="s">
        <v>25</v>
      </c>
      <c r="Y238" s="36">
        <v>72934569</v>
      </c>
      <c r="Z238" s="36">
        <v>45399082</v>
      </c>
      <c r="AA238" s="36">
        <v>0</v>
      </c>
      <c r="AB238" s="76">
        <v>18499941</v>
      </c>
      <c r="AC238" s="36">
        <v>2318553</v>
      </c>
      <c r="AD238" s="6">
        <v>4791147</v>
      </c>
      <c r="AE238" s="6">
        <v>1925846</v>
      </c>
      <c r="AF238" s="36">
        <v>1827335</v>
      </c>
      <c r="AG238" s="36"/>
      <c r="AH238" s="41">
        <v>6.5900000000000004E-3</v>
      </c>
      <c r="AI238" s="93">
        <f t="shared" si="51"/>
        <v>71008723</v>
      </c>
      <c r="AJ238" s="11">
        <f t="shared" si="52"/>
        <v>0.63934514073714577</v>
      </c>
      <c r="AK238" s="11">
        <f t="shared" si="53"/>
        <v>3.2651664500430458E-2</v>
      </c>
      <c r="AL238" s="11">
        <f t="shared" si="54"/>
        <v>1.5622427033154449E-2</v>
      </c>
      <c r="AM238" s="11">
        <f t="shared" si="55"/>
        <v>7.9784487855946837E-4</v>
      </c>
      <c r="AN238" s="94">
        <f t="shared" si="56"/>
        <v>3.1025044606958707E-2</v>
      </c>
    </row>
    <row r="239" spans="1:40" ht="12.75" customHeight="1" x14ac:dyDescent="0.2">
      <c r="A239" s="4" t="s">
        <v>1400</v>
      </c>
      <c r="B239" s="35" t="s">
        <v>453</v>
      </c>
      <c r="C239" s="35" t="s">
        <v>453</v>
      </c>
      <c r="D239" s="33" t="s">
        <v>454</v>
      </c>
      <c r="E239" s="33" t="s">
        <v>964</v>
      </c>
      <c r="F239" s="33" t="s">
        <v>965</v>
      </c>
      <c r="G239" s="33" t="s">
        <v>1085</v>
      </c>
      <c r="H239" s="3" t="s">
        <v>23</v>
      </c>
      <c r="I239" s="5" t="s">
        <v>810</v>
      </c>
      <c r="J239" s="33" t="s">
        <v>24</v>
      </c>
      <c r="K239" s="36">
        <v>34295690638.145199</v>
      </c>
      <c r="L239" s="36">
        <v>0</v>
      </c>
      <c r="M239" s="37"/>
      <c r="N239" s="56">
        <v>4.7000000000000002E-3</v>
      </c>
      <c r="O239" s="56">
        <v>1.9989999999999999E-3</v>
      </c>
      <c r="P239" s="14">
        <v>2.5000000000000001E-2</v>
      </c>
      <c r="Q239" s="33" t="s">
        <v>25</v>
      </c>
      <c r="R239" s="33" t="s">
        <v>25</v>
      </c>
      <c r="S239" s="33" t="s">
        <v>25</v>
      </c>
      <c r="T239" s="33" t="s">
        <v>1401</v>
      </c>
      <c r="U239" s="33" t="s">
        <v>443</v>
      </c>
      <c r="V239" s="39">
        <v>2E-3</v>
      </c>
      <c r="W239" s="17" t="s">
        <v>25</v>
      </c>
      <c r="X239" s="17" t="s">
        <v>25</v>
      </c>
      <c r="Y239" s="36">
        <v>459765844</v>
      </c>
      <c r="Z239" s="36">
        <v>280282133</v>
      </c>
      <c r="AA239" s="36">
        <v>0</v>
      </c>
      <c r="AB239" s="76">
        <v>131325668</v>
      </c>
      <c r="AC239" s="36">
        <v>17079996</v>
      </c>
      <c r="AD239" s="6">
        <v>27649463</v>
      </c>
      <c r="AE239" s="6">
        <v>3428584</v>
      </c>
      <c r="AF239" s="36"/>
      <c r="AG239" s="36"/>
      <c r="AH239" s="41"/>
      <c r="AI239" s="93">
        <f t="shared" si="51"/>
        <v>456337260</v>
      </c>
      <c r="AJ239" s="11">
        <f t="shared" si="52"/>
        <v>0.61419953522971149</v>
      </c>
      <c r="AK239" s="11">
        <f t="shared" si="53"/>
        <v>3.7428449300852616E-2</v>
      </c>
      <c r="AL239" s="11">
        <f t="shared" si="54"/>
        <v>8.172517531641648E-3</v>
      </c>
      <c r="AM239" s="11">
        <f t="shared" si="55"/>
        <v>4.9802163718501902E-4</v>
      </c>
      <c r="AN239" s="94">
        <f t="shared" si="56"/>
        <v>1.3305965020935935E-2</v>
      </c>
    </row>
    <row r="240" spans="1:40" ht="12.75" customHeight="1" x14ac:dyDescent="0.2">
      <c r="A240" s="4" t="s">
        <v>1400</v>
      </c>
      <c r="B240" s="35" t="s">
        <v>455</v>
      </c>
      <c r="C240" s="35" t="s">
        <v>455</v>
      </c>
      <c r="D240" s="33" t="s">
        <v>456</v>
      </c>
      <c r="E240" s="33" t="s">
        <v>964</v>
      </c>
      <c r="F240" s="33" t="s">
        <v>965</v>
      </c>
      <c r="G240" s="33" t="s">
        <v>1085</v>
      </c>
      <c r="H240" s="3" t="s">
        <v>23</v>
      </c>
      <c r="I240" s="5" t="s">
        <v>810</v>
      </c>
      <c r="J240" s="33" t="s">
        <v>52</v>
      </c>
      <c r="K240" s="36">
        <v>35811639.999507003</v>
      </c>
      <c r="L240" s="36">
        <v>0</v>
      </c>
      <c r="M240" s="37"/>
      <c r="N240" s="56">
        <v>3.8999999999999998E-3</v>
      </c>
      <c r="O240" s="56">
        <v>-3.5860000000000002E-3</v>
      </c>
      <c r="P240" s="14">
        <v>2.5000000000000001E-2</v>
      </c>
      <c r="Q240" s="33" t="s">
        <v>25</v>
      </c>
      <c r="R240" s="33" t="s">
        <v>25</v>
      </c>
      <c r="S240" s="33" t="s">
        <v>25</v>
      </c>
      <c r="T240" s="33" t="s">
        <v>1402</v>
      </c>
      <c r="U240" s="33" t="s">
        <v>443</v>
      </c>
      <c r="V240" s="39">
        <v>2E-3</v>
      </c>
      <c r="W240" s="17" t="s">
        <v>25</v>
      </c>
      <c r="X240" s="17" t="s">
        <v>25</v>
      </c>
      <c r="Y240" s="36">
        <v>367527.45319899998</v>
      </c>
      <c r="Z240" s="36">
        <v>187253.910569</v>
      </c>
      <c r="AA240" s="36">
        <v>24836.069707999999</v>
      </c>
      <c r="AB240" s="76">
        <v>99328.869346000007</v>
      </c>
      <c r="AC240" s="36">
        <v>17854.059297</v>
      </c>
      <c r="AD240" s="6">
        <v>34586.511041999998</v>
      </c>
      <c r="AE240" s="6">
        <v>3668.0332369999996</v>
      </c>
      <c r="AF240" s="36"/>
      <c r="AG240" s="36"/>
      <c r="AH240" s="41"/>
      <c r="AI240" s="93">
        <f t="shared" si="51"/>
        <v>339023.35025400005</v>
      </c>
      <c r="AJ240" s="11">
        <f t="shared" si="52"/>
        <v>0.55233337299247176</v>
      </c>
      <c r="AK240" s="11">
        <f t="shared" si="53"/>
        <v>5.2663214152133007E-2</v>
      </c>
      <c r="AL240" s="11">
        <f t="shared" si="54"/>
        <v>5.2288560527129673E-3</v>
      </c>
      <c r="AM240" s="11">
        <f t="shared" si="55"/>
        <v>4.9855464025791018E-4</v>
      </c>
      <c r="AN240" s="94">
        <f t="shared" si="56"/>
        <v>9.4668479371139442E-3</v>
      </c>
    </row>
    <row r="241" spans="1:40" ht="12.75" customHeight="1" x14ac:dyDescent="0.2">
      <c r="A241" s="4" t="s">
        <v>1400</v>
      </c>
      <c r="B241" s="35" t="s">
        <v>457</v>
      </c>
      <c r="C241" s="35" t="s">
        <v>457</v>
      </c>
      <c r="D241" s="33" t="s">
        <v>458</v>
      </c>
      <c r="E241" s="33" t="s">
        <v>964</v>
      </c>
      <c r="F241" s="33" t="s">
        <v>965</v>
      </c>
      <c r="G241" s="33" t="s">
        <v>542</v>
      </c>
      <c r="H241" s="3" t="s">
        <v>37</v>
      </c>
      <c r="I241" s="33" t="s">
        <v>817</v>
      </c>
      <c r="J241" s="33" t="s">
        <v>24</v>
      </c>
      <c r="K241" s="36">
        <v>930378770.88219202</v>
      </c>
      <c r="L241" s="36">
        <v>0</v>
      </c>
      <c r="M241" s="37"/>
      <c r="N241" s="56">
        <v>3.1899999999999998E-2</v>
      </c>
      <c r="O241" s="56">
        <v>1.9989999999999999E-3</v>
      </c>
      <c r="P241" s="14">
        <v>2.5000000000000001E-2</v>
      </c>
      <c r="Q241" s="33" t="s">
        <v>25</v>
      </c>
      <c r="R241" s="33" t="s">
        <v>25</v>
      </c>
      <c r="S241" s="33" t="s">
        <v>25</v>
      </c>
      <c r="T241" s="33" t="s">
        <v>1401</v>
      </c>
      <c r="U241" s="33" t="s">
        <v>443</v>
      </c>
      <c r="V241" s="39">
        <v>2E-3</v>
      </c>
      <c r="W241" s="17" t="s">
        <v>25</v>
      </c>
      <c r="X241" s="17" t="s">
        <v>25</v>
      </c>
      <c r="Y241" s="36">
        <v>7172050</v>
      </c>
      <c r="Z241" s="36">
        <v>0</v>
      </c>
      <c r="AA241" s="36">
        <v>3816286</v>
      </c>
      <c r="AB241" s="76">
        <v>0</v>
      </c>
      <c r="AC241" s="36">
        <v>742758</v>
      </c>
      <c r="AD241" s="6">
        <v>2279378</v>
      </c>
      <c r="AE241" s="6">
        <v>333628</v>
      </c>
      <c r="AF241" s="36">
        <v>114066</v>
      </c>
      <c r="AG241" s="36"/>
      <c r="AH241" s="41">
        <v>5.2890000000000003E-3</v>
      </c>
      <c r="AI241" s="93">
        <f t="shared" si="51"/>
        <v>3022136</v>
      </c>
      <c r="AJ241" s="11">
        <f t="shared" si="52"/>
        <v>0</v>
      </c>
      <c r="AK241" s="11">
        <f t="shared" si="53"/>
        <v>0.24577252645148995</v>
      </c>
      <c r="AL241" s="11">
        <f t="shared" si="54"/>
        <v>0</v>
      </c>
      <c r="AM241" s="11">
        <f t="shared" si="55"/>
        <v>7.9833936805728204E-4</v>
      </c>
      <c r="AN241" s="94">
        <f t="shared" si="56"/>
        <v>8.5372856386914213E-3</v>
      </c>
    </row>
    <row r="242" spans="1:40" ht="12.75" customHeight="1" x14ac:dyDescent="0.2">
      <c r="A242" s="4" t="s">
        <v>1400</v>
      </c>
      <c r="B242" s="35" t="s">
        <v>459</v>
      </c>
      <c r="C242" s="35" t="s">
        <v>459</v>
      </c>
      <c r="D242" s="33" t="s">
        <v>460</v>
      </c>
      <c r="E242" s="33" t="s">
        <v>964</v>
      </c>
      <c r="F242" s="33" t="s">
        <v>965</v>
      </c>
      <c r="G242" s="33" t="s">
        <v>1085</v>
      </c>
      <c r="H242" s="3" t="s">
        <v>23</v>
      </c>
      <c r="I242" s="33" t="s">
        <v>817</v>
      </c>
      <c r="J242" s="33" t="s">
        <v>24</v>
      </c>
      <c r="K242" s="36">
        <v>1904774463.6821899</v>
      </c>
      <c r="L242" s="36">
        <v>0</v>
      </c>
      <c r="M242" s="37"/>
      <c r="N242" s="56">
        <v>1.9800000000000002E-2</v>
      </c>
      <c r="O242" s="56">
        <v>1.9989999999999999E-3</v>
      </c>
      <c r="P242" s="14">
        <v>2.5000000000000001E-2</v>
      </c>
      <c r="Q242" s="33" t="s">
        <v>25</v>
      </c>
      <c r="R242" s="33" t="s">
        <v>25</v>
      </c>
      <c r="S242" s="33" t="s">
        <v>25</v>
      </c>
      <c r="T242" s="33" t="s">
        <v>1401</v>
      </c>
      <c r="U242" s="33" t="s">
        <v>443</v>
      </c>
      <c r="V242" s="39">
        <v>2E-3</v>
      </c>
      <c r="W242" s="17" t="s">
        <v>25</v>
      </c>
      <c r="X242" s="17" t="s">
        <v>25</v>
      </c>
      <c r="Y242" s="36">
        <v>34724761</v>
      </c>
      <c r="Z242" s="36">
        <v>19426076</v>
      </c>
      <c r="AA242" s="36">
        <v>3094632</v>
      </c>
      <c r="AB242" s="76">
        <v>7241795</v>
      </c>
      <c r="AC242" s="36">
        <v>950170</v>
      </c>
      <c r="AD242" s="6">
        <v>3589763</v>
      </c>
      <c r="AE242" s="6">
        <v>422325</v>
      </c>
      <c r="AF242" s="36"/>
      <c r="AG242" s="36"/>
      <c r="AH242" s="41"/>
      <c r="AI242" s="93">
        <f t="shared" si="51"/>
        <v>31207804</v>
      </c>
      <c r="AJ242" s="11">
        <f t="shared" si="52"/>
        <v>0.62247494248553981</v>
      </c>
      <c r="AK242" s="11">
        <f t="shared" si="53"/>
        <v>3.0446551125481305E-2</v>
      </c>
      <c r="AL242" s="11">
        <f t="shared" si="54"/>
        <v>1.0198622656063298E-2</v>
      </c>
      <c r="AM242" s="11">
        <f t="shared" si="55"/>
        <v>4.9883596095843879E-4</v>
      </c>
      <c r="AN242" s="94">
        <f t="shared" si="56"/>
        <v>1.6383989073263321E-2</v>
      </c>
    </row>
    <row r="243" spans="1:40" ht="12.75" customHeight="1" x14ac:dyDescent="0.2">
      <c r="A243" s="4" t="s">
        <v>1400</v>
      </c>
      <c r="B243" s="35" t="s">
        <v>461</v>
      </c>
      <c r="C243" s="35" t="s">
        <v>461</v>
      </c>
      <c r="D243" s="33" t="s">
        <v>462</v>
      </c>
      <c r="E243" s="33" t="s">
        <v>964</v>
      </c>
      <c r="F243" s="33" t="s">
        <v>965</v>
      </c>
      <c r="G243" s="33" t="s">
        <v>542</v>
      </c>
      <c r="H243" s="3" t="s">
        <v>37</v>
      </c>
      <c r="I243" s="33" t="s">
        <v>817</v>
      </c>
      <c r="J243" s="33" t="s">
        <v>24</v>
      </c>
      <c r="K243" s="36">
        <v>5071416100.8657503</v>
      </c>
      <c r="L243" s="36">
        <v>0</v>
      </c>
      <c r="M243" s="37"/>
      <c r="N243" s="56">
        <v>4.24E-2</v>
      </c>
      <c r="O243" s="56">
        <v>1.9989999999999999E-3</v>
      </c>
      <c r="P243" s="14">
        <v>2.5000000000000001E-2</v>
      </c>
      <c r="Q243" s="33" t="s">
        <v>25</v>
      </c>
      <c r="R243" s="33" t="s">
        <v>25</v>
      </c>
      <c r="S243" s="33" t="s">
        <v>25</v>
      </c>
      <c r="T243" s="33" t="s">
        <v>1401</v>
      </c>
      <c r="U243" s="33" t="s">
        <v>443</v>
      </c>
      <c r="V243" s="39">
        <v>2E-3</v>
      </c>
      <c r="W243" s="17" t="s">
        <v>25</v>
      </c>
      <c r="X243" s="17" t="s">
        <v>25</v>
      </c>
      <c r="Y243" s="36">
        <v>122064530</v>
      </c>
      <c r="Z243" s="36">
        <v>49400375</v>
      </c>
      <c r="AA243" s="36">
        <v>36231406</v>
      </c>
      <c r="AB243" s="76">
        <v>21598342</v>
      </c>
      <c r="AC243" s="36">
        <v>2530220</v>
      </c>
      <c r="AD243" s="6">
        <v>7000606</v>
      </c>
      <c r="AE243" s="6">
        <v>5303581</v>
      </c>
      <c r="AF243" s="36">
        <v>3389985</v>
      </c>
      <c r="AG243" s="36"/>
      <c r="AH243" s="41">
        <v>1.895E-3</v>
      </c>
      <c r="AI243" s="93">
        <f t="shared" si="51"/>
        <v>80529543</v>
      </c>
      <c r="AJ243" s="11">
        <f t="shared" si="52"/>
        <v>0.6134441244749147</v>
      </c>
      <c r="AK243" s="11">
        <f t="shared" si="53"/>
        <v>3.141977348611056E-2</v>
      </c>
      <c r="AL243" s="11">
        <f t="shared" si="54"/>
        <v>9.740942966909534E-3</v>
      </c>
      <c r="AM243" s="11">
        <f t="shared" si="55"/>
        <v>4.9891784654942071E-4</v>
      </c>
      <c r="AN243" s="94">
        <f t="shared" si="56"/>
        <v>1.777410386336721E-2</v>
      </c>
    </row>
    <row r="244" spans="1:40" ht="12.75" customHeight="1" x14ac:dyDescent="0.2">
      <c r="A244" s="4" t="s">
        <v>1400</v>
      </c>
      <c r="B244" s="35" t="s">
        <v>463</v>
      </c>
      <c r="C244" s="35" t="s">
        <v>463</v>
      </c>
      <c r="D244" s="33" t="s">
        <v>464</v>
      </c>
      <c r="E244" s="33" t="s">
        <v>964</v>
      </c>
      <c r="F244" s="33" t="s">
        <v>965</v>
      </c>
      <c r="G244" s="33" t="s">
        <v>542</v>
      </c>
      <c r="H244" s="3" t="s">
        <v>37</v>
      </c>
      <c r="I244" s="33" t="s">
        <v>817</v>
      </c>
      <c r="J244" s="33" t="s">
        <v>52</v>
      </c>
      <c r="K244" s="36">
        <v>4733386.2564110002</v>
      </c>
      <c r="L244" s="36">
        <v>0</v>
      </c>
      <c r="M244" s="37"/>
      <c r="N244" s="56">
        <v>3.6200000000000003E-2</v>
      </c>
      <c r="O244" s="56">
        <v>-3.5860000000000002E-3</v>
      </c>
      <c r="P244" s="14">
        <v>2.5000000000000001E-2</v>
      </c>
      <c r="Q244" s="33" t="s">
        <v>25</v>
      </c>
      <c r="R244" s="33" t="s">
        <v>25</v>
      </c>
      <c r="S244" s="33" t="s">
        <v>25</v>
      </c>
      <c r="T244" s="33" t="s">
        <v>1402</v>
      </c>
      <c r="U244" s="33" t="s">
        <v>443</v>
      </c>
      <c r="V244" s="39">
        <v>2E-3</v>
      </c>
      <c r="W244" s="17" t="s">
        <v>25</v>
      </c>
      <c r="X244" s="17" t="s">
        <v>25</v>
      </c>
      <c r="Y244" s="36">
        <v>123929.648552</v>
      </c>
      <c r="Z244" s="36">
        <v>42896.524297999997</v>
      </c>
      <c r="AA244" s="36">
        <v>38544.178603</v>
      </c>
      <c r="AB244" s="76">
        <v>23424.249087</v>
      </c>
      <c r="AC244" s="36">
        <v>2361.6314790000001</v>
      </c>
      <c r="AD244" s="6">
        <v>11557.095282999999</v>
      </c>
      <c r="AE244" s="6">
        <v>5145.9698019999996</v>
      </c>
      <c r="AF244" s="36">
        <v>3222.6389469999999</v>
      </c>
      <c r="AG244" s="36"/>
      <c r="AH244" s="41">
        <v>1.8370000000000001E-3</v>
      </c>
      <c r="AI244" s="93">
        <f t="shared" si="51"/>
        <v>80239.500146999999</v>
      </c>
      <c r="AJ244" s="11">
        <f t="shared" si="52"/>
        <v>0.53460607580322539</v>
      </c>
      <c r="AK244" s="11">
        <f t="shared" si="53"/>
        <v>2.943228054354096E-2</v>
      </c>
      <c r="AL244" s="11">
        <f t="shared" si="54"/>
        <v>9.0625446507561092E-3</v>
      </c>
      <c r="AM244" s="11">
        <f t="shared" si="55"/>
        <v>4.9893064944813153E-4</v>
      </c>
      <c r="AN244" s="94">
        <f t="shared" si="56"/>
        <v>1.8788817536192381E-2</v>
      </c>
    </row>
    <row r="245" spans="1:40" ht="12.75" customHeight="1" x14ac:dyDescent="0.2">
      <c r="A245" s="4" t="s">
        <v>1400</v>
      </c>
      <c r="B245" s="35" t="s">
        <v>465</v>
      </c>
      <c r="C245" s="35" t="s">
        <v>465</v>
      </c>
      <c r="D245" s="33" t="s">
        <v>466</v>
      </c>
      <c r="E245" s="33" t="s">
        <v>964</v>
      </c>
      <c r="F245" s="33" t="s">
        <v>965</v>
      </c>
      <c r="G245" s="33" t="s">
        <v>542</v>
      </c>
      <c r="H245" s="19" t="s">
        <v>176</v>
      </c>
      <c r="I245" s="33" t="s">
        <v>817</v>
      </c>
      <c r="J245" s="33" t="s">
        <v>24</v>
      </c>
      <c r="K245" s="36">
        <v>18321897666.125999</v>
      </c>
      <c r="L245" s="36">
        <v>0</v>
      </c>
      <c r="M245" s="37"/>
      <c r="N245" s="56">
        <v>4.2099999999999999E-2</v>
      </c>
      <c r="O245" s="56">
        <v>1.9989999999999999E-3</v>
      </c>
      <c r="P245" s="14">
        <v>2.5000000000000001E-2</v>
      </c>
      <c r="Q245" s="33" t="s">
        <v>25</v>
      </c>
      <c r="R245" s="33" t="s">
        <v>25</v>
      </c>
      <c r="S245" s="33" t="s">
        <v>25</v>
      </c>
      <c r="T245" s="33" t="s">
        <v>25</v>
      </c>
      <c r="U245" s="33" t="s">
        <v>25</v>
      </c>
      <c r="V245" s="39">
        <v>2E-3</v>
      </c>
      <c r="W245" s="17" t="s">
        <v>25</v>
      </c>
      <c r="X245" s="17" t="s">
        <v>25</v>
      </c>
      <c r="Y245" s="36">
        <v>288132211</v>
      </c>
      <c r="Z245" s="36">
        <v>145284748</v>
      </c>
      <c r="AA245" s="36">
        <v>0</v>
      </c>
      <c r="AB245" s="76">
        <v>111193842</v>
      </c>
      <c r="AC245" s="36">
        <v>9100804</v>
      </c>
      <c r="AD245" s="6">
        <v>22535711</v>
      </c>
      <c r="AE245" s="6">
        <v>17106</v>
      </c>
      <c r="AF245" s="36"/>
      <c r="AG245" s="36"/>
      <c r="AH245" s="41">
        <v>6.3850000000000001E-3</v>
      </c>
      <c r="AI245" s="93">
        <f t="shared" si="51"/>
        <v>288115105</v>
      </c>
      <c r="AJ245" s="11">
        <f t="shared" si="52"/>
        <v>0.5042593931338657</v>
      </c>
      <c r="AK245" s="11">
        <f t="shared" si="53"/>
        <v>3.15873893525992E-2</v>
      </c>
      <c r="AL245" s="11">
        <f t="shared" si="54"/>
        <v>7.9295687950820849E-3</v>
      </c>
      <c r="AM245" s="11">
        <f t="shared" si="55"/>
        <v>4.9671732512870665E-4</v>
      </c>
      <c r="AN245" s="94">
        <f t="shared" si="56"/>
        <v>2.2110178158410668E-2</v>
      </c>
    </row>
    <row r="246" spans="1:40" ht="12.75" customHeight="1" x14ac:dyDescent="0.2">
      <c r="A246" s="4" t="s">
        <v>1400</v>
      </c>
      <c r="B246" s="35" t="s">
        <v>467</v>
      </c>
      <c r="C246" s="35" t="s">
        <v>467</v>
      </c>
      <c r="D246" s="33" t="s">
        <v>468</v>
      </c>
      <c r="E246" s="33" t="s">
        <v>964</v>
      </c>
      <c r="F246" s="33" t="s">
        <v>989</v>
      </c>
      <c r="G246" s="33" t="s">
        <v>548</v>
      </c>
      <c r="H246" s="19" t="s">
        <v>51</v>
      </c>
      <c r="I246" s="33" t="s">
        <v>817</v>
      </c>
      <c r="J246" s="33" t="s">
        <v>24</v>
      </c>
      <c r="K246" s="36">
        <v>6801519040.1835604</v>
      </c>
      <c r="L246" s="36">
        <v>0</v>
      </c>
      <c r="M246" s="37"/>
      <c r="N246" s="56">
        <v>-1.55E-2</v>
      </c>
      <c r="O246" s="56" t="s">
        <v>25</v>
      </c>
      <c r="P246" s="14">
        <v>2.5000000000000001E-2</v>
      </c>
      <c r="Q246" s="33" t="s">
        <v>25</v>
      </c>
      <c r="R246" s="33" t="s">
        <v>25</v>
      </c>
      <c r="S246" s="33" t="s">
        <v>25</v>
      </c>
      <c r="T246" s="33" t="s">
        <v>25</v>
      </c>
      <c r="U246" s="33" t="s">
        <v>25</v>
      </c>
      <c r="V246" s="39">
        <v>2E-3</v>
      </c>
      <c r="W246" s="17" t="s">
        <v>25</v>
      </c>
      <c r="X246" s="17" t="s">
        <v>25</v>
      </c>
      <c r="Y246" s="36">
        <v>105439048</v>
      </c>
      <c r="Z246" s="36">
        <v>65382454</v>
      </c>
      <c r="AA246" s="36">
        <v>0</v>
      </c>
      <c r="AB246" s="76">
        <v>29830608</v>
      </c>
      <c r="AC246" s="36">
        <v>3391631</v>
      </c>
      <c r="AD246" s="6">
        <v>6817330</v>
      </c>
      <c r="AE246" s="6">
        <v>17025</v>
      </c>
      <c r="AF246" s="36"/>
      <c r="AG246" s="36"/>
      <c r="AH246" s="40"/>
      <c r="AI246" s="93">
        <f t="shared" si="51"/>
        <v>105422023</v>
      </c>
      <c r="AJ246" s="11">
        <f t="shared" si="52"/>
        <v>0.6201972997615498</v>
      </c>
      <c r="AK246" s="11">
        <f t="shared" si="53"/>
        <v>3.2171940012951566E-2</v>
      </c>
      <c r="AL246" s="11">
        <f t="shared" si="54"/>
        <v>9.6129193513564658E-3</v>
      </c>
      <c r="AM246" s="11">
        <f t="shared" si="55"/>
        <v>4.9865787039073942E-4</v>
      </c>
      <c r="AN246" s="94">
        <f t="shared" si="56"/>
        <v>1.5499776208397537E-2</v>
      </c>
    </row>
    <row r="247" spans="1:40" ht="12.75" customHeight="1" x14ac:dyDescent="0.2">
      <c r="A247" s="4" t="s">
        <v>1400</v>
      </c>
      <c r="B247" s="35" t="s">
        <v>469</v>
      </c>
      <c r="C247" s="35" t="s">
        <v>469</v>
      </c>
      <c r="D247" s="33" t="s">
        <v>470</v>
      </c>
      <c r="E247" s="33" t="s">
        <v>964</v>
      </c>
      <c r="F247" s="33" t="s">
        <v>989</v>
      </c>
      <c r="G247" s="33" t="s">
        <v>548</v>
      </c>
      <c r="H247" s="19" t="s">
        <v>51</v>
      </c>
      <c r="I247" s="33" t="s">
        <v>817</v>
      </c>
      <c r="J247" s="33" t="s">
        <v>52</v>
      </c>
      <c r="K247" s="36">
        <v>13963166.652274</v>
      </c>
      <c r="L247" s="36">
        <v>0</v>
      </c>
      <c r="M247" s="37"/>
      <c r="N247" s="56">
        <v>-1.52E-2</v>
      </c>
      <c r="O247" s="56" t="s">
        <v>25</v>
      </c>
      <c r="P247" s="14">
        <v>2.5000000000000001E-2</v>
      </c>
      <c r="Q247" s="33" t="s">
        <v>25</v>
      </c>
      <c r="R247" s="33" t="s">
        <v>25</v>
      </c>
      <c r="S247" s="33" t="s">
        <v>25</v>
      </c>
      <c r="T247" s="33" t="s">
        <v>25</v>
      </c>
      <c r="U247" s="33" t="s">
        <v>25</v>
      </c>
      <c r="V247" s="39">
        <v>2E-3</v>
      </c>
      <c r="W247" s="17" t="s">
        <v>25</v>
      </c>
      <c r="X247" s="17" t="s">
        <v>25</v>
      </c>
      <c r="Y247" s="36">
        <v>65194.949723999998</v>
      </c>
      <c r="Z247" s="36">
        <v>28684.758641</v>
      </c>
      <c r="AA247" s="36">
        <v>0</v>
      </c>
      <c r="AB247" s="76">
        <v>13236.913576000001</v>
      </c>
      <c r="AC247" s="36">
        <v>6972.7537259999999</v>
      </c>
      <c r="AD247" s="6">
        <v>16246.542079999999</v>
      </c>
      <c r="AE247" s="6">
        <v>53.981699999999996</v>
      </c>
      <c r="AF247" s="36"/>
      <c r="AG247" s="36"/>
      <c r="AH247" s="40"/>
      <c r="AI247" s="93">
        <f t="shared" si="51"/>
        <v>65140.968023000001</v>
      </c>
      <c r="AJ247" s="11">
        <f t="shared" si="52"/>
        <v>0.44034897717319726</v>
      </c>
      <c r="AK247" s="11">
        <f t="shared" si="53"/>
        <v>0.10704099029566243</v>
      </c>
      <c r="AL247" s="11">
        <f t="shared" si="54"/>
        <v>2.0543161415557901E-3</v>
      </c>
      <c r="AM247" s="11">
        <f t="shared" si="55"/>
        <v>4.9936765059410346E-4</v>
      </c>
      <c r="AN247" s="94">
        <f t="shared" si="56"/>
        <v>4.6652002117579354E-3</v>
      </c>
    </row>
    <row r="248" spans="1:40" ht="12.75" customHeight="1" x14ac:dyDescent="0.2">
      <c r="A248" s="4" t="s">
        <v>1400</v>
      </c>
      <c r="B248" s="35" t="s">
        <v>471</v>
      </c>
      <c r="C248" s="35" t="s">
        <v>471</v>
      </c>
      <c r="D248" s="33" t="s">
        <v>472</v>
      </c>
      <c r="E248" s="33" t="s">
        <v>964</v>
      </c>
      <c r="F248" s="33" t="s">
        <v>989</v>
      </c>
      <c r="G248" s="33" t="s">
        <v>548</v>
      </c>
      <c r="H248" s="19" t="s">
        <v>51</v>
      </c>
      <c r="I248" s="33" t="s">
        <v>817</v>
      </c>
      <c r="J248" s="33" t="s">
        <v>24</v>
      </c>
      <c r="K248" s="36">
        <v>6454041967.58356</v>
      </c>
      <c r="L248" s="36">
        <v>53192384</v>
      </c>
      <c r="M248" s="60" t="s">
        <v>1403</v>
      </c>
      <c r="N248" s="56">
        <v>1.4E-2</v>
      </c>
      <c r="O248" s="56" t="s">
        <v>25</v>
      </c>
      <c r="P248" s="14">
        <v>2.5000000000000001E-2</v>
      </c>
      <c r="Q248" s="33" t="s">
        <v>25</v>
      </c>
      <c r="R248" s="33" t="s">
        <v>25</v>
      </c>
      <c r="S248" s="33" t="s">
        <v>25</v>
      </c>
      <c r="T248" s="33" t="s">
        <v>25</v>
      </c>
      <c r="U248" s="33" t="s">
        <v>25</v>
      </c>
      <c r="V248" s="39">
        <v>2E-3</v>
      </c>
      <c r="W248" s="17" t="s">
        <v>25</v>
      </c>
      <c r="X248" s="17" t="s">
        <v>25</v>
      </c>
      <c r="Y248" s="36">
        <v>93373911</v>
      </c>
      <c r="Z248" s="36">
        <v>56014287</v>
      </c>
      <c r="AA248" s="36">
        <v>0</v>
      </c>
      <c r="AB248" s="76">
        <v>27603344</v>
      </c>
      <c r="AC248" s="36">
        <v>3219140</v>
      </c>
      <c r="AD248" s="6">
        <v>6520039</v>
      </c>
      <c r="AE248" s="6">
        <v>17101</v>
      </c>
      <c r="AF248" s="36"/>
      <c r="AG248" s="36"/>
      <c r="AH248" s="40"/>
      <c r="AI248" s="93">
        <f t="shared" si="51"/>
        <v>93356810</v>
      </c>
      <c r="AJ248" s="11">
        <f t="shared" si="52"/>
        <v>0.6000021530298647</v>
      </c>
      <c r="AK248" s="11">
        <f t="shared" si="53"/>
        <v>3.4482112231555472E-2</v>
      </c>
      <c r="AL248" s="11">
        <f t="shared" si="54"/>
        <v>8.6789468183412124E-3</v>
      </c>
      <c r="AM248" s="11">
        <f t="shared" si="55"/>
        <v>4.987789072597663E-4</v>
      </c>
      <c r="AN248" s="94">
        <f t="shared" si="56"/>
        <v>1.4464859458444685E-2</v>
      </c>
    </row>
    <row r="249" spans="1:40" ht="12.75" customHeight="1" x14ac:dyDescent="0.2">
      <c r="A249" s="4" t="s">
        <v>1400</v>
      </c>
      <c r="B249" s="35" t="s">
        <v>473</v>
      </c>
      <c r="C249" s="35" t="s">
        <v>473</v>
      </c>
      <c r="D249" s="33" t="s">
        <v>474</v>
      </c>
      <c r="E249" s="33" t="s">
        <v>964</v>
      </c>
      <c r="F249" s="33" t="s">
        <v>989</v>
      </c>
      <c r="G249" s="33" t="s">
        <v>548</v>
      </c>
      <c r="H249" s="19" t="s">
        <v>51</v>
      </c>
      <c r="I249" s="33" t="s">
        <v>817</v>
      </c>
      <c r="J249" s="33" t="s">
        <v>52</v>
      </c>
      <c r="K249" s="36">
        <v>23140803.830848999</v>
      </c>
      <c r="L249" s="36">
        <v>25289826</v>
      </c>
      <c r="M249" s="60" t="s">
        <v>1403</v>
      </c>
      <c r="N249" s="56">
        <v>1.7299999999999999E-2</v>
      </c>
      <c r="O249" s="56" t="s">
        <v>25</v>
      </c>
      <c r="P249" s="14">
        <v>2.5000000000000001E-2</v>
      </c>
      <c r="Q249" s="33" t="s">
        <v>25</v>
      </c>
      <c r="R249" s="33" t="s">
        <v>25</v>
      </c>
      <c r="S249" s="33" t="s">
        <v>25</v>
      </c>
      <c r="T249" s="33" t="s">
        <v>25</v>
      </c>
      <c r="U249" s="33" t="s">
        <v>25</v>
      </c>
      <c r="V249" s="39">
        <v>2E-3</v>
      </c>
      <c r="W249" s="17" t="s">
        <v>25</v>
      </c>
      <c r="X249" s="17" t="s">
        <v>25</v>
      </c>
      <c r="Y249" s="36">
        <v>162334.14271399999</v>
      </c>
      <c r="Z249" s="36">
        <v>86874.971709000005</v>
      </c>
      <c r="AA249" s="36">
        <v>0</v>
      </c>
      <c r="AB249" s="76">
        <v>40503.72466</v>
      </c>
      <c r="AC249" s="36">
        <v>11557.512366999999</v>
      </c>
      <c r="AD249" s="6">
        <v>23342.840053</v>
      </c>
      <c r="AE249" s="6">
        <v>55.093924999999999</v>
      </c>
      <c r="AF249" s="36"/>
      <c r="AG249" s="36"/>
      <c r="AH249" s="40"/>
      <c r="AI249" s="93">
        <f t="shared" si="51"/>
        <v>162279.04878899999</v>
      </c>
      <c r="AJ249" s="11">
        <f t="shared" si="52"/>
        <v>0.53534311642384225</v>
      </c>
      <c r="AK249" s="11">
        <f t="shared" si="53"/>
        <v>7.1219990832133956E-2</v>
      </c>
      <c r="AL249" s="11">
        <f t="shared" si="54"/>
        <v>3.7541898865754613E-3</v>
      </c>
      <c r="AM249" s="11">
        <f t="shared" si="55"/>
        <v>4.994429947845063E-4</v>
      </c>
      <c r="AN249" s="94">
        <f t="shared" si="56"/>
        <v>7.0126798522299316E-3</v>
      </c>
    </row>
    <row r="250" spans="1:40" ht="12.75" customHeight="1" x14ac:dyDescent="0.2">
      <c r="A250" s="4" t="s">
        <v>1400</v>
      </c>
      <c r="B250" s="35" t="s">
        <v>475</v>
      </c>
      <c r="C250" s="35" t="s">
        <v>475</v>
      </c>
      <c r="D250" s="33" t="s">
        <v>476</v>
      </c>
      <c r="E250" s="33" t="s">
        <v>964</v>
      </c>
      <c r="F250" s="33" t="s">
        <v>989</v>
      </c>
      <c r="G250" s="33" t="s">
        <v>548</v>
      </c>
      <c r="H250" s="19" t="s">
        <v>51</v>
      </c>
      <c r="I250" s="33" t="s">
        <v>817</v>
      </c>
      <c r="J250" s="33" t="s">
        <v>24</v>
      </c>
      <c r="K250" s="36">
        <v>8742471202.1424694</v>
      </c>
      <c r="L250" s="36">
        <v>0</v>
      </c>
      <c r="M250" s="37"/>
      <c r="N250" s="56">
        <v>-4.3E-3</v>
      </c>
      <c r="O250" s="56" t="s">
        <v>25</v>
      </c>
      <c r="P250" s="14">
        <v>2.5000000000000001E-2</v>
      </c>
      <c r="Q250" s="33" t="s">
        <v>25</v>
      </c>
      <c r="R250" s="33" t="s">
        <v>25</v>
      </c>
      <c r="S250" s="33" t="s">
        <v>25</v>
      </c>
      <c r="T250" s="33" t="s">
        <v>25</v>
      </c>
      <c r="U250" s="33" t="s">
        <v>25</v>
      </c>
      <c r="V250" s="39">
        <v>2E-3</v>
      </c>
      <c r="W250" s="17" t="s">
        <v>25</v>
      </c>
      <c r="X250" s="17" t="s">
        <v>25</v>
      </c>
      <c r="Y250" s="36">
        <v>143763016</v>
      </c>
      <c r="Z250" s="36">
        <v>89699028</v>
      </c>
      <c r="AA250" s="36">
        <v>0</v>
      </c>
      <c r="AB250" s="76">
        <v>41427167</v>
      </c>
      <c r="AC250" s="36">
        <v>4359927</v>
      </c>
      <c r="AD250" s="6">
        <v>8259817</v>
      </c>
      <c r="AE250" s="6">
        <v>17077</v>
      </c>
      <c r="AF250" s="36"/>
      <c r="AG250" s="36"/>
      <c r="AH250" s="40"/>
      <c r="AI250" s="93">
        <f t="shared" si="51"/>
        <v>143745939</v>
      </c>
      <c r="AJ250" s="11">
        <f t="shared" si="52"/>
        <v>0.62401086683916684</v>
      </c>
      <c r="AK250" s="11">
        <f t="shared" si="53"/>
        <v>3.0330783814351791E-2</v>
      </c>
      <c r="AL250" s="11">
        <f t="shared" si="54"/>
        <v>1.0260145664308044E-2</v>
      </c>
      <c r="AM250" s="11">
        <f t="shared" si="55"/>
        <v>4.9870647545645179E-4</v>
      </c>
      <c r="AN250" s="94">
        <f t="shared" si="56"/>
        <v>1.6442254790015546E-2</v>
      </c>
    </row>
    <row r="251" spans="1:40" ht="12.75" customHeight="1" x14ac:dyDescent="0.2">
      <c r="A251" s="4" t="s">
        <v>1400</v>
      </c>
      <c r="B251" s="35" t="s">
        <v>477</v>
      </c>
      <c r="C251" s="35" t="s">
        <v>477</v>
      </c>
      <c r="D251" s="33" t="s">
        <v>478</v>
      </c>
      <c r="E251" s="33" t="s">
        <v>964</v>
      </c>
      <c r="F251" s="33" t="s">
        <v>989</v>
      </c>
      <c r="G251" s="33" t="s">
        <v>548</v>
      </c>
      <c r="H251" s="19" t="s">
        <v>51</v>
      </c>
      <c r="I251" s="33" t="s">
        <v>817</v>
      </c>
      <c r="J251" s="33" t="s">
        <v>24</v>
      </c>
      <c r="K251" s="36">
        <v>3574699655.0027399</v>
      </c>
      <c r="L251" s="36">
        <v>0</v>
      </c>
      <c r="M251" s="37"/>
      <c r="N251" s="56">
        <v>4.1000000000000003E-3</v>
      </c>
      <c r="O251" s="56" t="s">
        <v>25</v>
      </c>
      <c r="P251" s="14">
        <v>2.5000000000000001E-2</v>
      </c>
      <c r="Q251" s="33" t="s">
        <v>25</v>
      </c>
      <c r="R251" s="33" t="s">
        <v>25</v>
      </c>
      <c r="S251" s="33" t="s">
        <v>25</v>
      </c>
      <c r="T251" s="33" t="s">
        <v>25</v>
      </c>
      <c r="U251" s="33" t="s">
        <v>25</v>
      </c>
      <c r="V251" s="39">
        <v>2E-3</v>
      </c>
      <c r="W251" s="17" t="s">
        <v>25</v>
      </c>
      <c r="X251" s="17" t="s">
        <v>25</v>
      </c>
      <c r="Y251" s="36">
        <v>84807784</v>
      </c>
      <c r="Z251" s="36">
        <v>53816811</v>
      </c>
      <c r="AA251" s="36">
        <v>0</v>
      </c>
      <c r="AB251" s="76">
        <v>24827088</v>
      </c>
      <c r="AC251" s="36">
        <v>1782959</v>
      </c>
      <c r="AD251" s="6">
        <v>4363849</v>
      </c>
      <c r="AE251" s="6">
        <v>17077</v>
      </c>
      <c r="AF251" s="36"/>
      <c r="AG251" s="36"/>
      <c r="AH251" s="40"/>
      <c r="AI251" s="93">
        <f t="shared" si="51"/>
        <v>84790707</v>
      </c>
      <c r="AJ251" s="11">
        <f t="shared" si="52"/>
        <v>0.63470176041815529</v>
      </c>
      <c r="AK251" s="11">
        <f t="shared" si="53"/>
        <v>2.1027764280819122E-2</v>
      </c>
      <c r="AL251" s="11">
        <f t="shared" si="54"/>
        <v>1.5054918229195607E-2</v>
      </c>
      <c r="AM251" s="11">
        <f t="shared" si="55"/>
        <v>4.9877169330989112E-4</v>
      </c>
      <c r="AN251" s="94">
        <f t="shared" si="56"/>
        <v>2.3719673030806E-2</v>
      </c>
    </row>
    <row r="252" spans="1:40" ht="12.75" customHeight="1" x14ac:dyDescent="0.2">
      <c r="A252" s="4" t="s">
        <v>1400</v>
      </c>
      <c r="B252" s="35" t="s">
        <v>479</v>
      </c>
      <c r="C252" s="35" t="s">
        <v>479</v>
      </c>
      <c r="D252" s="33" t="s">
        <v>480</v>
      </c>
      <c r="E252" s="33" t="s">
        <v>964</v>
      </c>
      <c r="F252" s="33" t="s">
        <v>989</v>
      </c>
      <c r="G252" s="33" t="s">
        <v>548</v>
      </c>
      <c r="H252" s="19" t="s">
        <v>51</v>
      </c>
      <c r="I252" s="33" t="s">
        <v>817</v>
      </c>
      <c r="J252" s="33" t="s">
        <v>52</v>
      </c>
      <c r="K252" s="36">
        <v>9323569.6347950008</v>
      </c>
      <c r="L252" s="36">
        <v>0</v>
      </c>
      <c r="M252" s="37"/>
      <c r="N252" s="56">
        <v>5.9999999999999995E-4</v>
      </c>
      <c r="O252" s="56" t="s">
        <v>25</v>
      </c>
      <c r="P252" s="14">
        <v>2.5000000000000001E-2</v>
      </c>
      <c r="Q252" s="33" t="s">
        <v>25</v>
      </c>
      <c r="R252" s="33" t="s">
        <v>25</v>
      </c>
      <c r="S252" s="33" t="s">
        <v>25</v>
      </c>
      <c r="T252" s="33" t="s">
        <v>25</v>
      </c>
      <c r="U252" s="33" t="s">
        <v>25</v>
      </c>
      <c r="V252" s="39">
        <v>2E-3</v>
      </c>
      <c r="W252" s="17" t="s">
        <v>25</v>
      </c>
      <c r="X252" s="17" t="s">
        <v>25</v>
      </c>
      <c r="Y252" s="36">
        <v>110915.176695</v>
      </c>
      <c r="Z252" s="36">
        <v>63662.103526999999</v>
      </c>
      <c r="AA252" s="36">
        <v>0</v>
      </c>
      <c r="AB252" s="76">
        <v>29648.271848</v>
      </c>
      <c r="AC252" s="36">
        <v>4656.4389410000003</v>
      </c>
      <c r="AD252" s="6">
        <v>12893.717871000001</v>
      </c>
      <c r="AE252" s="6">
        <v>54.644508000000002</v>
      </c>
      <c r="AF252" s="36"/>
      <c r="AG252" s="36"/>
      <c r="AH252" s="40"/>
      <c r="AI252" s="93">
        <f t="shared" si="51"/>
        <v>110860.532187</v>
      </c>
      <c r="AJ252" s="11">
        <f t="shared" si="52"/>
        <v>0.5742539952777288</v>
      </c>
      <c r="AK252" s="11">
        <f t="shared" si="53"/>
        <v>4.2002675335758806E-2</v>
      </c>
      <c r="AL252" s="11">
        <f t="shared" si="54"/>
        <v>6.8280825928962721E-3</v>
      </c>
      <c r="AM252" s="11">
        <f t="shared" si="55"/>
        <v>4.9942662771804169E-4</v>
      </c>
      <c r="AN252" s="94">
        <f t="shared" si="56"/>
        <v>1.1890352786477314E-2</v>
      </c>
    </row>
    <row r="253" spans="1:40" ht="12.75" customHeight="1" x14ac:dyDescent="0.2">
      <c r="A253" s="4" t="s">
        <v>1400</v>
      </c>
      <c r="B253" s="35" t="s">
        <v>481</v>
      </c>
      <c r="C253" s="35" t="s">
        <v>481</v>
      </c>
      <c r="D253" s="33" t="s">
        <v>482</v>
      </c>
      <c r="E253" s="33" t="s">
        <v>964</v>
      </c>
      <c r="F253" s="33" t="s">
        <v>989</v>
      </c>
      <c r="G253" s="33" t="s">
        <v>548</v>
      </c>
      <c r="H253" s="19" t="s">
        <v>51</v>
      </c>
      <c r="I253" s="33" t="s">
        <v>817</v>
      </c>
      <c r="J253" s="33" t="s">
        <v>24</v>
      </c>
      <c r="K253" s="36">
        <v>3423563000.6821899</v>
      </c>
      <c r="L253" s="36">
        <v>0</v>
      </c>
      <c r="M253" s="37"/>
      <c r="N253" s="56">
        <v>-6.7000000000000002E-3</v>
      </c>
      <c r="O253" s="56" t="s">
        <v>25</v>
      </c>
      <c r="P253" s="14">
        <v>2.5000000000000001E-2</v>
      </c>
      <c r="Q253" s="33" t="s">
        <v>25</v>
      </c>
      <c r="R253" s="33" t="s">
        <v>25</v>
      </c>
      <c r="S253" s="33" t="s">
        <v>25</v>
      </c>
      <c r="T253" s="33" t="s">
        <v>25</v>
      </c>
      <c r="U253" s="33" t="s">
        <v>25</v>
      </c>
      <c r="V253" s="39">
        <v>2E-3</v>
      </c>
      <c r="W253" s="17" t="s">
        <v>25</v>
      </c>
      <c r="X253" s="17" t="s">
        <v>25</v>
      </c>
      <c r="Y253" s="36">
        <v>89702886</v>
      </c>
      <c r="Z253" s="36">
        <v>56873494</v>
      </c>
      <c r="AA253" s="36">
        <v>0</v>
      </c>
      <c r="AB253" s="76">
        <v>26843386</v>
      </c>
      <c r="AC253" s="36">
        <v>1707614</v>
      </c>
      <c r="AD253" s="6">
        <v>4261315</v>
      </c>
      <c r="AE253" s="6">
        <v>17077</v>
      </c>
      <c r="AF253" s="36"/>
      <c r="AG253" s="36"/>
      <c r="AH253" s="40"/>
      <c r="AI253" s="93">
        <f t="shared" si="51"/>
        <v>89685809</v>
      </c>
      <c r="AJ253" s="11">
        <f t="shared" si="52"/>
        <v>0.63414150615511533</v>
      </c>
      <c r="AK253" s="11">
        <f t="shared" si="53"/>
        <v>1.9039957592399039E-2</v>
      </c>
      <c r="AL253" s="11">
        <f t="shared" si="54"/>
        <v>1.6612369624472285E-2</v>
      </c>
      <c r="AM253" s="11">
        <f t="shared" si="55"/>
        <v>4.9878270084696425E-4</v>
      </c>
      <c r="AN253" s="94">
        <f t="shared" si="56"/>
        <v>2.6196628770123093E-2</v>
      </c>
    </row>
    <row r="254" spans="1:40" ht="12.75" customHeight="1" x14ac:dyDescent="0.2">
      <c r="A254" s="4" t="s">
        <v>1400</v>
      </c>
      <c r="B254" s="35" t="s">
        <v>483</v>
      </c>
      <c r="C254" s="35" t="s">
        <v>483</v>
      </c>
      <c r="D254" s="33" t="s">
        <v>484</v>
      </c>
      <c r="E254" s="33" t="s">
        <v>964</v>
      </c>
      <c r="F254" s="33" t="s">
        <v>989</v>
      </c>
      <c r="G254" s="33" t="s">
        <v>548</v>
      </c>
      <c r="H254" s="19" t="s">
        <v>51</v>
      </c>
      <c r="I254" s="33" t="s">
        <v>817</v>
      </c>
      <c r="J254" s="33" t="s">
        <v>52</v>
      </c>
      <c r="K254" s="36">
        <v>2942827.7506030002</v>
      </c>
      <c r="L254" s="36">
        <v>0</v>
      </c>
      <c r="M254" s="37"/>
      <c r="N254" s="56">
        <v>-8.8999999999999999E-3</v>
      </c>
      <c r="O254" s="56" t="s">
        <v>25</v>
      </c>
      <c r="P254" s="14">
        <v>2.5000000000000001E-2</v>
      </c>
      <c r="Q254" s="33" t="s">
        <v>25</v>
      </c>
      <c r="R254" s="33" t="s">
        <v>25</v>
      </c>
      <c r="S254" s="33" t="s">
        <v>25</v>
      </c>
      <c r="T254" s="33" t="s">
        <v>25</v>
      </c>
      <c r="U254" s="33" t="s">
        <v>25</v>
      </c>
      <c r="V254" s="39">
        <v>2E-3</v>
      </c>
      <c r="W254" s="17" t="s">
        <v>25</v>
      </c>
      <c r="X254" s="17" t="s">
        <v>25</v>
      </c>
      <c r="Y254" s="36">
        <v>50723.266190000002</v>
      </c>
      <c r="Z254" s="36">
        <v>28181.735588</v>
      </c>
      <c r="AA254" s="36">
        <v>0</v>
      </c>
      <c r="AB254" s="76">
        <v>13051.463028</v>
      </c>
      <c r="AC254" s="36">
        <v>1469.6757090000001</v>
      </c>
      <c r="AD254" s="6">
        <v>7965.7473580000005</v>
      </c>
      <c r="AE254" s="6">
        <v>54.644508000000002</v>
      </c>
      <c r="AF254" s="36"/>
      <c r="AG254" s="36"/>
      <c r="AH254" s="40"/>
      <c r="AI254" s="93">
        <f t="shared" si="51"/>
        <v>50668.621683000005</v>
      </c>
      <c r="AJ254" s="11">
        <f t="shared" si="52"/>
        <v>0.55619700421918805</v>
      </c>
      <c r="AK254" s="11">
        <f t="shared" si="53"/>
        <v>2.9005638207306828E-2</v>
      </c>
      <c r="AL254" s="11">
        <f t="shared" si="54"/>
        <v>9.5764135642072215E-3</v>
      </c>
      <c r="AM254" s="11">
        <f t="shared" si="55"/>
        <v>4.994093550663494E-4</v>
      </c>
      <c r="AN254" s="94">
        <f t="shared" si="56"/>
        <v>1.7217664769070412E-2</v>
      </c>
    </row>
    <row r="255" spans="1:40" ht="12.75" customHeight="1" x14ac:dyDescent="0.2">
      <c r="A255" s="4" t="s">
        <v>1400</v>
      </c>
      <c r="B255" s="35" t="s">
        <v>485</v>
      </c>
      <c r="C255" s="35" t="s">
        <v>485</v>
      </c>
      <c r="D255" s="33" t="s">
        <v>486</v>
      </c>
      <c r="E255" s="33" t="s">
        <v>964</v>
      </c>
      <c r="F255" s="33" t="s">
        <v>989</v>
      </c>
      <c r="G255" s="33" t="s">
        <v>548</v>
      </c>
      <c r="H255" s="19" t="s">
        <v>51</v>
      </c>
      <c r="I255" s="33" t="s">
        <v>817</v>
      </c>
      <c r="J255" s="33" t="s">
        <v>24</v>
      </c>
      <c r="K255" s="36">
        <v>2445284246.0657501</v>
      </c>
      <c r="L255" s="36">
        <v>0</v>
      </c>
      <c r="M255" s="37"/>
      <c r="N255" s="56">
        <v>7.0400000000000004E-2</v>
      </c>
      <c r="O255" s="56" t="s">
        <v>25</v>
      </c>
      <c r="P255" s="14">
        <v>0.05</v>
      </c>
      <c r="Q255" s="33" t="s">
        <v>25</v>
      </c>
      <c r="R255" s="33" t="s">
        <v>25</v>
      </c>
      <c r="S255" s="33" t="s">
        <v>25</v>
      </c>
      <c r="T255" s="33" t="s">
        <v>25</v>
      </c>
      <c r="U255" s="33" t="s">
        <v>25</v>
      </c>
      <c r="V255" s="39">
        <v>2E-3</v>
      </c>
      <c r="W255" s="17" t="s">
        <v>25</v>
      </c>
      <c r="X255" s="17" t="s">
        <v>25</v>
      </c>
      <c r="Y255" s="36">
        <v>37168044</v>
      </c>
      <c r="Z255" s="36">
        <v>19108503</v>
      </c>
      <c r="AA255" s="36">
        <v>0</v>
      </c>
      <c r="AB255" s="76">
        <v>8254003</v>
      </c>
      <c r="AC255" s="36">
        <v>1219262</v>
      </c>
      <c r="AD255" s="6">
        <v>8569199</v>
      </c>
      <c r="AE255" s="6">
        <v>17077</v>
      </c>
      <c r="AF255" s="36"/>
      <c r="AG255" s="36"/>
      <c r="AH255" s="40"/>
      <c r="AI255" s="93">
        <f t="shared" si="51"/>
        <v>37150967</v>
      </c>
      <c r="AJ255" s="11">
        <f t="shared" si="52"/>
        <v>0.51434739235724336</v>
      </c>
      <c r="AK255" s="11">
        <f t="shared" si="53"/>
        <v>3.2819118813246506E-2</v>
      </c>
      <c r="AL255" s="11">
        <f t="shared" si="54"/>
        <v>7.814430175446441E-3</v>
      </c>
      <c r="AM255" s="11">
        <f t="shared" si="55"/>
        <v>4.9861769729293707E-4</v>
      </c>
      <c r="AN255" s="94">
        <f t="shared" si="56"/>
        <v>1.5192903262584986E-2</v>
      </c>
    </row>
    <row r="256" spans="1:40" ht="12.75" customHeight="1" x14ac:dyDescent="0.2">
      <c r="A256" s="4" t="s">
        <v>1400</v>
      </c>
      <c r="B256" s="35" t="s">
        <v>487</v>
      </c>
      <c r="C256" s="35" t="s">
        <v>487</v>
      </c>
      <c r="D256" s="33" t="s">
        <v>488</v>
      </c>
      <c r="E256" s="33" t="s">
        <v>964</v>
      </c>
      <c r="F256" s="33" t="s">
        <v>989</v>
      </c>
      <c r="G256" s="33" t="s">
        <v>548</v>
      </c>
      <c r="H256" s="19" t="s">
        <v>51</v>
      </c>
      <c r="I256" s="33" t="s">
        <v>817</v>
      </c>
      <c r="J256" s="33" t="s">
        <v>52</v>
      </c>
      <c r="K256" s="36">
        <v>6222980.5233420003</v>
      </c>
      <c r="L256" s="36">
        <v>0</v>
      </c>
      <c r="M256" s="37"/>
      <c r="N256" s="56">
        <v>6.8900000000000003E-2</v>
      </c>
      <c r="O256" s="56" t="s">
        <v>25</v>
      </c>
      <c r="P256" s="14">
        <v>0.05</v>
      </c>
      <c r="Q256" s="33" t="s">
        <v>25</v>
      </c>
      <c r="R256" s="33" t="s">
        <v>25</v>
      </c>
      <c r="S256" s="33" t="s">
        <v>25</v>
      </c>
      <c r="T256" s="33" t="s">
        <v>25</v>
      </c>
      <c r="U256" s="33" t="s">
        <v>25</v>
      </c>
      <c r="V256" s="39">
        <v>2E-3</v>
      </c>
      <c r="W256" s="17" t="s">
        <v>25</v>
      </c>
      <c r="X256" s="17" t="s">
        <v>25</v>
      </c>
      <c r="Y256" s="36">
        <v>43396.711823999998</v>
      </c>
      <c r="Z256" s="36">
        <v>12524.947459999999</v>
      </c>
      <c r="AA256" s="36">
        <v>0</v>
      </c>
      <c r="AB256" s="76">
        <v>4191.486954</v>
      </c>
      <c r="AC256" s="36">
        <v>3107.1647969999999</v>
      </c>
      <c r="AD256" s="6">
        <v>23518.468105</v>
      </c>
      <c r="AE256" s="6">
        <v>54.644508000000002</v>
      </c>
      <c r="AF256" s="36"/>
      <c r="AG256" s="36"/>
      <c r="AH256" s="40"/>
      <c r="AI256" s="93">
        <f t="shared" si="51"/>
        <v>43342.067316000001</v>
      </c>
      <c r="AJ256" s="11">
        <f t="shared" si="52"/>
        <v>0.28897900436272767</v>
      </c>
      <c r="AK256" s="11">
        <f t="shared" si="53"/>
        <v>7.1689353771387146E-2</v>
      </c>
      <c r="AL256" s="11">
        <f t="shared" si="54"/>
        <v>2.0126926981403406E-3</v>
      </c>
      <c r="AM256" s="11">
        <f t="shared" si="55"/>
        <v>4.9930492074420354E-4</v>
      </c>
      <c r="AN256" s="94">
        <f t="shared" si="56"/>
        <v>6.9648405861832104E-3</v>
      </c>
    </row>
    <row r="257" spans="1:40" ht="12.75" customHeight="1" x14ac:dyDescent="0.2">
      <c r="A257" s="4" t="s">
        <v>1400</v>
      </c>
      <c r="B257" s="35" t="s">
        <v>489</v>
      </c>
      <c r="C257" s="35" t="s">
        <v>489</v>
      </c>
      <c r="D257" s="33" t="s">
        <v>490</v>
      </c>
      <c r="E257" s="33" t="s">
        <v>964</v>
      </c>
      <c r="F257" s="33" t="s">
        <v>989</v>
      </c>
      <c r="G257" s="33" t="s">
        <v>548</v>
      </c>
      <c r="H257" s="19" t="s">
        <v>51</v>
      </c>
      <c r="I257" s="33" t="s">
        <v>817</v>
      </c>
      <c r="J257" s="33" t="s">
        <v>24</v>
      </c>
      <c r="K257" s="36">
        <v>7403724651.7753401</v>
      </c>
      <c r="L257" s="36">
        <v>0</v>
      </c>
      <c r="M257" s="37"/>
      <c r="N257" s="56">
        <v>1.4200000000000001E-2</v>
      </c>
      <c r="O257" s="56" t="s">
        <v>25</v>
      </c>
      <c r="P257" s="14">
        <v>0.05</v>
      </c>
      <c r="Q257" s="33" t="s">
        <v>25</v>
      </c>
      <c r="R257" s="33" t="s">
        <v>25</v>
      </c>
      <c r="S257" s="33" t="s">
        <v>25</v>
      </c>
      <c r="T257" s="33" t="s">
        <v>25</v>
      </c>
      <c r="U257" s="33" t="s">
        <v>25</v>
      </c>
      <c r="V257" s="39">
        <v>2E-3</v>
      </c>
      <c r="W257" s="17" t="s">
        <v>25</v>
      </c>
      <c r="X257" s="17" t="s">
        <v>25</v>
      </c>
      <c r="Y257" s="36">
        <v>173785520</v>
      </c>
      <c r="Z257" s="36">
        <v>99564342</v>
      </c>
      <c r="AA257" s="36">
        <v>0</v>
      </c>
      <c r="AB257" s="76">
        <v>42649092</v>
      </c>
      <c r="AC257" s="36">
        <v>3691860</v>
      </c>
      <c r="AD257" s="6">
        <v>27863149</v>
      </c>
      <c r="AE257" s="6">
        <v>17077</v>
      </c>
      <c r="AF257" s="36"/>
      <c r="AG257" s="36"/>
      <c r="AH257" s="40"/>
      <c r="AI257" s="93">
        <f t="shared" si="51"/>
        <v>173768443</v>
      </c>
      <c r="AJ257" s="11">
        <f t="shared" si="52"/>
        <v>0.57297136511719793</v>
      </c>
      <c r="AK257" s="11">
        <f t="shared" si="53"/>
        <v>2.1245859928663801E-2</v>
      </c>
      <c r="AL257" s="11">
        <f t="shared" si="54"/>
        <v>1.3447872075594471E-2</v>
      </c>
      <c r="AM257" s="11">
        <f t="shared" si="55"/>
        <v>4.9864901433290454E-4</v>
      </c>
      <c r="AN257" s="94">
        <f t="shared" si="56"/>
        <v>2.3470408635244428E-2</v>
      </c>
    </row>
    <row r="258" spans="1:40" ht="12.75" customHeight="1" x14ac:dyDescent="0.2">
      <c r="A258" s="4" t="s">
        <v>1400</v>
      </c>
      <c r="B258" s="35" t="s">
        <v>491</v>
      </c>
      <c r="C258" s="35" t="s">
        <v>491</v>
      </c>
      <c r="D258" s="33" t="s">
        <v>492</v>
      </c>
      <c r="E258" s="33" t="s">
        <v>964</v>
      </c>
      <c r="F258" s="33" t="s">
        <v>989</v>
      </c>
      <c r="G258" s="33" t="s">
        <v>548</v>
      </c>
      <c r="H258" s="19" t="s">
        <v>51</v>
      </c>
      <c r="I258" s="33" t="s">
        <v>817</v>
      </c>
      <c r="J258" s="33" t="s">
        <v>24</v>
      </c>
      <c r="K258" s="36">
        <v>7698487181.1561604</v>
      </c>
      <c r="L258" s="36">
        <v>276188011</v>
      </c>
      <c r="M258" s="60" t="s">
        <v>1404</v>
      </c>
      <c r="N258" s="56">
        <v>-1.43E-2</v>
      </c>
      <c r="O258" s="56" t="s">
        <v>25</v>
      </c>
      <c r="P258" s="14">
        <v>2.5000000000000001E-2</v>
      </c>
      <c r="Q258" s="33" t="s">
        <v>25</v>
      </c>
      <c r="R258" s="33" t="s">
        <v>25</v>
      </c>
      <c r="S258" s="33" t="s">
        <v>25</v>
      </c>
      <c r="T258" s="33" t="s">
        <v>25</v>
      </c>
      <c r="U258" s="33" t="s">
        <v>25</v>
      </c>
      <c r="V258" s="39">
        <v>2E-3</v>
      </c>
      <c r="W258" s="17" t="s">
        <v>25</v>
      </c>
      <c r="X258" s="17" t="s">
        <v>25</v>
      </c>
      <c r="Y258" s="36">
        <v>130715304</v>
      </c>
      <c r="Z258" s="36">
        <v>70567068</v>
      </c>
      <c r="AA258" s="36">
        <v>0</v>
      </c>
      <c r="AB258" s="76">
        <v>26052982</v>
      </c>
      <c r="AC258" s="36">
        <v>3839936</v>
      </c>
      <c r="AD258" s="6">
        <v>30238253</v>
      </c>
      <c r="AE258" s="6">
        <v>17065</v>
      </c>
      <c r="AF258" s="36"/>
      <c r="AG258" s="36"/>
      <c r="AH258" s="40"/>
      <c r="AI258" s="93">
        <f t="shared" si="51"/>
        <v>130698239</v>
      </c>
      <c r="AJ258" s="11">
        <f t="shared" si="52"/>
        <v>0.53992363278896205</v>
      </c>
      <c r="AK258" s="11">
        <f t="shared" si="53"/>
        <v>2.9380166323434549E-2</v>
      </c>
      <c r="AL258" s="11">
        <f t="shared" si="54"/>
        <v>9.1663551993344007E-3</v>
      </c>
      <c r="AM258" s="11">
        <f t="shared" si="55"/>
        <v>4.9879098446758963E-4</v>
      </c>
      <c r="AN258" s="94">
        <f t="shared" si="56"/>
        <v>1.6977132769658222E-2</v>
      </c>
    </row>
    <row r="259" spans="1:40" ht="12.75" customHeight="1" x14ac:dyDescent="0.2">
      <c r="A259" s="4" t="s">
        <v>1400</v>
      </c>
      <c r="B259" s="35" t="s">
        <v>493</v>
      </c>
      <c r="C259" s="35" t="s">
        <v>493</v>
      </c>
      <c r="D259" s="33" t="s">
        <v>494</v>
      </c>
      <c r="E259" s="33" t="s">
        <v>964</v>
      </c>
      <c r="F259" s="33" t="s">
        <v>989</v>
      </c>
      <c r="G259" s="33" t="s">
        <v>548</v>
      </c>
      <c r="H259" s="19" t="s">
        <v>51</v>
      </c>
      <c r="I259" s="33" t="s">
        <v>817</v>
      </c>
      <c r="J259" s="33" t="s">
        <v>24</v>
      </c>
      <c r="K259" s="36">
        <v>4899937388.1452103</v>
      </c>
      <c r="L259" s="36">
        <v>0</v>
      </c>
      <c r="M259" s="37"/>
      <c r="N259" s="56">
        <v>-2.87E-2</v>
      </c>
      <c r="O259" s="56" t="s">
        <v>25</v>
      </c>
      <c r="P259" s="14">
        <v>2.5000000000000001E-2</v>
      </c>
      <c r="Q259" s="33" t="s">
        <v>25</v>
      </c>
      <c r="R259" s="33" t="s">
        <v>25</v>
      </c>
      <c r="S259" s="33" t="s">
        <v>25</v>
      </c>
      <c r="T259" s="33" t="s">
        <v>25</v>
      </c>
      <c r="U259" s="33" t="s">
        <v>25</v>
      </c>
      <c r="V259" s="39">
        <v>2E-3</v>
      </c>
      <c r="W259" s="17" t="s">
        <v>25</v>
      </c>
      <c r="X259" s="17" t="s">
        <v>25</v>
      </c>
      <c r="Y259" s="36">
        <v>109335202</v>
      </c>
      <c r="Z259" s="36">
        <v>61828569</v>
      </c>
      <c r="AA259" s="36">
        <v>0</v>
      </c>
      <c r="AB259" s="76">
        <v>25610569</v>
      </c>
      <c r="AC259" s="36">
        <v>2443966</v>
      </c>
      <c r="AD259" s="6">
        <v>19435033</v>
      </c>
      <c r="AE259" s="6">
        <v>17065</v>
      </c>
      <c r="AF259" s="36"/>
      <c r="AG259" s="36"/>
      <c r="AH259" s="40"/>
      <c r="AI259" s="93">
        <f t="shared" si="51"/>
        <v>109318137</v>
      </c>
      <c r="AJ259" s="11">
        <f t="shared" si="52"/>
        <v>0.56558381524558909</v>
      </c>
      <c r="AK259" s="11">
        <f t="shared" si="53"/>
        <v>2.2356454903727459E-2</v>
      </c>
      <c r="AL259" s="11">
        <f t="shared" si="54"/>
        <v>1.2618236541060002E-2</v>
      </c>
      <c r="AM259" s="11">
        <f t="shared" si="55"/>
        <v>4.9877494473967604E-4</v>
      </c>
      <c r="AN259" s="94">
        <f t="shared" si="56"/>
        <v>2.2310108954551471E-2</v>
      </c>
    </row>
    <row r="260" spans="1:40" ht="12.75" customHeight="1" x14ac:dyDescent="0.2">
      <c r="A260" s="4" t="s">
        <v>1400</v>
      </c>
      <c r="B260" s="35" t="s">
        <v>495</v>
      </c>
      <c r="C260" s="35" t="s">
        <v>495</v>
      </c>
      <c r="D260" s="33" t="s">
        <v>496</v>
      </c>
      <c r="E260" s="33" t="s">
        <v>964</v>
      </c>
      <c r="F260" s="33" t="s">
        <v>989</v>
      </c>
      <c r="G260" s="33" t="s">
        <v>548</v>
      </c>
      <c r="H260" s="19" t="s">
        <v>51</v>
      </c>
      <c r="I260" s="33" t="s">
        <v>817</v>
      </c>
      <c r="J260" s="33" t="s">
        <v>52</v>
      </c>
      <c r="K260" s="36">
        <v>9948621.2922469992</v>
      </c>
      <c r="L260" s="36">
        <v>0</v>
      </c>
      <c r="M260" s="37"/>
      <c r="N260" s="56">
        <v>-2.9100000000000001E-2</v>
      </c>
      <c r="O260" s="56" t="s">
        <v>25</v>
      </c>
      <c r="P260" s="14">
        <v>2.5000000000000001E-2</v>
      </c>
      <c r="Q260" s="33" t="s">
        <v>25</v>
      </c>
      <c r="R260" s="33" t="s">
        <v>25</v>
      </c>
      <c r="S260" s="33" t="s">
        <v>25</v>
      </c>
      <c r="T260" s="33" t="s">
        <v>25</v>
      </c>
      <c r="U260" s="33" t="s">
        <v>25</v>
      </c>
      <c r="V260" s="39">
        <v>2E-3</v>
      </c>
      <c r="W260" s="17" t="s">
        <v>25</v>
      </c>
      <c r="X260" s="17" t="s">
        <v>25</v>
      </c>
      <c r="Y260" s="36">
        <v>116940.88396000001</v>
      </c>
      <c r="Z260" s="36">
        <v>49968.278961000004</v>
      </c>
      <c r="AA260" s="36">
        <v>0</v>
      </c>
      <c r="AB260" s="76">
        <v>17335.038314000001</v>
      </c>
      <c r="AC260" s="36">
        <v>4968.621682</v>
      </c>
      <c r="AD260" s="6">
        <v>44614.833974000001</v>
      </c>
      <c r="AE260" s="6">
        <v>54.111027999999997</v>
      </c>
      <c r="AF260" s="36"/>
      <c r="AG260" s="36"/>
      <c r="AH260" s="40"/>
      <c r="AI260" s="93">
        <f t="shared" si="51"/>
        <v>116886.77293100001</v>
      </c>
      <c r="AJ260" s="11">
        <f t="shared" si="52"/>
        <v>0.42749301488969171</v>
      </c>
      <c r="AK260" s="11">
        <f t="shared" si="53"/>
        <v>4.2507989205357311E-2</v>
      </c>
      <c r="AL260" s="11">
        <f t="shared" si="54"/>
        <v>5.0226335381708103E-3</v>
      </c>
      <c r="AM260" s="11">
        <f t="shared" si="55"/>
        <v>4.9942816557627611E-4</v>
      </c>
      <c r="AN260" s="94">
        <f t="shared" si="56"/>
        <v>1.1749042354450696E-2</v>
      </c>
    </row>
    <row r="261" spans="1:40" ht="12.75" customHeight="1" x14ac:dyDescent="0.2">
      <c r="A261" s="4" t="s">
        <v>1400</v>
      </c>
      <c r="B261" s="35" t="s">
        <v>497</v>
      </c>
      <c r="C261" s="35" t="s">
        <v>497</v>
      </c>
      <c r="D261" s="33" t="s">
        <v>498</v>
      </c>
      <c r="E261" s="33" t="s">
        <v>964</v>
      </c>
      <c r="F261" s="33" t="s">
        <v>989</v>
      </c>
      <c r="G261" s="33" t="s">
        <v>548</v>
      </c>
      <c r="H261" s="19" t="s">
        <v>51</v>
      </c>
      <c r="I261" s="33" t="s">
        <v>817</v>
      </c>
      <c r="J261" s="33" t="s">
        <v>24</v>
      </c>
      <c r="K261" s="36">
        <v>6353512648.5013704</v>
      </c>
      <c r="L261" s="36">
        <v>0</v>
      </c>
      <c r="M261" s="37"/>
      <c r="N261" s="56">
        <v>-1.0999999999999999E-2</v>
      </c>
      <c r="O261" s="56" t="s">
        <v>25</v>
      </c>
      <c r="P261" s="14">
        <v>2.5000000000000001E-2</v>
      </c>
      <c r="Q261" s="33" t="s">
        <v>25</v>
      </c>
      <c r="R261" s="33" t="s">
        <v>25</v>
      </c>
      <c r="S261" s="33" t="s">
        <v>25</v>
      </c>
      <c r="T261" s="33" t="s">
        <v>25</v>
      </c>
      <c r="U261" s="33" t="s">
        <v>25</v>
      </c>
      <c r="V261" s="39">
        <v>2E-3</v>
      </c>
      <c r="W261" s="17" t="s">
        <v>25</v>
      </c>
      <c r="X261" s="17" t="s">
        <v>25</v>
      </c>
      <c r="Y261" s="36">
        <v>105026764</v>
      </c>
      <c r="Z261" s="36">
        <v>65050466</v>
      </c>
      <c r="AA261" s="36">
        <v>0</v>
      </c>
      <c r="AB261" s="76">
        <v>30271681</v>
      </c>
      <c r="AC261" s="36">
        <v>3167631</v>
      </c>
      <c r="AD261" s="6">
        <v>6519921</v>
      </c>
      <c r="AE261" s="6">
        <v>17065</v>
      </c>
      <c r="AF261" s="36"/>
      <c r="AG261" s="36"/>
      <c r="AH261" s="40"/>
      <c r="AI261" s="93">
        <f t="shared" si="51"/>
        <v>105009699</v>
      </c>
      <c r="AJ261" s="11">
        <f t="shared" si="52"/>
        <v>0.61947102619539929</v>
      </c>
      <c r="AK261" s="11">
        <f t="shared" si="53"/>
        <v>3.0165127889758069E-2</v>
      </c>
      <c r="AL261" s="11">
        <f t="shared" ref="AL261:AL292" si="57">+Z261/K261</f>
        <v>1.0238504210004796E-2</v>
      </c>
      <c r="AM261" s="11">
        <f t="shared" ref="AM261:AM292" si="58">+AC261/K261</f>
        <v>4.9856373556557919E-4</v>
      </c>
      <c r="AN261" s="94">
        <f t="shared" ref="AN261:AN292" si="59">+AI261/K261+AH261</f>
        <v>1.6527817730050333E-2</v>
      </c>
    </row>
    <row r="262" spans="1:40" ht="12.75" customHeight="1" x14ac:dyDescent="0.2">
      <c r="A262" s="4" t="s">
        <v>1400</v>
      </c>
      <c r="B262" s="35" t="s">
        <v>499</v>
      </c>
      <c r="C262" s="35" t="s">
        <v>499</v>
      </c>
      <c r="D262" s="33" t="s">
        <v>500</v>
      </c>
      <c r="E262" s="33" t="s">
        <v>964</v>
      </c>
      <c r="F262" s="33" t="s">
        <v>989</v>
      </c>
      <c r="G262" s="33" t="s">
        <v>548</v>
      </c>
      <c r="H262" s="19" t="s">
        <v>51</v>
      </c>
      <c r="I262" s="33" t="s">
        <v>817</v>
      </c>
      <c r="J262" s="33" t="s">
        <v>52</v>
      </c>
      <c r="K262" s="36">
        <v>5344481.3035890004</v>
      </c>
      <c r="L262" s="36">
        <v>0</v>
      </c>
      <c r="M262" s="37"/>
      <c r="N262" s="56">
        <v>-1.4E-2</v>
      </c>
      <c r="O262" s="56" t="s">
        <v>25</v>
      </c>
      <c r="P262" s="14">
        <v>2.5000000000000001E-2</v>
      </c>
      <c r="Q262" s="33" t="s">
        <v>25</v>
      </c>
      <c r="R262" s="33" t="s">
        <v>25</v>
      </c>
      <c r="S262" s="33" t="s">
        <v>25</v>
      </c>
      <c r="T262" s="33" t="s">
        <v>25</v>
      </c>
      <c r="U262" s="33" t="s">
        <v>25</v>
      </c>
      <c r="V262" s="39">
        <v>2E-3</v>
      </c>
      <c r="W262" s="17" t="s">
        <v>25</v>
      </c>
      <c r="X262" s="17" t="s">
        <v>25</v>
      </c>
      <c r="Y262" s="36">
        <v>50326.253678000001</v>
      </c>
      <c r="Z262" s="36">
        <v>25502.673866000001</v>
      </c>
      <c r="AA262" s="36">
        <v>0</v>
      </c>
      <c r="AB262" s="76">
        <v>11939.807301000001</v>
      </c>
      <c r="AC262" s="36">
        <v>2668.5246860000002</v>
      </c>
      <c r="AD262" s="6">
        <v>10153.959068</v>
      </c>
      <c r="AE262" s="6">
        <v>61.288758000000001</v>
      </c>
      <c r="AF262" s="36"/>
      <c r="AG262" s="36"/>
      <c r="AH262" s="40"/>
      <c r="AI262" s="93">
        <f t="shared" si="51"/>
        <v>50264.964921000006</v>
      </c>
      <c r="AJ262" s="11">
        <f t="shared" si="52"/>
        <v>0.50736479983785554</v>
      </c>
      <c r="AK262" s="11">
        <f t="shared" si="53"/>
        <v>5.3089158426630624E-2</v>
      </c>
      <c r="AL262" s="11">
        <f t="shared" si="57"/>
        <v>4.771777169259455E-3</v>
      </c>
      <c r="AM262" s="11">
        <f t="shared" si="58"/>
        <v>4.9930470974011933E-4</v>
      </c>
      <c r="AN262" s="94">
        <f t="shared" si="59"/>
        <v>9.4050221276376026E-3</v>
      </c>
    </row>
    <row r="263" spans="1:40" ht="12.75" customHeight="1" x14ac:dyDescent="0.2">
      <c r="A263" s="4" t="s">
        <v>1400</v>
      </c>
      <c r="B263" s="35" t="s">
        <v>501</v>
      </c>
      <c r="C263" s="35" t="s">
        <v>501</v>
      </c>
      <c r="D263" s="33" t="s">
        <v>502</v>
      </c>
      <c r="E263" s="33" t="s">
        <v>964</v>
      </c>
      <c r="F263" s="33" t="s">
        <v>989</v>
      </c>
      <c r="G263" s="33" t="s">
        <v>548</v>
      </c>
      <c r="H263" s="19" t="s">
        <v>51</v>
      </c>
      <c r="I263" s="33" t="s">
        <v>817</v>
      </c>
      <c r="J263" s="33" t="s">
        <v>120</v>
      </c>
      <c r="K263" s="36">
        <v>6542097.4458900001</v>
      </c>
      <c r="L263" s="36">
        <v>0</v>
      </c>
      <c r="M263" s="37"/>
      <c r="N263" s="56">
        <v>-2.64E-2</v>
      </c>
      <c r="O263" s="56" t="s">
        <v>25</v>
      </c>
      <c r="P263" s="14">
        <v>2.5000000000000001E-2</v>
      </c>
      <c r="Q263" s="33" t="s">
        <v>25</v>
      </c>
      <c r="R263" s="33" t="s">
        <v>25</v>
      </c>
      <c r="S263" s="33" t="s">
        <v>25</v>
      </c>
      <c r="T263" s="33" t="s">
        <v>25</v>
      </c>
      <c r="U263" s="33" t="s">
        <v>25</v>
      </c>
      <c r="V263" s="39">
        <v>2E-3</v>
      </c>
      <c r="W263" s="17" t="s">
        <v>25</v>
      </c>
      <c r="X263" s="17" t="s">
        <v>25</v>
      </c>
      <c r="Y263" s="36">
        <v>127793.242701</v>
      </c>
      <c r="Z263" s="36">
        <v>60804.566826000002</v>
      </c>
      <c r="AA263" s="36">
        <v>0</v>
      </c>
      <c r="AB263" s="76">
        <v>20853.865218999999</v>
      </c>
      <c r="AC263" s="36">
        <v>2588.453548</v>
      </c>
      <c r="AD263" s="6">
        <v>43485.395635000001</v>
      </c>
      <c r="AE263" s="6">
        <v>60.961475</v>
      </c>
      <c r="AF263" s="36"/>
      <c r="AG263" s="36"/>
      <c r="AH263" s="40"/>
      <c r="AI263" s="93">
        <f t="shared" si="51"/>
        <v>127732.28122800001</v>
      </c>
      <c r="AJ263" s="11">
        <f t="shared" si="52"/>
        <v>0.47603132302526452</v>
      </c>
      <c r="AK263" s="11">
        <f t="shared" si="53"/>
        <v>2.0264677989893981E-2</v>
      </c>
      <c r="AL263" s="11">
        <f t="shared" si="57"/>
        <v>9.2943535813884582E-3</v>
      </c>
      <c r="AM263" s="11">
        <f t="shared" si="58"/>
        <v>3.9566111165558485E-4</v>
      </c>
      <c r="AN263" s="94">
        <f t="shared" si="59"/>
        <v>1.9524668087640057E-2</v>
      </c>
    </row>
    <row r="264" spans="1:40" ht="12.75" customHeight="1" x14ac:dyDescent="0.2">
      <c r="A264" s="4" t="s">
        <v>1405</v>
      </c>
      <c r="B264" s="35" t="s">
        <v>503</v>
      </c>
      <c r="C264" s="35" t="s">
        <v>55</v>
      </c>
      <c r="D264" s="33" t="s">
        <v>504</v>
      </c>
      <c r="E264" s="33" t="s">
        <v>964</v>
      </c>
      <c r="F264" s="33" t="s">
        <v>965</v>
      </c>
      <c r="G264" s="33" t="s">
        <v>1085</v>
      </c>
      <c r="H264" s="3" t="s">
        <v>31</v>
      </c>
      <c r="I264" s="5" t="s">
        <v>810</v>
      </c>
      <c r="J264" s="33" t="s">
        <v>24</v>
      </c>
      <c r="K264" s="36">
        <v>736570085</v>
      </c>
      <c r="L264" s="37"/>
      <c r="M264" s="37"/>
      <c r="N264" s="77">
        <v>3.408E-3</v>
      </c>
      <c r="O264" s="77">
        <v>1.0510000000000001E-3</v>
      </c>
      <c r="P264" s="33" t="s">
        <v>1406</v>
      </c>
      <c r="Q264" s="34"/>
      <c r="R264" s="34"/>
      <c r="S264" s="34"/>
      <c r="T264" s="33" t="s">
        <v>25</v>
      </c>
      <c r="U264" s="33" t="s">
        <v>25</v>
      </c>
      <c r="V264" s="59">
        <v>8.0000000000000004E-4</v>
      </c>
      <c r="W264" s="39">
        <v>0.01</v>
      </c>
      <c r="X264" s="17" t="s">
        <v>25</v>
      </c>
      <c r="Y264" s="36">
        <v>4053750</v>
      </c>
      <c r="Z264" s="36">
        <v>1480778</v>
      </c>
      <c r="AA264" s="36">
        <v>0</v>
      </c>
      <c r="AB264" s="36"/>
      <c r="AC264" s="36">
        <v>593105</v>
      </c>
      <c r="AD264" s="6">
        <v>1838177</v>
      </c>
      <c r="AE264" s="6">
        <v>141690</v>
      </c>
      <c r="AF264" s="36"/>
      <c r="AG264" s="36"/>
      <c r="AH264" s="37"/>
      <c r="AI264" s="93">
        <f t="shared" ref="AI264:AI273" si="60">+Z264+AB264+AC264+AD264</f>
        <v>3912060</v>
      </c>
      <c r="AJ264" s="11">
        <f t="shared" si="52"/>
        <v>0.37851617817722633</v>
      </c>
      <c r="AK264" s="11">
        <f t="shared" si="53"/>
        <v>0.1516093822691881</v>
      </c>
      <c r="AL264" s="11">
        <f t="shared" si="57"/>
        <v>2.0103694545238015E-3</v>
      </c>
      <c r="AM264" s="11">
        <f t="shared" si="58"/>
        <v>8.0522547966362221E-4</v>
      </c>
      <c r="AN264" s="94">
        <f t="shared" si="59"/>
        <v>5.311185017784153E-3</v>
      </c>
    </row>
    <row r="265" spans="1:40" ht="12.75" customHeight="1" x14ac:dyDescent="0.2">
      <c r="A265" s="4" t="s">
        <v>1405</v>
      </c>
      <c r="B265" s="35" t="s">
        <v>503</v>
      </c>
      <c r="C265" s="35" t="s">
        <v>58</v>
      </c>
      <c r="D265" s="33" t="s">
        <v>505</v>
      </c>
      <c r="E265" s="33" t="s">
        <v>964</v>
      </c>
      <c r="F265" s="33" t="s">
        <v>965</v>
      </c>
      <c r="G265" s="33" t="s">
        <v>1085</v>
      </c>
      <c r="H265" s="3" t="s">
        <v>31</v>
      </c>
      <c r="I265" s="5" t="s">
        <v>810</v>
      </c>
      <c r="J265" s="33" t="s">
        <v>24</v>
      </c>
      <c r="K265" s="36">
        <v>1170288</v>
      </c>
      <c r="L265" s="37"/>
      <c r="M265" s="37"/>
      <c r="N265" s="77">
        <v>3.8010000000000001E-3</v>
      </c>
      <c r="O265" s="77">
        <v>1.0510000000000001E-3</v>
      </c>
      <c r="P265" s="33" t="s">
        <v>1407</v>
      </c>
      <c r="Q265" s="34"/>
      <c r="R265" s="34"/>
      <c r="S265" s="34"/>
      <c r="T265" s="33" t="s">
        <v>25</v>
      </c>
      <c r="U265" s="33" t="s">
        <v>25</v>
      </c>
      <c r="V265" s="59">
        <v>8.0000000000000004E-4</v>
      </c>
      <c r="W265" s="39">
        <v>0.01</v>
      </c>
      <c r="X265" s="17" t="s">
        <v>25</v>
      </c>
      <c r="Y265" s="36">
        <v>6495</v>
      </c>
      <c r="Z265" s="36">
        <v>2373</v>
      </c>
      <c r="AA265" s="36">
        <v>0</v>
      </c>
      <c r="AB265" s="36"/>
      <c r="AC265" s="36">
        <v>950</v>
      </c>
      <c r="AD265" s="6">
        <v>2945</v>
      </c>
      <c r="AE265" s="6">
        <v>227</v>
      </c>
      <c r="AF265" s="36"/>
      <c r="AG265" s="36"/>
      <c r="AH265" s="37"/>
      <c r="AI265" s="93">
        <f t="shared" si="60"/>
        <v>6268</v>
      </c>
      <c r="AJ265" s="11">
        <f t="shared" si="52"/>
        <v>0.37858966177409065</v>
      </c>
      <c r="AK265" s="11">
        <f t="shared" si="53"/>
        <v>0.15156349712827058</v>
      </c>
      <c r="AL265" s="11">
        <f t="shared" si="57"/>
        <v>2.0277060005742175E-3</v>
      </c>
      <c r="AM265" s="11">
        <f t="shared" si="58"/>
        <v>8.1176599264454565E-4</v>
      </c>
      <c r="AN265" s="94">
        <f t="shared" si="59"/>
        <v>5.3559465704168547E-3</v>
      </c>
    </row>
    <row r="266" spans="1:40" ht="12.75" customHeight="1" x14ac:dyDescent="0.2">
      <c r="A266" s="4" t="s">
        <v>1405</v>
      </c>
      <c r="B266" s="35" t="s">
        <v>506</v>
      </c>
      <c r="C266" s="35" t="s">
        <v>55</v>
      </c>
      <c r="D266" s="33" t="s">
        <v>507</v>
      </c>
      <c r="E266" s="33" t="s">
        <v>964</v>
      </c>
      <c r="F266" s="33" t="s">
        <v>965</v>
      </c>
      <c r="G266" s="33" t="s">
        <v>1085</v>
      </c>
      <c r="H266" s="35" t="s">
        <v>77</v>
      </c>
      <c r="I266" s="5" t="s">
        <v>810</v>
      </c>
      <c r="J266" s="33" t="s">
        <v>24</v>
      </c>
      <c r="K266" s="36">
        <v>87913472</v>
      </c>
      <c r="L266" s="37"/>
      <c r="M266" s="37"/>
      <c r="N266" s="56">
        <v>-1.7395999999999998E-2</v>
      </c>
      <c r="O266" s="77">
        <v>5.04E-2</v>
      </c>
      <c r="P266" s="33" t="s">
        <v>1408</v>
      </c>
      <c r="Q266" s="34"/>
      <c r="R266" s="34"/>
      <c r="S266" s="34"/>
      <c r="T266" s="33" t="s">
        <v>25</v>
      </c>
      <c r="U266" s="33" t="s">
        <v>25</v>
      </c>
      <c r="V266" s="59">
        <v>2.5000000000000001E-3</v>
      </c>
      <c r="W266" s="39">
        <v>0.01</v>
      </c>
      <c r="X266" s="17" t="s">
        <v>25</v>
      </c>
      <c r="Y266" s="36">
        <v>727775</v>
      </c>
      <c r="Z266" s="36">
        <v>0</v>
      </c>
      <c r="AA266" s="36">
        <v>0</v>
      </c>
      <c r="AB266" s="36"/>
      <c r="AC266" s="36">
        <v>62931</v>
      </c>
      <c r="AD266" s="6">
        <v>429145</v>
      </c>
      <c r="AE266" s="6">
        <v>235699</v>
      </c>
      <c r="AF266" s="36"/>
      <c r="AG266" s="36"/>
      <c r="AH266" s="37"/>
      <c r="AI266" s="93">
        <f t="shared" si="60"/>
        <v>492076</v>
      </c>
      <c r="AJ266" s="11">
        <f t="shared" si="52"/>
        <v>0</v>
      </c>
      <c r="AK266" s="11">
        <f t="shared" si="53"/>
        <v>0.12788878140775004</v>
      </c>
      <c r="AL266" s="11">
        <f t="shared" si="57"/>
        <v>0</v>
      </c>
      <c r="AM266" s="11">
        <f t="shared" si="58"/>
        <v>7.1582885499050705E-4</v>
      </c>
      <c r="AN266" s="94">
        <f t="shared" si="59"/>
        <v>5.5972763764807285E-3</v>
      </c>
    </row>
    <row r="267" spans="1:40" ht="12.75" customHeight="1" x14ac:dyDescent="0.2">
      <c r="A267" s="4" t="s">
        <v>1405</v>
      </c>
      <c r="B267" s="35" t="s">
        <v>508</v>
      </c>
      <c r="C267" s="35" t="s">
        <v>55</v>
      </c>
      <c r="D267" s="33" t="s">
        <v>509</v>
      </c>
      <c r="E267" s="33" t="s">
        <v>964</v>
      </c>
      <c r="F267" s="33" t="s">
        <v>965</v>
      </c>
      <c r="G267" s="33" t="s">
        <v>1085</v>
      </c>
      <c r="H267" s="35" t="s">
        <v>77</v>
      </c>
      <c r="I267" s="5" t="s">
        <v>810</v>
      </c>
      <c r="J267" s="33" t="s">
        <v>24</v>
      </c>
      <c r="K267" s="36">
        <v>128045820</v>
      </c>
      <c r="L267" s="37"/>
      <c r="M267" s="37"/>
      <c r="N267" s="77">
        <v>9.9503999999999995E-2</v>
      </c>
      <c r="O267" s="77">
        <v>0.1173</v>
      </c>
      <c r="P267" s="33" t="s">
        <v>1408</v>
      </c>
      <c r="Q267" s="34"/>
      <c r="R267" s="34"/>
      <c r="S267" s="34"/>
      <c r="T267" s="33" t="s">
        <v>25</v>
      </c>
      <c r="U267" s="33" t="s">
        <v>25</v>
      </c>
      <c r="V267" s="59">
        <v>2.5000000000000001E-3</v>
      </c>
      <c r="W267" s="39">
        <v>0.01</v>
      </c>
      <c r="X267" s="17" t="s">
        <v>25</v>
      </c>
      <c r="Y267" s="36">
        <v>1518015</v>
      </c>
      <c r="Z267" s="36">
        <v>116299</v>
      </c>
      <c r="AA267" s="36">
        <v>0</v>
      </c>
      <c r="AB267" s="36"/>
      <c r="AC267" s="36">
        <v>150406</v>
      </c>
      <c r="AD267" s="6">
        <v>478726</v>
      </c>
      <c r="AE267" s="6">
        <v>772584</v>
      </c>
      <c r="AF267" s="36"/>
      <c r="AG267" s="36"/>
      <c r="AH267" s="37"/>
      <c r="AI267" s="93">
        <f t="shared" si="60"/>
        <v>745431</v>
      </c>
      <c r="AJ267" s="11">
        <f t="shared" si="52"/>
        <v>0.15601578147407338</v>
      </c>
      <c r="AK267" s="11">
        <f t="shared" si="53"/>
        <v>0.20177051933713516</v>
      </c>
      <c r="AL267" s="11">
        <f t="shared" si="57"/>
        <v>9.0826080851370231E-4</v>
      </c>
      <c r="AM267" s="11">
        <f t="shared" si="58"/>
        <v>1.1746263954575012E-3</v>
      </c>
      <c r="AN267" s="94">
        <f t="shared" si="59"/>
        <v>5.8215957381506089E-3</v>
      </c>
    </row>
    <row r="268" spans="1:40" ht="12.75" customHeight="1" x14ac:dyDescent="0.2">
      <c r="A268" s="4" t="s">
        <v>1405</v>
      </c>
      <c r="B268" s="35" t="s">
        <v>510</v>
      </c>
      <c r="C268" s="35" t="s">
        <v>55</v>
      </c>
      <c r="D268" s="33" t="s">
        <v>511</v>
      </c>
      <c r="E268" s="33" t="s">
        <v>964</v>
      </c>
      <c r="F268" s="33" t="s">
        <v>965</v>
      </c>
      <c r="G268" s="33" t="s">
        <v>548</v>
      </c>
      <c r="H268" s="35" t="s">
        <v>110</v>
      </c>
      <c r="I268" s="5" t="s">
        <v>810</v>
      </c>
      <c r="J268" s="33" t="s">
        <v>24</v>
      </c>
      <c r="K268" s="36">
        <v>983395281</v>
      </c>
      <c r="L268" s="37"/>
      <c r="M268" s="37"/>
      <c r="N268" s="77">
        <v>7.1170000000000001E-3</v>
      </c>
      <c r="O268" s="77">
        <v>1.0510000000000001E-3</v>
      </c>
      <c r="P268" s="33" t="s">
        <v>1409</v>
      </c>
      <c r="Q268" s="34"/>
      <c r="R268" s="34"/>
      <c r="S268" s="34"/>
      <c r="T268" s="59">
        <v>2.5000000000000001E-3</v>
      </c>
      <c r="U268" s="33" t="s">
        <v>512</v>
      </c>
      <c r="V268" s="33" t="s">
        <v>1360</v>
      </c>
      <c r="W268" s="39">
        <v>0.01</v>
      </c>
      <c r="X268" s="17" t="s">
        <v>25</v>
      </c>
      <c r="Y268" s="36">
        <v>25537585</v>
      </c>
      <c r="Z268" s="36">
        <v>14775372</v>
      </c>
      <c r="AA268" s="36">
        <v>1915192</v>
      </c>
      <c r="AB268" s="36"/>
      <c r="AC268" s="36">
        <v>835955</v>
      </c>
      <c r="AD268" s="6">
        <v>3862159</v>
      </c>
      <c r="AE268" s="6">
        <v>4148907</v>
      </c>
      <c r="AF268" s="36"/>
      <c r="AG268" s="36"/>
      <c r="AH268" s="37"/>
      <c r="AI268" s="93">
        <f t="shared" si="60"/>
        <v>19473486</v>
      </c>
      <c r="AJ268" s="11">
        <f t="shared" si="52"/>
        <v>0.75874304169268925</v>
      </c>
      <c r="AK268" s="11">
        <f t="shared" si="53"/>
        <v>4.292785585487878E-2</v>
      </c>
      <c r="AL268" s="11">
        <f t="shared" si="57"/>
        <v>1.5024855503653775E-2</v>
      </c>
      <c r="AM268" s="11">
        <f t="shared" si="58"/>
        <v>8.5007017640956119E-4</v>
      </c>
      <c r="AN268" s="94">
        <f t="shared" si="59"/>
        <v>1.9802297586986286E-2</v>
      </c>
    </row>
    <row r="269" spans="1:40" ht="12.75" customHeight="1" x14ac:dyDescent="0.2">
      <c r="A269" s="4" t="s">
        <v>1405</v>
      </c>
      <c r="B269" s="35" t="s">
        <v>513</v>
      </c>
      <c r="C269" s="35" t="s">
        <v>55</v>
      </c>
      <c r="D269" s="33" t="s">
        <v>514</v>
      </c>
      <c r="E269" s="33" t="s">
        <v>964</v>
      </c>
      <c r="F269" s="33" t="s">
        <v>965</v>
      </c>
      <c r="G269" s="33" t="s">
        <v>548</v>
      </c>
      <c r="H269" s="35" t="s">
        <v>110</v>
      </c>
      <c r="I269" s="5" t="s">
        <v>810</v>
      </c>
      <c r="J269" s="33" t="s">
        <v>52</v>
      </c>
      <c r="K269" s="36">
        <v>627088</v>
      </c>
      <c r="L269" s="37"/>
      <c r="M269" s="37"/>
      <c r="N269" s="56">
        <v>-3.6311000000000003E-2</v>
      </c>
      <c r="O269" s="56">
        <v>-2.6129999999999999E-3</v>
      </c>
      <c r="P269" s="33" t="s">
        <v>1408</v>
      </c>
      <c r="Q269" s="34"/>
      <c r="R269" s="34"/>
      <c r="S269" s="34"/>
      <c r="T269" s="59">
        <v>2.5000000000000001E-3</v>
      </c>
      <c r="U269" s="33" t="s">
        <v>512</v>
      </c>
      <c r="V269" s="33" t="s">
        <v>1360</v>
      </c>
      <c r="W269" s="39">
        <v>0.01</v>
      </c>
      <c r="X269" s="17" t="s">
        <v>25</v>
      </c>
      <c r="Y269" s="36">
        <v>27690.69</v>
      </c>
      <c r="Z269" s="36">
        <v>9625.2099999999991</v>
      </c>
      <c r="AA269" s="36">
        <v>0</v>
      </c>
      <c r="AB269" s="36"/>
      <c r="AC269" s="36">
        <v>536.16999999999996</v>
      </c>
      <c r="AD269" s="6">
        <v>8279.1</v>
      </c>
      <c r="AE269" s="6">
        <v>9250.2099999999991</v>
      </c>
      <c r="AF269" s="36"/>
      <c r="AG269" s="36"/>
      <c r="AH269" s="37"/>
      <c r="AI269" s="93">
        <f t="shared" si="60"/>
        <v>18440.48</v>
      </c>
      <c r="AJ269" s="11">
        <f t="shared" si="52"/>
        <v>0.52196092509522529</v>
      </c>
      <c r="AK269" s="11">
        <f t="shared" si="53"/>
        <v>2.9075707356858389E-2</v>
      </c>
      <c r="AL269" s="11">
        <f t="shared" si="57"/>
        <v>1.5349057867476333E-2</v>
      </c>
      <c r="AM269" s="11">
        <f t="shared" si="58"/>
        <v>8.5501556400377607E-4</v>
      </c>
      <c r="AN269" s="94">
        <f t="shared" si="59"/>
        <v>2.9406526675681881E-2</v>
      </c>
    </row>
    <row r="270" spans="1:40" ht="12.75" customHeight="1" x14ac:dyDescent="0.2">
      <c r="A270" s="4" t="s">
        <v>1405</v>
      </c>
      <c r="B270" s="35" t="s">
        <v>515</v>
      </c>
      <c r="C270" s="35" t="s">
        <v>55</v>
      </c>
      <c r="D270" s="33" t="s">
        <v>516</v>
      </c>
      <c r="E270" s="33" t="s">
        <v>964</v>
      </c>
      <c r="F270" s="33" t="s">
        <v>965</v>
      </c>
      <c r="G270" s="33" t="s">
        <v>548</v>
      </c>
      <c r="H270" s="35" t="s">
        <v>110</v>
      </c>
      <c r="I270" s="5" t="s">
        <v>810</v>
      </c>
      <c r="J270" s="33" t="s">
        <v>24</v>
      </c>
      <c r="K270" s="36">
        <v>486490679</v>
      </c>
      <c r="L270" s="37"/>
      <c r="M270" s="37"/>
      <c r="N270" s="56">
        <v>-1.1799E-2</v>
      </c>
      <c r="O270" s="77">
        <v>1.0510000000000001E-3</v>
      </c>
      <c r="P270" s="33" t="s">
        <v>1410</v>
      </c>
      <c r="Q270" s="34"/>
      <c r="R270" s="34"/>
      <c r="S270" s="34"/>
      <c r="T270" s="59">
        <v>2.5000000000000001E-3</v>
      </c>
      <c r="U270" s="33" t="s">
        <v>512</v>
      </c>
      <c r="V270" s="33" t="s">
        <v>1360</v>
      </c>
      <c r="W270" s="39">
        <v>0.01</v>
      </c>
      <c r="X270" s="17" t="s">
        <v>25</v>
      </c>
      <c r="Y270" s="36">
        <v>15016113</v>
      </c>
      <c r="Z270" s="36">
        <v>9487114</v>
      </c>
      <c r="AA270" s="36">
        <v>0</v>
      </c>
      <c r="AB270" s="36"/>
      <c r="AC270" s="36">
        <v>418621</v>
      </c>
      <c r="AD270" s="6">
        <v>2588285</v>
      </c>
      <c r="AE270" s="6">
        <v>2522093</v>
      </c>
      <c r="AF270" s="36"/>
      <c r="AG270" s="36"/>
      <c r="AH270" s="37"/>
      <c r="AI270" s="93">
        <f t="shared" si="60"/>
        <v>12494020</v>
      </c>
      <c r="AJ270" s="11">
        <f t="shared" si="52"/>
        <v>0.75933238461279873</v>
      </c>
      <c r="AK270" s="11">
        <f t="shared" si="53"/>
        <v>3.3505709131248389E-2</v>
      </c>
      <c r="AL270" s="11">
        <f t="shared" si="57"/>
        <v>1.9501121829304361E-2</v>
      </c>
      <c r="AM270" s="11">
        <f t="shared" si="58"/>
        <v>8.6049130655594741E-4</v>
      </c>
      <c r="AN270" s="94">
        <f t="shared" si="59"/>
        <v>2.5681930896768526E-2</v>
      </c>
    </row>
    <row r="271" spans="1:40" ht="12.75" customHeight="1" x14ac:dyDescent="0.2">
      <c r="A271" s="4" t="s">
        <v>1405</v>
      </c>
      <c r="B271" s="35" t="s">
        <v>515</v>
      </c>
      <c r="C271" s="35" t="s">
        <v>52</v>
      </c>
      <c r="D271" s="33" t="s">
        <v>517</v>
      </c>
      <c r="E271" s="33" t="s">
        <v>964</v>
      </c>
      <c r="F271" s="33" t="s">
        <v>965</v>
      </c>
      <c r="G271" s="33" t="s">
        <v>548</v>
      </c>
      <c r="H271" s="35" t="s">
        <v>110</v>
      </c>
      <c r="I271" s="5" t="s">
        <v>810</v>
      </c>
      <c r="J271" s="33" t="s">
        <v>52</v>
      </c>
      <c r="K271" s="36">
        <v>73874</v>
      </c>
      <c r="L271" s="37"/>
      <c r="M271" s="37"/>
      <c r="N271" s="56">
        <v>-7.4679999999999998E-3</v>
      </c>
      <c r="O271" s="77">
        <v>3.8920000000000001E-3</v>
      </c>
      <c r="P271" s="33" t="s">
        <v>1410</v>
      </c>
      <c r="Q271" s="34"/>
      <c r="R271" s="34"/>
      <c r="S271" s="34"/>
      <c r="T271" s="59">
        <v>2.5000000000000001E-3</v>
      </c>
      <c r="U271" s="33" t="s">
        <v>512</v>
      </c>
      <c r="V271" s="33" t="s">
        <v>1360</v>
      </c>
      <c r="W271" s="39">
        <v>0.01</v>
      </c>
      <c r="X271" s="17" t="s">
        <v>25</v>
      </c>
      <c r="Y271" s="36">
        <v>2270.8265270000002</v>
      </c>
      <c r="Z271" s="36">
        <v>1434.6965270000001</v>
      </c>
      <c r="AA271" s="36">
        <v>0</v>
      </c>
      <c r="AB271" s="36"/>
      <c r="AC271" s="36">
        <v>63.31</v>
      </c>
      <c r="AD271" s="6">
        <v>391.41999999999996</v>
      </c>
      <c r="AE271" s="6">
        <v>381.4</v>
      </c>
      <c r="AF271" s="36"/>
      <c r="AG271" s="36"/>
      <c r="AH271" s="37"/>
      <c r="AI271" s="93">
        <f t="shared" si="60"/>
        <v>1889.4265270000001</v>
      </c>
      <c r="AJ271" s="11">
        <f t="shared" si="52"/>
        <v>0.75932909086334643</v>
      </c>
      <c r="AK271" s="11">
        <f t="shared" si="53"/>
        <v>3.3507521512637257E-2</v>
      </c>
      <c r="AL271" s="11">
        <f t="shared" si="57"/>
        <v>1.9420858854265373E-2</v>
      </c>
      <c r="AM271" s="11">
        <f t="shared" si="58"/>
        <v>8.5699975634187942E-4</v>
      </c>
      <c r="AN271" s="94">
        <f t="shared" si="59"/>
        <v>2.5576339808322281E-2</v>
      </c>
    </row>
    <row r="272" spans="1:40" ht="12.75" customHeight="1" x14ac:dyDescent="0.2">
      <c r="A272" s="4" t="s">
        <v>1405</v>
      </c>
      <c r="B272" s="35" t="s">
        <v>518</v>
      </c>
      <c r="C272" s="35" t="s">
        <v>55</v>
      </c>
      <c r="D272" s="33" t="s">
        <v>519</v>
      </c>
      <c r="E272" s="33" t="s">
        <v>964</v>
      </c>
      <c r="F272" s="33" t="s">
        <v>965</v>
      </c>
      <c r="G272" s="33" t="s">
        <v>1085</v>
      </c>
      <c r="H272" s="3" t="s">
        <v>23</v>
      </c>
      <c r="I272" s="5" t="s">
        <v>810</v>
      </c>
      <c r="J272" s="33" t="s">
        <v>120</v>
      </c>
      <c r="K272" s="36">
        <v>821442</v>
      </c>
      <c r="L272" s="37"/>
      <c r="M272" s="37"/>
      <c r="N272" s="77">
        <v>3.6831000000000003E-2</v>
      </c>
      <c r="O272" s="77">
        <v>1.4940999999999999E-2</v>
      </c>
      <c r="P272" s="33" t="s">
        <v>1411</v>
      </c>
      <c r="Q272" s="34"/>
      <c r="R272" s="34"/>
      <c r="S272" s="34"/>
      <c r="T272" s="59">
        <v>2.5000000000000001E-3</v>
      </c>
      <c r="U272" s="33" t="s">
        <v>512</v>
      </c>
      <c r="V272" s="33" t="s">
        <v>1360</v>
      </c>
      <c r="W272" s="39">
        <v>0.03</v>
      </c>
      <c r="X272" s="17" t="s">
        <v>25</v>
      </c>
      <c r="Y272" s="36">
        <v>29970.739999999998</v>
      </c>
      <c r="Z272" s="36">
        <v>3843</v>
      </c>
      <c r="AA272" s="36">
        <v>9402</v>
      </c>
      <c r="AB272" s="36"/>
      <c r="AC272" s="36">
        <v>3308.42</v>
      </c>
      <c r="AD272" s="6">
        <v>9712.98</v>
      </c>
      <c r="AE272" s="6">
        <v>3704.34</v>
      </c>
      <c r="AF272" s="36"/>
      <c r="AG272" s="36"/>
      <c r="AH272" s="37"/>
      <c r="AI272" s="93">
        <f t="shared" si="60"/>
        <v>16864.400000000001</v>
      </c>
      <c r="AJ272" s="11">
        <f t="shared" si="52"/>
        <v>0.2278764735181803</v>
      </c>
      <c r="AK272" s="11">
        <f t="shared" si="53"/>
        <v>0.19617774720713455</v>
      </c>
      <c r="AL272" s="11">
        <f t="shared" si="57"/>
        <v>4.6783583016208087E-3</v>
      </c>
      <c r="AM272" s="11">
        <f t="shared" si="58"/>
        <v>4.0275758970201182E-3</v>
      </c>
      <c r="AN272" s="94">
        <f t="shared" si="59"/>
        <v>2.0530238288278418E-2</v>
      </c>
    </row>
    <row r="273" spans="1:40" ht="12.75" customHeight="1" x14ac:dyDescent="0.2">
      <c r="A273" s="4" t="s">
        <v>1405</v>
      </c>
      <c r="B273" s="35" t="s">
        <v>520</v>
      </c>
      <c r="C273" s="35" t="s">
        <v>55</v>
      </c>
      <c r="D273" s="33" t="s">
        <v>521</v>
      </c>
      <c r="E273" s="33" t="s">
        <v>964</v>
      </c>
      <c r="F273" s="33" t="s">
        <v>965</v>
      </c>
      <c r="G273" s="33" t="s">
        <v>1085</v>
      </c>
      <c r="H273" s="3" t="s">
        <v>23</v>
      </c>
      <c r="I273" s="5" t="s">
        <v>810</v>
      </c>
      <c r="J273" s="33" t="s">
        <v>52</v>
      </c>
      <c r="K273" s="36">
        <v>1704506</v>
      </c>
      <c r="L273" s="37"/>
      <c r="M273" s="37"/>
      <c r="N273" s="77">
        <v>2.5968999999999999E-2</v>
      </c>
      <c r="O273" s="56">
        <v>-2.6129999999999999E-3</v>
      </c>
      <c r="P273" s="33" t="s">
        <v>1412</v>
      </c>
      <c r="Q273" s="34"/>
      <c r="R273" s="34"/>
      <c r="S273" s="34"/>
      <c r="T273" s="59">
        <v>2.5000000000000001E-3</v>
      </c>
      <c r="U273" s="33" t="s">
        <v>512</v>
      </c>
      <c r="V273" s="33" t="s">
        <v>1360</v>
      </c>
      <c r="W273" s="39">
        <v>0.03</v>
      </c>
      <c r="X273" s="17" t="s">
        <v>25</v>
      </c>
      <c r="Y273" s="36">
        <v>36256.840000000004</v>
      </c>
      <c r="Z273" s="36">
        <v>5782.86</v>
      </c>
      <c r="AA273" s="36">
        <v>15630</v>
      </c>
      <c r="AB273" s="36"/>
      <c r="AC273" s="36">
        <v>2908.9</v>
      </c>
      <c r="AD273" s="6">
        <v>7937.65</v>
      </c>
      <c r="AE273" s="6">
        <v>3997.43</v>
      </c>
      <c r="AF273" s="36"/>
      <c r="AG273" s="36"/>
      <c r="AH273" s="37"/>
      <c r="AI273" s="93">
        <f t="shared" si="60"/>
        <v>16629.41</v>
      </c>
      <c r="AJ273" s="11">
        <f t="shared" si="52"/>
        <v>0.34774895802075961</v>
      </c>
      <c r="AK273" s="11">
        <f t="shared" si="53"/>
        <v>0.17492502740626398</v>
      </c>
      <c r="AL273" s="11">
        <f t="shared" si="57"/>
        <v>3.3926897294582711E-3</v>
      </c>
      <c r="AM273" s="11">
        <f t="shared" si="58"/>
        <v>1.7065941686330234E-3</v>
      </c>
      <c r="AN273" s="94">
        <f t="shared" si="59"/>
        <v>9.7561463556009777E-3</v>
      </c>
    </row>
    <row r="274" spans="1:40" ht="12.75" customHeight="1" x14ac:dyDescent="0.2">
      <c r="A274" s="4" t="s">
        <v>1413</v>
      </c>
      <c r="B274" s="35" t="s">
        <v>522</v>
      </c>
      <c r="C274" s="35" t="s">
        <v>29</v>
      </c>
      <c r="D274" s="33" t="s">
        <v>523</v>
      </c>
      <c r="E274" s="33" t="s">
        <v>964</v>
      </c>
      <c r="F274" s="33" t="s">
        <v>965</v>
      </c>
      <c r="G274" s="33" t="s">
        <v>1180</v>
      </c>
      <c r="H274" s="35" t="s">
        <v>288</v>
      </c>
      <c r="I274" s="5" t="s">
        <v>810</v>
      </c>
      <c r="J274" s="33" t="s">
        <v>24</v>
      </c>
      <c r="K274" s="36">
        <v>147489028553.384</v>
      </c>
      <c r="L274" s="36">
        <v>0</v>
      </c>
      <c r="M274" s="37"/>
      <c r="N274" s="56">
        <v>2.6661000000000001E-2</v>
      </c>
      <c r="O274" s="56" t="s">
        <v>25</v>
      </c>
      <c r="P274" s="14">
        <v>0.03</v>
      </c>
      <c r="Q274" s="34"/>
      <c r="R274" s="34"/>
      <c r="S274" s="34"/>
      <c r="T274" s="33" t="s">
        <v>25</v>
      </c>
      <c r="U274" s="33" t="s">
        <v>25</v>
      </c>
      <c r="V274" s="39">
        <v>2E-3</v>
      </c>
      <c r="W274" s="39">
        <v>8.0000000000000004E-4</v>
      </c>
      <c r="X274" s="17" t="s">
        <v>25</v>
      </c>
      <c r="Y274" s="36">
        <v>5015413540.3697901</v>
      </c>
      <c r="Z274" s="36">
        <v>804673892</v>
      </c>
      <c r="AA274" s="36"/>
      <c r="AB274" s="36">
        <v>1577239921</v>
      </c>
      <c r="AC274" s="36">
        <v>95408597</v>
      </c>
      <c r="AD274" s="6">
        <v>238453569.22409999</v>
      </c>
      <c r="AE274" s="6">
        <v>2202869.4809730002</v>
      </c>
      <c r="AF274" s="36"/>
      <c r="AG274" s="36">
        <v>2297434691.0083299</v>
      </c>
      <c r="AH274" s="37"/>
      <c r="AI274" s="93">
        <f t="shared" ref="AI274:AI288" si="61">+Z274+AB274+AC274+AD274</f>
        <v>2715775979.2241001</v>
      </c>
      <c r="AJ274" s="11">
        <f t="shared" si="52"/>
        <v>0.29629612241798242</v>
      </c>
      <c r="AK274" s="11">
        <f t="shared" si="53"/>
        <v>3.5131247102074423E-2</v>
      </c>
      <c r="AL274" s="11">
        <f t="shared" si="57"/>
        <v>5.4558220356624451E-3</v>
      </c>
      <c r="AM274" s="11">
        <f t="shared" si="58"/>
        <v>6.4688606288749561E-4</v>
      </c>
      <c r="AN274" s="94">
        <f t="shared" si="59"/>
        <v>1.8413410176073664E-2</v>
      </c>
    </row>
    <row r="275" spans="1:40" ht="12.75" customHeight="1" x14ac:dyDescent="0.2">
      <c r="A275" s="4" t="s">
        <v>1413</v>
      </c>
      <c r="B275" s="35" t="s">
        <v>522</v>
      </c>
      <c r="C275" s="35" t="s">
        <v>524</v>
      </c>
      <c r="D275" s="33" t="s">
        <v>525</v>
      </c>
      <c r="E275" s="33" t="s">
        <v>964</v>
      </c>
      <c r="F275" s="33" t="s">
        <v>965</v>
      </c>
      <c r="G275" s="33" t="s">
        <v>1180</v>
      </c>
      <c r="H275" s="35" t="s">
        <v>288</v>
      </c>
      <c r="I275" s="5" t="s">
        <v>810</v>
      </c>
      <c r="J275" s="33" t="s">
        <v>24</v>
      </c>
      <c r="K275" s="36">
        <v>17550461313.959999</v>
      </c>
      <c r="L275" s="36">
        <v>0</v>
      </c>
      <c r="M275" s="37"/>
      <c r="N275" s="56">
        <v>3.5514999999999998E-2</v>
      </c>
      <c r="O275" s="56" t="s">
        <v>25</v>
      </c>
      <c r="P275" s="14">
        <v>0.03</v>
      </c>
      <c r="Q275" s="34"/>
      <c r="R275" s="34"/>
      <c r="S275" s="34"/>
      <c r="T275" s="33" t="s">
        <v>25</v>
      </c>
      <c r="U275" s="33" t="s">
        <v>25</v>
      </c>
      <c r="V275" s="39">
        <v>2E-3</v>
      </c>
      <c r="W275" s="39">
        <v>8.0000000000000004E-4</v>
      </c>
      <c r="X275" s="17" t="s">
        <v>25</v>
      </c>
      <c r="Y275" s="36">
        <v>448539326.63020802</v>
      </c>
      <c r="Z275" s="36">
        <v>135130530</v>
      </c>
      <c r="AA275" s="36"/>
      <c r="AB275" s="36"/>
      <c r="AC275" s="36">
        <v>11352927</v>
      </c>
      <c r="AD275" s="6">
        <v>28410430.775899999</v>
      </c>
      <c r="AE275" s="6">
        <v>262130.519027</v>
      </c>
      <c r="AF275" s="36"/>
      <c r="AG275" s="36">
        <v>273383308.99167198</v>
      </c>
      <c r="AH275" s="37"/>
      <c r="AI275" s="93">
        <f t="shared" si="61"/>
        <v>174893887.77590001</v>
      </c>
      <c r="AJ275" s="11">
        <f t="shared" si="52"/>
        <v>0.77264295349846235</v>
      </c>
      <c r="AK275" s="11">
        <f t="shared" si="53"/>
        <v>6.4913229069200259E-2</v>
      </c>
      <c r="AL275" s="11">
        <f t="shared" si="57"/>
        <v>7.6995429113031E-3</v>
      </c>
      <c r="AM275" s="11">
        <f t="shared" si="58"/>
        <v>6.4687342383243493E-4</v>
      </c>
      <c r="AN275" s="94">
        <f t="shared" si="59"/>
        <v>9.9652017486734547E-3</v>
      </c>
    </row>
    <row r="276" spans="1:40" ht="12.75" customHeight="1" x14ac:dyDescent="0.2">
      <c r="A276" s="4" t="s">
        <v>1413</v>
      </c>
      <c r="B276" s="35" t="s">
        <v>1414</v>
      </c>
      <c r="C276" s="35" t="s">
        <v>29</v>
      </c>
      <c r="D276" s="33" t="s">
        <v>526</v>
      </c>
      <c r="E276" s="33" t="s">
        <v>964</v>
      </c>
      <c r="F276" s="33" t="s">
        <v>965</v>
      </c>
      <c r="G276" s="33" t="s">
        <v>1085</v>
      </c>
      <c r="H276" s="35" t="s">
        <v>110</v>
      </c>
      <c r="I276" s="5" t="s">
        <v>810</v>
      </c>
      <c r="J276" s="33" t="s">
        <v>24</v>
      </c>
      <c r="K276" s="36">
        <v>10508433.284</v>
      </c>
      <c r="L276" s="36">
        <v>0</v>
      </c>
      <c r="M276" s="37"/>
      <c r="N276" s="56">
        <v>3.5941000000000001E-2</v>
      </c>
      <c r="O276" s="56">
        <v>1.1965999999999999E-2</v>
      </c>
      <c r="P276" s="14">
        <v>0.02</v>
      </c>
      <c r="Q276" s="34"/>
      <c r="R276" s="34"/>
      <c r="S276" s="34"/>
      <c r="T276" s="33" t="s">
        <v>25</v>
      </c>
      <c r="U276" s="33" t="s">
        <v>25</v>
      </c>
      <c r="V276" s="39">
        <v>2E-3</v>
      </c>
      <c r="W276" s="39">
        <v>2.0750000000000001E-2</v>
      </c>
      <c r="X276" s="17" t="s">
        <v>25</v>
      </c>
      <c r="Y276" s="36">
        <v>120795.05516</v>
      </c>
      <c r="Z276" s="36">
        <v>104920</v>
      </c>
      <c r="AA276" s="36"/>
      <c r="AB276" s="36"/>
      <c r="AC276" s="36">
        <v>2144</v>
      </c>
      <c r="AD276" s="6">
        <v>7890.2119460000004</v>
      </c>
      <c r="AE276" s="6">
        <v>5840.8432130000001</v>
      </c>
      <c r="AF276" s="36"/>
      <c r="AG276" s="36"/>
      <c r="AH276" s="37"/>
      <c r="AI276" s="93">
        <f t="shared" si="61"/>
        <v>114954.211946</v>
      </c>
      <c r="AJ276" s="11">
        <f t="shared" si="52"/>
        <v>0.91271122844360331</v>
      </c>
      <c r="AK276" s="11">
        <f t="shared" si="53"/>
        <v>1.865090424879037E-2</v>
      </c>
      <c r="AL276" s="11">
        <f t="shared" si="57"/>
        <v>9.9843618134541328E-3</v>
      </c>
      <c r="AM276" s="11">
        <f t="shared" si="58"/>
        <v>2.040266081590322E-4</v>
      </c>
      <c r="AN276" s="94">
        <f t="shared" si="59"/>
        <v>1.0939234121705634E-2</v>
      </c>
    </row>
    <row r="277" spans="1:40" ht="12.75" customHeight="1" x14ac:dyDescent="0.2">
      <c r="A277" s="4" t="s">
        <v>1413</v>
      </c>
      <c r="B277" s="35" t="s">
        <v>1415</v>
      </c>
      <c r="C277" s="35" t="s">
        <v>29</v>
      </c>
      <c r="D277" s="33" t="s">
        <v>527</v>
      </c>
      <c r="E277" s="33" t="s">
        <v>964</v>
      </c>
      <c r="F277" s="33" t="s">
        <v>965</v>
      </c>
      <c r="G277" s="33" t="s">
        <v>1085</v>
      </c>
      <c r="H277" s="35" t="s">
        <v>110</v>
      </c>
      <c r="I277" s="5" t="s">
        <v>810</v>
      </c>
      <c r="J277" s="33" t="s">
        <v>24</v>
      </c>
      <c r="K277" s="36">
        <v>10268040.284</v>
      </c>
      <c r="L277" s="36">
        <v>0</v>
      </c>
      <c r="M277" s="37"/>
      <c r="N277" s="56">
        <v>8.3940000000000001E-2</v>
      </c>
      <c r="O277" s="56">
        <v>1.1965999999999999E-2</v>
      </c>
      <c r="P277" s="14">
        <v>0.02</v>
      </c>
      <c r="Q277" s="34"/>
      <c r="R277" s="34"/>
      <c r="S277" s="34"/>
      <c r="T277" s="33" t="s">
        <v>25</v>
      </c>
      <c r="U277" s="33" t="s">
        <v>25</v>
      </c>
      <c r="V277" s="39">
        <v>2E-3</v>
      </c>
      <c r="W277" s="39">
        <v>2.0750000000000001E-2</v>
      </c>
      <c r="X277" s="17" t="s">
        <v>25</v>
      </c>
      <c r="Y277" s="36">
        <v>107546.34060700001</v>
      </c>
      <c r="Z277" s="36">
        <v>82792</v>
      </c>
      <c r="AA277" s="36"/>
      <c r="AB277" s="36"/>
      <c r="AC277" s="36">
        <v>2085</v>
      </c>
      <c r="AD277" s="6">
        <v>7306.163243</v>
      </c>
      <c r="AE277" s="6">
        <v>15363.177363000001</v>
      </c>
      <c r="AF277" s="36"/>
      <c r="AG277" s="36"/>
      <c r="AH277" s="41">
        <v>2.9719999999999998E-3</v>
      </c>
      <c r="AI277" s="93">
        <f t="shared" si="61"/>
        <v>92183.163243000003</v>
      </c>
      <c r="AJ277" s="11">
        <f t="shared" si="52"/>
        <v>0.8981249621664168</v>
      </c>
      <c r="AK277" s="11">
        <f t="shared" si="53"/>
        <v>2.2618013166936166E-2</v>
      </c>
      <c r="AL277" s="11">
        <f t="shared" si="57"/>
        <v>8.0630770536622483E-3</v>
      </c>
      <c r="AM277" s="11">
        <f t="shared" si="58"/>
        <v>2.0305724776410508E-4</v>
      </c>
      <c r="AN277" s="94">
        <f t="shared" si="59"/>
        <v>1.1949678378087671E-2</v>
      </c>
    </row>
    <row r="278" spans="1:40" ht="12.75" customHeight="1" x14ac:dyDescent="0.2">
      <c r="A278" s="4" t="s">
        <v>1413</v>
      </c>
      <c r="B278" s="35" t="s">
        <v>528</v>
      </c>
      <c r="C278" s="61"/>
      <c r="D278" s="33" t="s">
        <v>529</v>
      </c>
      <c r="E278" s="33" t="s">
        <v>964</v>
      </c>
      <c r="F278" s="33" t="s">
        <v>965</v>
      </c>
      <c r="G278" s="33" t="s">
        <v>1085</v>
      </c>
      <c r="H278" s="35" t="s">
        <v>110</v>
      </c>
      <c r="I278" s="5" t="s">
        <v>810</v>
      </c>
      <c r="J278" s="33" t="s">
        <v>24</v>
      </c>
      <c r="K278" s="36">
        <v>380807793.16799998</v>
      </c>
      <c r="L278" s="36">
        <v>0</v>
      </c>
      <c r="M278" s="37"/>
      <c r="N278" s="56">
        <v>2.0750999999999999E-2</v>
      </c>
      <c r="O278" s="56">
        <v>1.9940000000000001E-3</v>
      </c>
      <c r="P278" s="14">
        <v>0.02</v>
      </c>
      <c r="Q278" s="34"/>
      <c r="R278" s="34"/>
      <c r="S278" s="34"/>
      <c r="T278" s="33" t="s">
        <v>25</v>
      </c>
      <c r="U278" s="33" t="s">
        <v>25</v>
      </c>
      <c r="V278" s="39">
        <v>2E-3</v>
      </c>
      <c r="W278" s="39">
        <v>2.0750000000000001E-2</v>
      </c>
      <c r="X278" s="17" t="s">
        <v>25</v>
      </c>
      <c r="Y278" s="36">
        <v>1405912</v>
      </c>
      <c r="Z278" s="36">
        <v>590272</v>
      </c>
      <c r="AA278" s="36"/>
      <c r="AB278" s="36"/>
      <c r="AC278" s="36">
        <v>227162</v>
      </c>
      <c r="AD278" s="6">
        <v>401313</v>
      </c>
      <c r="AE278" s="6">
        <v>187165</v>
      </c>
      <c r="AF278" s="36"/>
      <c r="AG278" s="36"/>
      <c r="AH278" s="41">
        <v>3.4550000000000002E-3</v>
      </c>
      <c r="AI278" s="93">
        <f t="shared" si="61"/>
        <v>1218747</v>
      </c>
      <c r="AJ278" s="11">
        <f t="shared" si="52"/>
        <v>0.48432693577912395</v>
      </c>
      <c r="AK278" s="11">
        <f t="shared" si="53"/>
        <v>0.18638979213897552</v>
      </c>
      <c r="AL278" s="11">
        <f t="shared" si="57"/>
        <v>1.5500523114021232E-3</v>
      </c>
      <c r="AM278" s="11">
        <f t="shared" si="58"/>
        <v>5.9652665747778836E-4</v>
      </c>
      <c r="AN278" s="94">
        <f t="shared" si="59"/>
        <v>6.655425573912372E-3</v>
      </c>
    </row>
    <row r="279" spans="1:40" ht="12.75" customHeight="1" x14ac:dyDescent="0.2">
      <c r="A279" s="4" t="s">
        <v>1413</v>
      </c>
      <c r="B279" s="35" t="s">
        <v>530</v>
      </c>
      <c r="C279" s="61"/>
      <c r="D279" s="33" t="s">
        <v>531</v>
      </c>
      <c r="E279" s="33" t="s">
        <v>964</v>
      </c>
      <c r="F279" s="33" t="s">
        <v>965</v>
      </c>
      <c r="G279" s="33" t="s">
        <v>1085</v>
      </c>
      <c r="H279" s="35" t="s">
        <v>110</v>
      </c>
      <c r="I279" s="5" t="s">
        <v>810</v>
      </c>
      <c r="J279" s="33" t="s">
        <v>24</v>
      </c>
      <c r="K279" s="36">
        <v>164655769.43599999</v>
      </c>
      <c r="L279" s="36">
        <v>0</v>
      </c>
      <c r="M279" s="37"/>
      <c r="N279" s="56">
        <v>5.3196E-2</v>
      </c>
      <c r="O279" s="56">
        <v>1.9940000000000001E-3</v>
      </c>
      <c r="P279" s="14">
        <v>0.02</v>
      </c>
      <c r="Q279" s="34"/>
      <c r="R279" s="34"/>
      <c r="S279" s="34"/>
      <c r="T279" s="33" t="s">
        <v>25</v>
      </c>
      <c r="U279" s="33" t="s">
        <v>25</v>
      </c>
      <c r="V279" s="39">
        <v>2E-3</v>
      </c>
      <c r="W279" s="39">
        <v>2.0750000000000001E-2</v>
      </c>
      <c r="X279" s="17" t="s">
        <v>25</v>
      </c>
      <c r="Y279" s="36">
        <v>1405438</v>
      </c>
      <c r="Z279" s="36">
        <v>226712</v>
      </c>
      <c r="AA279" s="36"/>
      <c r="AB279" s="36"/>
      <c r="AC279" s="36">
        <v>99661</v>
      </c>
      <c r="AD279" s="6">
        <v>256310</v>
      </c>
      <c r="AE279" s="6">
        <v>822755</v>
      </c>
      <c r="AF279" s="36"/>
      <c r="AG279" s="36"/>
      <c r="AH279" s="41">
        <v>6.5040000000000002E-3</v>
      </c>
      <c r="AI279" s="93">
        <f t="shared" si="61"/>
        <v>582683</v>
      </c>
      <c r="AJ279" s="11">
        <f t="shared" si="52"/>
        <v>0.38908291472378637</v>
      </c>
      <c r="AK279" s="11">
        <f t="shared" si="53"/>
        <v>0.17103811163188218</v>
      </c>
      <c r="AL279" s="11">
        <f t="shared" si="57"/>
        <v>1.3768846410700515E-3</v>
      </c>
      <c r="AM279" s="11">
        <f t="shared" si="58"/>
        <v>6.0526880012386815E-4</v>
      </c>
      <c r="AN279" s="94">
        <f t="shared" si="59"/>
        <v>1.004279491739573E-2</v>
      </c>
    </row>
    <row r="280" spans="1:40" ht="12.75" customHeight="1" x14ac:dyDescent="0.2">
      <c r="A280" s="4" t="s">
        <v>1413</v>
      </c>
      <c r="B280" s="35" t="s">
        <v>532</v>
      </c>
      <c r="C280" s="61"/>
      <c r="D280" s="33" t="s">
        <v>533</v>
      </c>
      <c r="E280" s="33" t="s">
        <v>964</v>
      </c>
      <c r="F280" s="33" t="s">
        <v>965</v>
      </c>
      <c r="G280" s="33" t="s">
        <v>1085</v>
      </c>
      <c r="H280" s="35" t="s">
        <v>110</v>
      </c>
      <c r="I280" s="5" t="s">
        <v>810</v>
      </c>
      <c r="J280" s="33" t="s">
        <v>24</v>
      </c>
      <c r="K280" s="36">
        <v>203944183.412</v>
      </c>
      <c r="L280" s="36">
        <v>0</v>
      </c>
      <c r="M280" s="37"/>
      <c r="N280" s="56">
        <v>0.113071</v>
      </c>
      <c r="O280" s="56">
        <v>1.9940000000000001E-3</v>
      </c>
      <c r="P280" s="14">
        <v>0.02</v>
      </c>
      <c r="Q280" s="34"/>
      <c r="R280" s="34"/>
      <c r="S280" s="34"/>
      <c r="T280" s="33" t="s">
        <v>25</v>
      </c>
      <c r="U280" s="33" t="s">
        <v>25</v>
      </c>
      <c r="V280" s="39">
        <v>2E-3</v>
      </c>
      <c r="W280" s="39">
        <v>2.0750000000000001E-2</v>
      </c>
      <c r="X280" s="17" t="s">
        <v>25</v>
      </c>
      <c r="Y280" s="36">
        <v>1975491</v>
      </c>
      <c r="Z280" s="36">
        <v>281852</v>
      </c>
      <c r="AA280" s="36"/>
      <c r="AB280" s="36"/>
      <c r="AC280" s="36">
        <v>121190</v>
      </c>
      <c r="AD280" s="6">
        <v>280309</v>
      </c>
      <c r="AE280" s="6">
        <v>1292140</v>
      </c>
      <c r="AF280" s="36"/>
      <c r="AG280" s="36"/>
      <c r="AH280" s="41">
        <v>5.9020000000000001E-3</v>
      </c>
      <c r="AI280" s="93">
        <f t="shared" si="61"/>
        <v>683351</v>
      </c>
      <c r="AJ280" s="11">
        <f t="shared" si="52"/>
        <v>0.41245567797515481</v>
      </c>
      <c r="AK280" s="11">
        <f t="shared" si="53"/>
        <v>0.17734663445286536</v>
      </c>
      <c r="AL280" s="11">
        <f t="shared" si="57"/>
        <v>1.3820055825304598E-3</v>
      </c>
      <c r="AM280" s="11">
        <f t="shared" si="58"/>
        <v>5.9423121548495819E-4</v>
      </c>
      <c r="AN280" s="94">
        <f t="shared" si="59"/>
        <v>9.2526765849728666E-3</v>
      </c>
    </row>
    <row r="281" spans="1:40" ht="12.75" customHeight="1" x14ac:dyDescent="0.2">
      <c r="A281" s="4" t="s">
        <v>1413</v>
      </c>
      <c r="B281" s="35" t="s">
        <v>534</v>
      </c>
      <c r="C281" s="61"/>
      <c r="D281" s="33" t="s">
        <v>535</v>
      </c>
      <c r="E281" s="33" t="s">
        <v>964</v>
      </c>
      <c r="F281" s="33" t="s">
        <v>965</v>
      </c>
      <c r="G281" s="33" t="s">
        <v>1085</v>
      </c>
      <c r="H281" s="19" t="s">
        <v>53</v>
      </c>
      <c r="I281" s="5" t="s">
        <v>810</v>
      </c>
      <c r="J281" s="33" t="s">
        <v>24</v>
      </c>
      <c r="K281" s="36">
        <v>2624487510.7888398</v>
      </c>
      <c r="L281" s="36">
        <v>0</v>
      </c>
      <c r="M281" s="37"/>
      <c r="N281" s="56">
        <v>6.5747E-2</v>
      </c>
      <c r="O281" s="56">
        <v>6.4082E-2</v>
      </c>
      <c r="P281" s="14">
        <v>0.02</v>
      </c>
      <c r="Q281" s="34"/>
      <c r="R281" s="34"/>
      <c r="S281" s="34"/>
      <c r="T281" s="33" t="s">
        <v>25</v>
      </c>
      <c r="U281" s="33" t="s">
        <v>25</v>
      </c>
      <c r="V281" s="39">
        <v>2E-3</v>
      </c>
      <c r="W281" s="39">
        <v>2.0750000000000001E-2</v>
      </c>
      <c r="X281" s="17" t="s">
        <v>25</v>
      </c>
      <c r="Y281" s="36">
        <v>33176928</v>
      </c>
      <c r="Z281" s="36">
        <v>6170283</v>
      </c>
      <c r="AA281" s="36"/>
      <c r="AB281" s="36">
        <v>19974146</v>
      </c>
      <c r="AC281" s="36">
        <v>2607409</v>
      </c>
      <c r="AD281" s="6">
        <v>4088304</v>
      </c>
      <c r="AE281" s="6">
        <v>336786</v>
      </c>
      <c r="AF281" s="36"/>
      <c r="AG281" s="36"/>
      <c r="AH281" s="37"/>
      <c r="AI281" s="93">
        <f t="shared" si="61"/>
        <v>32840142</v>
      </c>
      <c r="AJ281" s="11">
        <f t="shared" si="52"/>
        <v>0.1878884384848275</v>
      </c>
      <c r="AK281" s="11">
        <f t="shared" si="53"/>
        <v>7.9397007479443907E-2</v>
      </c>
      <c r="AL281" s="11">
        <f t="shared" si="57"/>
        <v>2.3510430034949579E-3</v>
      </c>
      <c r="AM281" s="11">
        <f t="shared" si="58"/>
        <v>9.9349263019212972E-4</v>
      </c>
      <c r="AN281" s="94">
        <f t="shared" si="59"/>
        <v>1.2512973243347334E-2</v>
      </c>
    </row>
    <row r="282" spans="1:40" ht="12.75" customHeight="1" x14ac:dyDescent="0.2">
      <c r="A282" s="4" t="s">
        <v>1413</v>
      </c>
      <c r="B282" s="35" t="s">
        <v>536</v>
      </c>
      <c r="C282" s="61"/>
      <c r="D282" s="33" t="s">
        <v>537</v>
      </c>
      <c r="E282" s="33" t="s">
        <v>964</v>
      </c>
      <c r="F282" s="33" t="s">
        <v>965</v>
      </c>
      <c r="G282" s="33" t="s">
        <v>1085</v>
      </c>
      <c r="H282" s="3" t="s">
        <v>31</v>
      </c>
      <c r="I282" s="5" t="s">
        <v>810</v>
      </c>
      <c r="J282" s="33" t="s">
        <v>24</v>
      </c>
      <c r="K282" s="36">
        <v>8953227188.9521904</v>
      </c>
      <c r="L282" s="36">
        <v>0</v>
      </c>
      <c r="M282" s="37"/>
      <c r="N282" s="56">
        <v>-5.3E-3</v>
      </c>
      <c r="O282" s="56">
        <v>1.0510000000000001E-3</v>
      </c>
      <c r="P282" s="14">
        <v>0.02</v>
      </c>
      <c r="Q282" s="34"/>
      <c r="R282" s="34"/>
      <c r="S282" s="34"/>
      <c r="T282" s="33" t="s">
        <v>25</v>
      </c>
      <c r="U282" s="33" t="s">
        <v>25</v>
      </c>
      <c r="V282" s="39">
        <v>2E-3</v>
      </c>
      <c r="W282" s="39">
        <v>2.0750000000000001E-2</v>
      </c>
      <c r="X282" s="17" t="s">
        <v>25</v>
      </c>
      <c r="Y282" s="36">
        <v>62677735</v>
      </c>
      <c r="Z282" s="36">
        <v>13964593</v>
      </c>
      <c r="AA282" s="36"/>
      <c r="AB282" s="36">
        <v>30829894</v>
      </c>
      <c r="AC282" s="36">
        <v>8958896</v>
      </c>
      <c r="AD282" s="6">
        <v>8726168</v>
      </c>
      <c r="AE282" s="6">
        <v>198184</v>
      </c>
      <c r="AF282" s="36"/>
      <c r="AG282" s="36"/>
      <c r="AH282" s="37"/>
      <c r="AI282" s="93">
        <f t="shared" si="61"/>
        <v>62479551</v>
      </c>
      <c r="AJ282" s="11">
        <f t="shared" si="52"/>
        <v>0.22350661578858017</v>
      </c>
      <c r="AK282" s="11">
        <f t="shared" si="53"/>
        <v>0.14338925066859076</v>
      </c>
      <c r="AL282" s="11">
        <f t="shared" si="57"/>
        <v>1.5597273145521841E-3</v>
      </c>
      <c r="AM282" s="11">
        <f t="shared" si="58"/>
        <v>1.0006331584051396E-3</v>
      </c>
      <c r="AN282" s="94">
        <f t="shared" si="59"/>
        <v>6.9784391350078178E-3</v>
      </c>
    </row>
    <row r="283" spans="1:40" ht="12.75" customHeight="1" x14ac:dyDescent="0.2">
      <c r="A283" s="4" t="s">
        <v>1413</v>
      </c>
      <c r="B283" s="35" t="s">
        <v>538</v>
      </c>
      <c r="C283" s="61"/>
      <c r="D283" s="33" t="s">
        <v>539</v>
      </c>
      <c r="E283" s="33" t="s">
        <v>964</v>
      </c>
      <c r="F283" s="33" t="s">
        <v>965</v>
      </c>
      <c r="G283" s="33" t="s">
        <v>1085</v>
      </c>
      <c r="H283" s="35" t="s">
        <v>110</v>
      </c>
      <c r="I283" s="33" t="s">
        <v>817</v>
      </c>
      <c r="J283" s="33" t="s">
        <v>24</v>
      </c>
      <c r="K283" s="36">
        <v>547034823.19521904</v>
      </c>
      <c r="L283" s="36">
        <v>0</v>
      </c>
      <c r="M283" s="37"/>
      <c r="N283" s="56">
        <v>8.1128000000000006E-2</v>
      </c>
      <c r="O283" s="56">
        <v>1.9940000000000001E-3</v>
      </c>
      <c r="P283" s="14">
        <v>0.02</v>
      </c>
      <c r="Q283" s="34"/>
      <c r="R283" s="34"/>
      <c r="S283" s="34"/>
      <c r="T283" s="14">
        <v>2E-3</v>
      </c>
      <c r="U283" s="33" t="s">
        <v>26</v>
      </c>
      <c r="V283" s="39">
        <v>2E-3</v>
      </c>
      <c r="W283" s="39">
        <v>2.0750000000000001E-2</v>
      </c>
      <c r="X283" s="17" t="s">
        <v>25</v>
      </c>
      <c r="Y283" s="36">
        <v>19949043</v>
      </c>
      <c r="Z283" s="36">
        <v>701200</v>
      </c>
      <c r="AA283" s="36">
        <v>9775638</v>
      </c>
      <c r="AB283" s="36">
        <v>4031407</v>
      </c>
      <c r="AC283" s="36">
        <v>543528</v>
      </c>
      <c r="AD283" s="6">
        <v>2455168</v>
      </c>
      <c r="AE283" s="6">
        <v>2442102</v>
      </c>
      <c r="AF283" s="36"/>
      <c r="AG283" s="36"/>
      <c r="AH283" s="41">
        <v>2.699E-3</v>
      </c>
      <c r="AI283" s="93">
        <f t="shared" si="61"/>
        <v>7731303</v>
      </c>
      <c r="AJ283" s="11">
        <f t="shared" si="52"/>
        <v>9.0696225461607188E-2</v>
      </c>
      <c r="AK283" s="11">
        <f t="shared" si="53"/>
        <v>7.030225047446724E-2</v>
      </c>
      <c r="AL283" s="11">
        <f t="shared" si="57"/>
        <v>1.2818196763129362E-3</v>
      </c>
      <c r="AM283" s="11">
        <f t="shared" si="58"/>
        <v>9.9358939678696181E-4</v>
      </c>
      <c r="AN283" s="94">
        <f t="shared" si="59"/>
        <v>1.6832109396658919E-2</v>
      </c>
    </row>
    <row r="284" spans="1:40" ht="12.75" customHeight="1" x14ac:dyDescent="0.2">
      <c r="A284" s="4" t="s">
        <v>1413</v>
      </c>
      <c r="B284" s="35" t="s">
        <v>540</v>
      </c>
      <c r="C284" s="61"/>
      <c r="D284" s="33" t="s">
        <v>541</v>
      </c>
      <c r="E284" s="33" t="s">
        <v>964</v>
      </c>
      <c r="F284" s="33" t="s">
        <v>965</v>
      </c>
      <c r="G284" s="33" t="s">
        <v>542</v>
      </c>
      <c r="H284" s="35" t="s">
        <v>543</v>
      </c>
      <c r="I284" s="5" t="s">
        <v>810</v>
      </c>
      <c r="J284" s="33" t="s">
        <v>52</v>
      </c>
      <c r="K284" s="36">
        <v>3898567.5301589998</v>
      </c>
      <c r="L284" s="36">
        <v>0</v>
      </c>
      <c r="M284" s="37"/>
      <c r="N284" s="56">
        <v>1.6258999999999999E-2</v>
      </c>
      <c r="O284" s="56" t="s">
        <v>25</v>
      </c>
      <c r="P284" s="14">
        <v>0.02</v>
      </c>
      <c r="Q284" s="34"/>
      <c r="R284" s="34"/>
      <c r="S284" s="34"/>
      <c r="T284" s="33" t="s">
        <v>25</v>
      </c>
      <c r="U284" s="33" t="s">
        <v>25</v>
      </c>
      <c r="V284" s="39">
        <v>2E-3</v>
      </c>
      <c r="W284" s="39">
        <v>2.0750000000000001E-2</v>
      </c>
      <c r="X284" s="17" t="s">
        <v>25</v>
      </c>
      <c r="Y284" s="36">
        <v>32005.39</v>
      </c>
      <c r="Z284" s="36">
        <v>7278.96</v>
      </c>
      <c r="AA284" s="36"/>
      <c r="AB284" s="36">
        <v>12150.59</v>
      </c>
      <c r="AC284" s="36">
        <v>3876.88</v>
      </c>
      <c r="AD284" s="6">
        <v>7845.02</v>
      </c>
      <c r="AE284" s="6">
        <v>854.44</v>
      </c>
      <c r="AF284" s="36"/>
      <c r="AG284" s="36"/>
      <c r="AH284" s="41">
        <v>1.2108000000000001E-2</v>
      </c>
      <c r="AI284" s="93">
        <f t="shared" si="61"/>
        <v>31151.45</v>
      </c>
      <c r="AJ284" s="11">
        <f t="shared" si="52"/>
        <v>0.23366360153379698</v>
      </c>
      <c r="AK284" s="11">
        <f t="shared" si="53"/>
        <v>0.12445263382603378</v>
      </c>
      <c r="AL284" s="11">
        <f t="shared" si="57"/>
        <v>1.8670857805310696E-3</v>
      </c>
      <c r="AM284" s="11">
        <f t="shared" si="58"/>
        <v>9.9443705156029068E-4</v>
      </c>
      <c r="AN284" s="94">
        <f t="shared" si="59"/>
        <v>2.0098486187302114E-2</v>
      </c>
    </row>
    <row r="285" spans="1:40" ht="12.75" customHeight="1" x14ac:dyDescent="0.2">
      <c r="A285" s="4" t="s">
        <v>1413</v>
      </c>
      <c r="B285" s="35" t="s">
        <v>544</v>
      </c>
      <c r="C285" s="61"/>
      <c r="D285" s="33" t="s">
        <v>545</v>
      </c>
      <c r="E285" s="33" t="s">
        <v>964</v>
      </c>
      <c r="F285" s="33" t="s">
        <v>965</v>
      </c>
      <c r="G285" s="33" t="s">
        <v>1085</v>
      </c>
      <c r="H285" s="3" t="s">
        <v>46</v>
      </c>
      <c r="I285" s="5" t="s">
        <v>810</v>
      </c>
      <c r="J285" s="33" t="s">
        <v>24</v>
      </c>
      <c r="K285" s="36">
        <v>3316287537</v>
      </c>
      <c r="L285" s="36">
        <v>0</v>
      </c>
      <c r="M285" s="37"/>
      <c r="N285" s="56">
        <v>2.1335E-2</v>
      </c>
      <c r="O285" s="56">
        <v>2.0619999999999999E-2</v>
      </c>
      <c r="P285" s="14">
        <v>0.02</v>
      </c>
      <c r="Q285" s="34"/>
      <c r="R285" s="34"/>
      <c r="S285" s="34"/>
      <c r="T285" s="33" t="s">
        <v>25</v>
      </c>
      <c r="U285" s="33" t="s">
        <v>25</v>
      </c>
      <c r="V285" s="39">
        <v>2E-3</v>
      </c>
      <c r="W285" s="39">
        <v>2.0750000000000001E-2</v>
      </c>
      <c r="X285" s="17" t="s">
        <v>25</v>
      </c>
      <c r="Y285" s="36">
        <v>31467135</v>
      </c>
      <c r="Z285" s="36">
        <v>7098886</v>
      </c>
      <c r="AA285" s="36"/>
      <c r="AB285" s="36">
        <v>16101588</v>
      </c>
      <c r="AC285" s="36">
        <v>3304658</v>
      </c>
      <c r="AD285" s="6">
        <v>4529374</v>
      </c>
      <c r="AE285" s="6">
        <v>432629</v>
      </c>
      <c r="AF285" s="36"/>
      <c r="AG285" s="36"/>
      <c r="AH285" s="37"/>
      <c r="AI285" s="93">
        <f t="shared" si="61"/>
        <v>31034506</v>
      </c>
      <c r="AJ285" s="11">
        <f t="shared" si="52"/>
        <v>0.22874171092009649</v>
      </c>
      <c r="AK285" s="11">
        <f t="shared" si="53"/>
        <v>0.10648334470025074</v>
      </c>
      <c r="AL285" s="11">
        <f t="shared" si="57"/>
        <v>2.1406123325548054E-3</v>
      </c>
      <c r="AM285" s="11">
        <f t="shared" si="58"/>
        <v>9.9649320607147346E-4</v>
      </c>
      <c r="AN285" s="94">
        <f t="shared" si="59"/>
        <v>9.3582072283378125E-3</v>
      </c>
    </row>
    <row r="286" spans="1:40" ht="12.75" customHeight="1" x14ac:dyDescent="0.2">
      <c r="A286" s="4" t="s">
        <v>1413</v>
      </c>
      <c r="B286" s="35" t="s">
        <v>546</v>
      </c>
      <c r="C286" s="61"/>
      <c r="D286" s="33" t="s">
        <v>547</v>
      </c>
      <c r="E286" s="33" t="s">
        <v>964</v>
      </c>
      <c r="F286" s="33" t="s">
        <v>965</v>
      </c>
      <c r="G286" s="33" t="s">
        <v>548</v>
      </c>
      <c r="H286" s="19" t="s">
        <v>51</v>
      </c>
      <c r="I286" s="33" t="s">
        <v>817</v>
      </c>
      <c r="J286" s="33" t="s">
        <v>24</v>
      </c>
      <c r="K286" s="36">
        <v>4607948337.2390404</v>
      </c>
      <c r="L286" s="36">
        <v>0</v>
      </c>
      <c r="M286" s="37"/>
      <c r="N286" s="56">
        <v>5.7904999999999998E-2</v>
      </c>
      <c r="O286" s="56">
        <v>1.9940000000000001E-3</v>
      </c>
      <c r="P286" s="14">
        <v>2.5000000000000001E-2</v>
      </c>
      <c r="Q286" s="34"/>
      <c r="R286" s="34"/>
      <c r="S286" s="34"/>
      <c r="T286" s="14">
        <v>2E-3</v>
      </c>
      <c r="U286" s="33" t="s">
        <v>26</v>
      </c>
      <c r="V286" s="39">
        <v>2E-3</v>
      </c>
      <c r="W286" s="39">
        <v>2.0750000000000001E-2</v>
      </c>
      <c r="X286" s="17" t="s">
        <v>25</v>
      </c>
      <c r="Y286" s="36">
        <v>126969589</v>
      </c>
      <c r="Z286" s="36">
        <v>32608922</v>
      </c>
      <c r="AA286" s="36">
        <v>62708724</v>
      </c>
      <c r="AB286" s="36">
        <v>747783</v>
      </c>
      <c r="AC286" s="36">
        <v>4571188</v>
      </c>
      <c r="AD286" s="6">
        <v>5419304</v>
      </c>
      <c r="AE286" s="6">
        <v>20913668</v>
      </c>
      <c r="AF286" s="36"/>
      <c r="AG286" s="36"/>
      <c r="AH286" s="41">
        <v>2.3739999999999998E-3</v>
      </c>
      <c r="AI286" s="93">
        <f t="shared" si="61"/>
        <v>43347197</v>
      </c>
      <c r="AJ286" s="11">
        <f t="shared" si="52"/>
        <v>0.75227290936482005</v>
      </c>
      <c r="AK286" s="11">
        <f t="shared" si="53"/>
        <v>0.10545521547794659</v>
      </c>
      <c r="AL286" s="11">
        <f t="shared" si="57"/>
        <v>7.0766683160207464E-3</v>
      </c>
      <c r="AM286" s="11">
        <f t="shared" si="58"/>
        <v>9.920224068178103E-4</v>
      </c>
      <c r="AN286" s="94">
        <f t="shared" si="59"/>
        <v>1.1781049260880489E-2</v>
      </c>
    </row>
    <row r="287" spans="1:40" ht="12.75" customHeight="1" x14ac:dyDescent="0.2">
      <c r="A287" s="4" t="s">
        <v>1413</v>
      </c>
      <c r="B287" s="35" t="s">
        <v>550</v>
      </c>
      <c r="C287" s="61"/>
      <c r="D287" s="33" t="s">
        <v>551</v>
      </c>
      <c r="E287" s="33" t="s">
        <v>964</v>
      </c>
      <c r="F287" s="33" t="s">
        <v>965</v>
      </c>
      <c r="G287" s="33" t="s">
        <v>1085</v>
      </c>
      <c r="H287" s="3" t="s">
        <v>23</v>
      </c>
      <c r="I287" s="5" t="s">
        <v>810</v>
      </c>
      <c r="J287" s="33" t="s">
        <v>24</v>
      </c>
      <c r="K287" s="36">
        <v>8713340421.5737095</v>
      </c>
      <c r="L287" s="36">
        <v>0</v>
      </c>
      <c r="M287" s="37"/>
      <c r="N287" s="56">
        <v>3.9171999999999998E-2</v>
      </c>
      <c r="O287" s="56">
        <v>7.5069999999999998E-3</v>
      </c>
      <c r="P287" s="14">
        <v>0.02</v>
      </c>
      <c r="Q287" s="34"/>
      <c r="R287" s="34"/>
      <c r="S287" s="34"/>
      <c r="T287" s="14">
        <v>2E-3</v>
      </c>
      <c r="U287" s="33" t="s">
        <v>26</v>
      </c>
      <c r="V287" s="39">
        <v>2E-3</v>
      </c>
      <c r="W287" s="39">
        <v>2.0750000000000001E-2</v>
      </c>
      <c r="X287" s="17" t="s">
        <v>25</v>
      </c>
      <c r="Y287" s="36">
        <v>137554694</v>
      </c>
      <c r="Z287" s="36">
        <v>-3015889</v>
      </c>
      <c r="AA287" s="36">
        <v>63617663</v>
      </c>
      <c r="AB287" s="36">
        <v>59719880</v>
      </c>
      <c r="AC287" s="36">
        <v>8637625</v>
      </c>
      <c r="AD287" s="6">
        <v>7136167</v>
      </c>
      <c r="AE287" s="6">
        <v>1459248</v>
      </c>
      <c r="AF287" s="36"/>
      <c r="AG287" s="36"/>
      <c r="AH287" s="41">
        <v>5.9950000000000003E-3</v>
      </c>
      <c r="AI287" s="93">
        <f t="shared" si="61"/>
        <v>72477783</v>
      </c>
      <c r="AJ287" s="11">
        <f t="shared" si="52"/>
        <v>-4.1611220365280761E-2</v>
      </c>
      <c r="AK287" s="11">
        <f t="shared" si="53"/>
        <v>0.11917617568407135</v>
      </c>
      <c r="AL287" s="11">
        <f t="shared" si="57"/>
        <v>-3.461231690813823E-4</v>
      </c>
      <c r="AM287" s="11">
        <f t="shared" si="58"/>
        <v>9.9131040245067871E-4</v>
      </c>
      <c r="AN287" s="94">
        <f t="shared" si="59"/>
        <v>1.4313024947188951E-2</v>
      </c>
    </row>
    <row r="288" spans="1:40" ht="12.75" customHeight="1" x14ac:dyDescent="0.2">
      <c r="A288" s="4" t="s">
        <v>1413</v>
      </c>
      <c r="B288" s="35" t="s">
        <v>552</v>
      </c>
      <c r="C288" s="61"/>
      <c r="D288" s="33" t="s">
        <v>553</v>
      </c>
      <c r="E288" s="33" t="s">
        <v>964</v>
      </c>
      <c r="F288" s="33" t="s">
        <v>965</v>
      </c>
      <c r="G288" s="33" t="s">
        <v>548</v>
      </c>
      <c r="H288" s="35" t="s">
        <v>77</v>
      </c>
      <c r="I288" s="33" t="s">
        <v>817</v>
      </c>
      <c r="J288" s="33" t="s">
        <v>24</v>
      </c>
      <c r="K288" s="36">
        <v>2217890872.0358601</v>
      </c>
      <c r="L288" s="36">
        <v>0</v>
      </c>
      <c r="M288" s="37"/>
      <c r="N288" s="56">
        <v>9.7978999999999997E-2</v>
      </c>
      <c r="O288" s="56">
        <v>5.1617999999999997E-2</v>
      </c>
      <c r="P288" s="14">
        <v>2.5000000000000001E-2</v>
      </c>
      <c r="Q288" s="34"/>
      <c r="R288" s="34"/>
      <c r="S288" s="34"/>
      <c r="T288" s="14">
        <v>2E-3</v>
      </c>
      <c r="U288" s="33" t="s">
        <v>26</v>
      </c>
      <c r="V288" s="39">
        <v>2E-3</v>
      </c>
      <c r="W288" s="39">
        <v>2.0750000000000001E-2</v>
      </c>
      <c r="X288" s="17" t="s">
        <v>25</v>
      </c>
      <c r="Y288" s="36">
        <v>65628890</v>
      </c>
      <c r="Z288" s="36">
        <v>25168666</v>
      </c>
      <c r="AA288" s="36">
        <v>24258183</v>
      </c>
      <c r="AB288" s="36">
        <v>7806930</v>
      </c>
      <c r="AC288" s="36">
        <v>2244293</v>
      </c>
      <c r="AD288" s="6">
        <v>3751870</v>
      </c>
      <c r="AE288" s="6">
        <v>2398948</v>
      </c>
      <c r="AF288" s="36"/>
      <c r="AG288" s="36"/>
      <c r="AH288" s="41">
        <v>4.0000000000000002E-4</v>
      </c>
      <c r="AI288" s="93">
        <f t="shared" si="61"/>
        <v>38971759</v>
      </c>
      <c r="AJ288" s="11">
        <f t="shared" si="52"/>
        <v>0.64581806533289909</v>
      </c>
      <c r="AK288" s="11">
        <f t="shared" si="53"/>
        <v>5.7587675218868102E-2</v>
      </c>
      <c r="AL288" s="11">
        <f t="shared" si="57"/>
        <v>1.1348018208351714E-2</v>
      </c>
      <c r="AM288" s="11">
        <f t="shared" si="58"/>
        <v>1.01190416007254E-3</v>
      </c>
      <c r="AN288" s="94">
        <f t="shared" si="59"/>
        <v>1.7971540372600389E-2</v>
      </c>
    </row>
    <row r="289" spans="1:40" ht="12.75" customHeight="1" x14ac:dyDescent="0.2">
      <c r="A289" s="4" t="s">
        <v>1416</v>
      </c>
      <c r="B289" s="35" t="s">
        <v>554</v>
      </c>
      <c r="C289" s="35" t="s">
        <v>554</v>
      </c>
      <c r="D289" s="33" t="s">
        <v>555</v>
      </c>
      <c r="E289" s="33" t="s">
        <v>964</v>
      </c>
      <c r="F289" s="33" t="s">
        <v>965</v>
      </c>
      <c r="G289" s="33" t="s">
        <v>1085</v>
      </c>
      <c r="H289" s="35" t="s">
        <v>110</v>
      </c>
      <c r="I289" s="5" t="s">
        <v>810</v>
      </c>
      <c r="J289" s="33" t="s">
        <v>24</v>
      </c>
      <c r="K289" s="36">
        <v>188542188.89243001</v>
      </c>
      <c r="L289" s="37"/>
      <c r="M289" s="37"/>
      <c r="N289" s="56">
        <v>1.7481E-2</v>
      </c>
      <c r="O289" s="56">
        <v>4.9681999999999997E-2</v>
      </c>
      <c r="P289" s="14">
        <v>0.02</v>
      </c>
      <c r="Q289" s="34"/>
      <c r="R289" s="34"/>
      <c r="S289" s="34"/>
      <c r="T289" s="14">
        <v>2E-3</v>
      </c>
      <c r="U289" s="33" t="s">
        <v>556</v>
      </c>
      <c r="V289" s="39">
        <v>4.0000000000000002E-4</v>
      </c>
      <c r="W289" s="39">
        <v>7.5000000000000002E-4</v>
      </c>
      <c r="X289" s="39">
        <v>2.5000000000000001E-2</v>
      </c>
      <c r="Y289" s="36">
        <v>6127225.8300000001</v>
      </c>
      <c r="Z289" s="36">
        <v>3762871</v>
      </c>
      <c r="AA289" s="36">
        <v>0</v>
      </c>
      <c r="AB289" s="36"/>
      <c r="AC289" s="36">
        <v>75558</v>
      </c>
      <c r="AD289" s="6">
        <v>1422199</v>
      </c>
      <c r="AE289" s="6">
        <v>866597.83</v>
      </c>
      <c r="AF289" s="36"/>
      <c r="AG289" s="36"/>
      <c r="AH289" s="37"/>
      <c r="AI289" s="93">
        <f t="shared" ref="AI289:AI298" si="62">+Z289+AB289+AC289+AD289</f>
        <v>5260628</v>
      </c>
      <c r="AJ289" s="11">
        <f t="shared" si="52"/>
        <v>0.71528931526806305</v>
      </c>
      <c r="AK289" s="11">
        <f t="shared" si="53"/>
        <v>1.4362923970294041E-2</v>
      </c>
      <c r="AL289" s="11">
        <f t="shared" si="57"/>
        <v>1.9957713560580605E-2</v>
      </c>
      <c r="AM289" s="11">
        <f t="shared" si="58"/>
        <v>4.0074850325997073E-4</v>
      </c>
      <c r="AN289" s="94">
        <f t="shared" si="59"/>
        <v>2.7901596087872804E-2</v>
      </c>
    </row>
    <row r="290" spans="1:40" ht="12.75" customHeight="1" x14ac:dyDescent="0.2">
      <c r="A290" s="4" t="s">
        <v>1416</v>
      </c>
      <c r="B290" s="35" t="s">
        <v>557</v>
      </c>
      <c r="C290" s="35" t="s">
        <v>557</v>
      </c>
      <c r="D290" s="33" t="s">
        <v>558</v>
      </c>
      <c r="E290" s="33" t="s">
        <v>964</v>
      </c>
      <c r="F290" s="33" t="s">
        <v>965</v>
      </c>
      <c r="G290" s="33" t="s">
        <v>548</v>
      </c>
      <c r="H290" s="35" t="s">
        <v>110</v>
      </c>
      <c r="I290" s="5" t="s">
        <v>810</v>
      </c>
      <c r="J290" s="33" t="s">
        <v>24</v>
      </c>
      <c r="K290" s="36">
        <v>86548398.043825001</v>
      </c>
      <c r="L290" s="37"/>
      <c r="M290" s="37"/>
      <c r="N290" s="56">
        <v>-1.3391999999999999E-2</v>
      </c>
      <c r="O290" s="56">
        <v>1.24E-3</v>
      </c>
      <c r="P290" s="14">
        <v>0.02</v>
      </c>
      <c r="Q290" s="34"/>
      <c r="R290" s="34"/>
      <c r="S290" s="34"/>
      <c r="T290" s="14">
        <v>2.5000000000000001E-3</v>
      </c>
      <c r="U290" s="33" t="s">
        <v>556</v>
      </c>
      <c r="V290" s="39">
        <v>4.0000000000000002E-4</v>
      </c>
      <c r="W290" s="39">
        <v>7.5000000000000002E-4</v>
      </c>
      <c r="X290" s="39">
        <v>1.4999999999999999E-2</v>
      </c>
      <c r="Y290" s="36">
        <v>1147433</v>
      </c>
      <c r="Z290" s="36">
        <v>130795</v>
      </c>
      <c r="AA290" s="36">
        <v>0</v>
      </c>
      <c r="AB290" s="36"/>
      <c r="AC290" s="36">
        <v>34770</v>
      </c>
      <c r="AD290" s="6">
        <v>974682</v>
      </c>
      <c r="AE290" s="6">
        <v>7186</v>
      </c>
      <c r="AF290" s="36"/>
      <c r="AG290" s="36"/>
      <c r="AH290" s="37"/>
      <c r="AI290" s="93">
        <f t="shared" si="62"/>
        <v>1140247</v>
      </c>
      <c r="AJ290" s="11">
        <f t="shared" si="52"/>
        <v>0.11470760282640516</v>
      </c>
      <c r="AK290" s="11">
        <f t="shared" si="53"/>
        <v>3.0493393098162066E-2</v>
      </c>
      <c r="AL290" s="11">
        <f t="shared" si="57"/>
        <v>1.5112353660638538E-3</v>
      </c>
      <c r="AM290" s="11">
        <f t="shared" si="58"/>
        <v>4.0174053807898007E-4</v>
      </c>
      <c r="AN290" s="94">
        <f t="shared" si="59"/>
        <v>1.3174674815155099E-2</v>
      </c>
    </row>
    <row r="291" spans="1:40" ht="12.75" customHeight="1" x14ac:dyDescent="0.2">
      <c r="A291" s="4" t="s">
        <v>1416</v>
      </c>
      <c r="B291" s="35" t="s">
        <v>559</v>
      </c>
      <c r="C291" s="35" t="s">
        <v>559</v>
      </c>
      <c r="D291" s="33" t="s">
        <v>560</v>
      </c>
      <c r="E291" s="33" t="s">
        <v>964</v>
      </c>
      <c r="F291" s="33" t="s">
        <v>965</v>
      </c>
      <c r="G291" s="33" t="s">
        <v>1085</v>
      </c>
      <c r="H291" s="19" t="s">
        <v>71</v>
      </c>
      <c r="I291" s="5" t="s">
        <v>810</v>
      </c>
      <c r="J291" s="33" t="s">
        <v>24</v>
      </c>
      <c r="K291" s="36">
        <v>341019466.47808802</v>
      </c>
      <c r="L291" s="37"/>
      <c r="M291" s="37"/>
      <c r="N291" s="56">
        <v>-4.3525000000000001E-2</v>
      </c>
      <c r="O291" s="56">
        <v>4.6033999999999999E-2</v>
      </c>
      <c r="P291" s="14">
        <v>1.4999999999999999E-2</v>
      </c>
      <c r="Q291" s="34"/>
      <c r="R291" s="34"/>
      <c r="S291" s="34"/>
      <c r="T291" s="14">
        <v>2.5000000000000001E-3</v>
      </c>
      <c r="U291" s="33" t="s">
        <v>556</v>
      </c>
      <c r="V291" s="39">
        <v>5.0000000000000001E-4</v>
      </c>
      <c r="W291" s="39">
        <v>7.5000000000000002E-4</v>
      </c>
      <c r="X291" s="39">
        <v>2.5000000000000001E-2</v>
      </c>
      <c r="Y291" s="36">
        <v>6544896.8700000001</v>
      </c>
      <c r="Z291" s="36">
        <v>5106947</v>
      </c>
      <c r="AA291" s="36">
        <v>0</v>
      </c>
      <c r="AB291" s="36"/>
      <c r="AC291" s="36">
        <v>170894</v>
      </c>
      <c r="AD291" s="6">
        <v>1017999</v>
      </c>
      <c r="AE291" s="6">
        <v>249056.87000000002</v>
      </c>
      <c r="AF291" s="36"/>
      <c r="AG291" s="36"/>
      <c r="AH291" s="41">
        <v>8.9999999999999998E-4</v>
      </c>
      <c r="AI291" s="93">
        <f t="shared" si="62"/>
        <v>6295840</v>
      </c>
      <c r="AJ291" s="11">
        <f t="shared" si="52"/>
        <v>0.81116213245571678</v>
      </c>
      <c r="AK291" s="11">
        <f t="shared" si="53"/>
        <v>2.7143955373707084E-2</v>
      </c>
      <c r="AL291" s="11">
        <f t="shared" si="57"/>
        <v>1.4975529264480108E-2</v>
      </c>
      <c r="AM291" s="11">
        <f t="shared" si="58"/>
        <v>5.0112681767092225E-4</v>
      </c>
      <c r="AN291" s="94">
        <f t="shared" si="59"/>
        <v>1.9361819980603764E-2</v>
      </c>
    </row>
    <row r="292" spans="1:40" ht="12.75" customHeight="1" x14ac:dyDescent="0.2">
      <c r="A292" s="4" t="s">
        <v>1416</v>
      </c>
      <c r="B292" s="35" t="s">
        <v>561</v>
      </c>
      <c r="C292" s="35" t="s">
        <v>561</v>
      </c>
      <c r="D292" s="33" t="s">
        <v>562</v>
      </c>
      <c r="E292" s="33" t="s">
        <v>964</v>
      </c>
      <c r="F292" s="33" t="s">
        <v>965</v>
      </c>
      <c r="G292" s="33" t="s">
        <v>548</v>
      </c>
      <c r="H292" s="35" t="s">
        <v>110</v>
      </c>
      <c r="I292" s="5" t="s">
        <v>810</v>
      </c>
      <c r="J292" s="33" t="s">
        <v>24</v>
      </c>
      <c r="K292" s="36">
        <v>1449522546.9163301</v>
      </c>
      <c r="L292" s="37"/>
      <c r="M292" s="37"/>
      <c r="N292" s="56">
        <v>-1.1057000000000001E-2</v>
      </c>
      <c r="O292" s="56">
        <v>1.9940000000000001E-3</v>
      </c>
      <c r="P292" s="14">
        <v>0.02</v>
      </c>
      <c r="Q292" s="34"/>
      <c r="R292" s="34"/>
      <c r="S292" s="34"/>
      <c r="T292" s="14">
        <v>2.5000000000000001E-3</v>
      </c>
      <c r="U292" s="33" t="s">
        <v>556</v>
      </c>
      <c r="V292" s="39">
        <v>5.0000000000000001E-4</v>
      </c>
      <c r="W292" s="39">
        <v>7.5000000000000002E-4</v>
      </c>
      <c r="X292" s="39">
        <v>1.4999999999999999E-2</v>
      </c>
      <c r="Y292" s="36">
        <v>38664291.93</v>
      </c>
      <c r="Z292" s="36">
        <v>28907422</v>
      </c>
      <c r="AA292" s="36">
        <v>0</v>
      </c>
      <c r="AB292" s="36"/>
      <c r="AC292" s="36">
        <v>725750</v>
      </c>
      <c r="AD292" s="6">
        <v>2113999</v>
      </c>
      <c r="AE292" s="6">
        <v>6917120.9299999997</v>
      </c>
      <c r="AF292" s="36"/>
      <c r="AG292" s="36"/>
      <c r="AH292" s="41">
        <v>1.1999999999999999E-3</v>
      </c>
      <c r="AI292" s="93">
        <f t="shared" si="62"/>
        <v>31747171</v>
      </c>
      <c r="AJ292" s="11">
        <f t="shared" si="52"/>
        <v>0.91055111650735743</v>
      </c>
      <c r="AK292" s="11">
        <f t="shared" si="53"/>
        <v>2.2860304623678121E-2</v>
      </c>
      <c r="AL292" s="11">
        <f t="shared" si="57"/>
        <v>1.9942719802114678E-2</v>
      </c>
      <c r="AM292" s="11">
        <f t="shared" si="58"/>
        <v>5.0068210497583381E-4</v>
      </c>
      <c r="AN292" s="94">
        <f t="shared" si="59"/>
        <v>2.310181247441646E-2</v>
      </c>
    </row>
    <row r="293" spans="1:40" ht="12.75" customHeight="1" x14ac:dyDescent="0.2">
      <c r="A293" s="4" t="s">
        <v>1416</v>
      </c>
      <c r="B293" s="35" t="s">
        <v>563</v>
      </c>
      <c r="C293" s="35" t="s">
        <v>563</v>
      </c>
      <c r="D293" s="33" t="s">
        <v>564</v>
      </c>
      <c r="E293" s="33" t="s">
        <v>964</v>
      </c>
      <c r="F293" s="33" t="s">
        <v>965</v>
      </c>
      <c r="G293" s="33" t="s">
        <v>542</v>
      </c>
      <c r="H293" s="35" t="s">
        <v>110</v>
      </c>
      <c r="I293" s="5" t="s">
        <v>810</v>
      </c>
      <c r="J293" s="33" t="s">
        <v>24</v>
      </c>
      <c r="K293" s="36">
        <v>1721249904.6175301</v>
      </c>
      <c r="L293" s="37"/>
      <c r="M293" s="37"/>
      <c r="N293" s="56">
        <v>-1.2367E-2</v>
      </c>
      <c r="O293" s="56">
        <v>0.06</v>
      </c>
      <c r="P293" s="14">
        <v>0.01</v>
      </c>
      <c r="Q293" s="34"/>
      <c r="R293" s="34"/>
      <c r="S293" s="34"/>
      <c r="T293" s="14">
        <v>2E-3</v>
      </c>
      <c r="U293" s="33" t="s">
        <v>556</v>
      </c>
      <c r="V293" s="39">
        <v>8.0000000000000004E-4</v>
      </c>
      <c r="W293" s="39">
        <v>7.5000000000000002E-4</v>
      </c>
      <c r="X293" s="39">
        <v>3.6999999999999998E-2</v>
      </c>
      <c r="Y293" s="36">
        <v>20430323.390000001</v>
      </c>
      <c r="Z293" s="36">
        <v>17179059</v>
      </c>
      <c r="AA293" s="36">
        <v>0</v>
      </c>
      <c r="AB293" s="36"/>
      <c r="AC293" s="36">
        <v>1033929</v>
      </c>
      <c r="AD293" s="6">
        <v>1407999</v>
      </c>
      <c r="AE293" s="6">
        <v>809336.39</v>
      </c>
      <c r="AF293" s="36"/>
      <c r="AG293" s="36"/>
      <c r="AH293" s="41">
        <v>6.0000000000000001E-3</v>
      </c>
      <c r="AI293" s="93">
        <f t="shared" si="62"/>
        <v>19620987</v>
      </c>
      <c r="AJ293" s="11">
        <f t="shared" ref="AJ293:AJ356" si="63">+Z293/AI293</f>
        <v>0.87554509872515585</v>
      </c>
      <c r="AK293" s="11">
        <f t="shared" ref="AK293:AK356" si="64">+AC293/AI293</f>
        <v>5.2695055554544734E-2</v>
      </c>
      <c r="AL293" s="11">
        <f t="shared" ref="AL293:AL324" si="65">+Z293/K293</f>
        <v>9.9805722306298503E-3</v>
      </c>
      <c r="AM293" s="11">
        <f t="shared" ref="AM293:AM324" si="66">+AC293/K293</f>
        <v>6.0068500060701173E-4</v>
      </c>
      <c r="AN293" s="94">
        <f t="shared" ref="AN293:AN324" si="67">+AI293/K293+AH293</f>
        <v>1.7399266862623226E-2</v>
      </c>
    </row>
    <row r="294" spans="1:40" ht="12.75" customHeight="1" x14ac:dyDescent="0.2">
      <c r="A294" s="4" t="s">
        <v>1416</v>
      </c>
      <c r="B294" s="35" t="s">
        <v>565</v>
      </c>
      <c r="C294" s="35" t="s">
        <v>565</v>
      </c>
      <c r="D294" s="33" t="s">
        <v>566</v>
      </c>
      <c r="E294" s="33" t="s">
        <v>964</v>
      </c>
      <c r="F294" s="33" t="s">
        <v>965</v>
      </c>
      <c r="G294" s="33" t="s">
        <v>1085</v>
      </c>
      <c r="H294" s="35" t="s">
        <v>77</v>
      </c>
      <c r="I294" s="33" t="s">
        <v>817</v>
      </c>
      <c r="J294" s="33" t="s">
        <v>24</v>
      </c>
      <c r="K294" s="36">
        <v>1672088855.5497999</v>
      </c>
      <c r="L294" s="37"/>
      <c r="M294" s="37"/>
      <c r="N294" s="56">
        <v>0.27063100000000001</v>
      </c>
      <c r="O294" s="56">
        <v>0.22859399999999999</v>
      </c>
      <c r="P294" s="14">
        <v>8.0000000000000002E-3</v>
      </c>
      <c r="Q294" s="34"/>
      <c r="R294" s="34"/>
      <c r="S294" s="34"/>
      <c r="T294" s="14">
        <v>2E-3</v>
      </c>
      <c r="U294" s="33" t="s">
        <v>556</v>
      </c>
      <c r="V294" s="39">
        <v>5.0000000000000001E-4</v>
      </c>
      <c r="W294" s="39">
        <v>7.5000000000000002E-4</v>
      </c>
      <c r="X294" s="39">
        <v>1.4999999999999999E-2</v>
      </c>
      <c r="Y294" s="36">
        <v>36518794.289999999</v>
      </c>
      <c r="Z294" s="36">
        <v>13373475</v>
      </c>
      <c r="AA294" s="36">
        <v>18378131</v>
      </c>
      <c r="AB294" s="36"/>
      <c r="AC294" s="36">
        <v>837805</v>
      </c>
      <c r="AD294" s="6">
        <v>1731232</v>
      </c>
      <c r="AE294" s="6">
        <v>2198151.29</v>
      </c>
      <c r="AF294" s="36"/>
      <c r="AG294" s="36"/>
      <c r="AH294" s="37"/>
      <c r="AI294" s="93">
        <f t="shared" si="62"/>
        <v>15942512</v>
      </c>
      <c r="AJ294" s="11">
        <f t="shared" si="63"/>
        <v>0.83885619781876286</v>
      </c>
      <c r="AK294" s="11">
        <f t="shared" si="64"/>
        <v>5.2551630508416741E-2</v>
      </c>
      <c r="AL294" s="11">
        <f t="shared" si="65"/>
        <v>7.9980647892080262E-3</v>
      </c>
      <c r="AM294" s="11">
        <f t="shared" si="66"/>
        <v>5.010529178633399E-4</v>
      </c>
      <c r="AN294" s="94">
        <f t="shared" si="67"/>
        <v>9.5344885213997435E-3</v>
      </c>
    </row>
    <row r="295" spans="1:40" ht="12.75" customHeight="1" x14ac:dyDescent="0.2">
      <c r="A295" s="4" t="s">
        <v>1416</v>
      </c>
      <c r="B295" s="35" t="s">
        <v>567</v>
      </c>
      <c r="C295" s="35" t="s">
        <v>567</v>
      </c>
      <c r="D295" s="33" t="s">
        <v>568</v>
      </c>
      <c r="E295" s="33" t="s">
        <v>964</v>
      </c>
      <c r="F295" s="33" t="s">
        <v>965</v>
      </c>
      <c r="G295" s="33" t="s">
        <v>548</v>
      </c>
      <c r="H295" s="35" t="s">
        <v>110</v>
      </c>
      <c r="I295" s="5" t="s">
        <v>810</v>
      </c>
      <c r="J295" s="33" t="s">
        <v>24</v>
      </c>
      <c r="K295" s="36">
        <v>659915013.932271</v>
      </c>
      <c r="L295" s="37"/>
      <c r="M295" s="37"/>
      <c r="N295" s="56">
        <v>-5.8344E-2</v>
      </c>
      <c r="O295" s="56">
        <v>1.0510000000000001E-3</v>
      </c>
      <c r="P295" s="14">
        <v>0.02</v>
      </c>
      <c r="Q295" s="34"/>
      <c r="R295" s="34"/>
      <c r="S295" s="34"/>
      <c r="T295" s="14">
        <v>2.5000000000000001E-3</v>
      </c>
      <c r="U295" s="33" t="s">
        <v>556</v>
      </c>
      <c r="V295" s="39">
        <v>5.9999999999999995E-4</v>
      </c>
      <c r="W295" s="39">
        <v>7.5000000000000002E-4</v>
      </c>
      <c r="X295" s="39">
        <v>0.02</v>
      </c>
      <c r="Y295" s="36">
        <v>27429446.949999999</v>
      </c>
      <c r="Z295" s="36">
        <v>13187410</v>
      </c>
      <c r="AA295" s="36">
        <v>0</v>
      </c>
      <c r="AB295" s="36"/>
      <c r="AC295" s="36">
        <v>345545</v>
      </c>
      <c r="AD295" s="6">
        <v>2644800</v>
      </c>
      <c r="AE295" s="6">
        <v>11251691.949999999</v>
      </c>
      <c r="AF295" s="36"/>
      <c r="AG295" s="36"/>
      <c r="AH295" s="37"/>
      <c r="AI295" s="93">
        <f t="shared" si="62"/>
        <v>16177755</v>
      </c>
      <c r="AJ295" s="11">
        <f t="shared" si="63"/>
        <v>0.81515698562625039</v>
      </c>
      <c r="AK295" s="11">
        <f t="shared" si="64"/>
        <v>2.1359267710507421E-2</v>
      </c>
      <c r="AL295" s="11">
        <f t="shared" si="65"/>
        <v>1.9983497452830287E-2</v>
      </c>
      <c r="AM295" s="11">
        <f t="shared" si="66"/>
        <v>5.2362045521738086E-4</v>
      </c>
      <c r="AN295" s="94">
        <f t="shared" si="67"/>
        <v>2.4514906705335803E-2</v>
      </c>
    </row>
    <row r="296" spans="1:40" ht="12.75" customHeight="1" x14ac:dyDescent="0.2">
      <c r="A296" s="4" t="s">
        <v>1416</v>
      </c>
      <c r="B296" s="35" t="s">
        <v>569</v>
      </c>
      <c r="C296" s="35" t="s">
        <v>569</v>
      </c>
      <c r="D296" s="33" t="s">
        <v>570</v>
      </c>
      <c r="E296" s="33" t="s">
        <v>964</v>
      </c>
      <c r="F296" s="33" t="s">
        <v>965</v>
      </c>
      <c r="G296" s="33" t="s">
        <v>542</v>
      </c>
      <c r="H296" s="3" t="s">
        <v>37</v>
      </c>
      <c r="I296" s="5" t="s">
        <v>810</v>
      </c>
      <c r="J296" s="33" t="s">
        <v>24</v>
      </c>
      <c r="K296" s="36">
        <v>211520361.418327</v>
      </c>
      <c r="L296" s="37"/>
      <c r="M296" s="37"/>
      <c r="N296" s="56">
        <v>7.0179999999999999E-3</v>
      </c>
      <c r="O296" s="56">
        <v>1.9940000000000001E-3</v>
      </c>
      <c r="P296" s="14">
        <v>0</v>
      </c>
      <c r="Q296" s="34"/>
      <c r="R296" s="34"/>
      <c r="S296" s="34"/>
      <c r="T296" s="14">
        <v>2E-3</v>
      </c>
      <c r="U296" s="33" t="s">
        <v>556</v>
      </c>
      <c r="V296" s="39">
        <v>5.0000000000000001E-4</v>
      </c>
      <c r="W296" s="39">
        <v>7.5000000000000002E-4</v>
      </c>
      <c r="X296" s="39">
        <v>1.4999999999999999E-2</v>
      </c>
      <c r="Y296" s="36">
        <v>1456788.3</v>
      </c>
      <c r="Z296" s="36">
        <v>0</v>
      </c>
      <c r="AA296" s="36">
        <v>263228</v>
      </c>
      <c r="AB296" s="36"/>
      <c r="AC296" s="36">
        <v>61011</v>
      </c>
      <c r="AD296" s="6">
        <v>1106010</v>
      </c>
      <c r="AE296" s="6">
        <v>26539.3</v>
      </c>
      <c r="AF296" s="36"/>
      <c r="AG296" s="36"/>
      <c r="AH296" s="41">
        <v>1.7600000000000001E-2</v>
      </c>
      <c r="AI296" s="93">
        <f t="shared" si="62"/>
        <v>1167021</v>
      </c>
      <c r="AJ296" s="11">
        <f t="shared" si="63"/>
        <v>0</v>
      </c>
      <c r="AK296" s="11">
        <f t="shared" si="64"/>
        <v>5.2279264897546827E-2</v>
      </c>
      <c r="AL296" s="11">
        <f t="shared" si="65"/>
        <v>0</v>
      </c>
      <c r="AM296" s="11">
        <f t="shared" si="66"/>
        <v>2.8844031652980031E-4</v>
      </c>
      <c r="AN296" s="94">
        <f t="shared" si="67"/>
        <v>2.3117298628721444E-2</v>
      </c>
    </row>
    <row r="297" spans="1:40" ht="12.75" customHeight="1" x14ac:dyDescent="0.2">
      <c r="A297" s="4" t="s">
        <v>1416</v>
      </c>
      <c r="B297" s="35" t="s">
        <v>571</v>
      </c>
      <c r="C297" s="35" t="s">
        <v>571</v>
      </c>
      <c r="D297" s="33" t="s">
        <v>572</v>
      </c>
      <c r="E297" s="33" t="s">
        <v>964</v>
      </c>
      <c r="F297" s="33" t="s">
        <v>965</v>
      </c>
      <c r="G297" s="33" t="s">
        <v>1085</v>
      </c>
      <c r="H297" s="35" t="s">
        <v>77</v>
      </c>
      <c r="I297" s="33" t="s">
        <v>817</v>
      </c>
      <c r="J297" s="33" t="s">
        <v>24</v>
      </c>
      <c r="K297" s="36">
        <v>2797520510.9561801</v>
      </c>
      <c r="L297" s="37"/>
      <c r="M297" s="37"/>
      <c r="N297" s="56">
        <v>3.9687E-2</v>
      </c>
      <c r="O297" s="56">
        <v>5.2776000000000003E-2</v>
      </c>
      <c r="P297" s="14">
        <v>8.0000000000000002E-3</v>
      </c>
      <c r="Q297" s="34"/>
      <c r="R297" s="34"/>
      <c r="S297" s="34"/>
      <c r="T297" s="14">
        <v>2E-3</v>
      </c>
      <c r="U297" s="33" t="s">
        <v>556</v>
      </c>
      <c r="V297" s="39">
        <v>5.0000000000000001E-4</v>
      </c>
      <c r="W297" s="39">
        <v>7.5000000000000002E-4</v>
      </c>
      <c r="X297" s="39">
        <v>1.4999999999999999E-2</v>
      </c>
      <c r="Y297" s="36">
        <v>30971003.370000001</v>
      </c>
      <c r="Z297" s="36">
        <v>22343104</v>
      </c>
      <c r="AA297" s="36">
        <v>0</v>
      </c>
      <c r="AB297" s="36"/>
      <c r="AC297" s="36">
        <v>1400192</v>
      </c>
      <c r="AD297" s="6">
        <v>1993732</v>
      </c>
      <c r="AE297" s="6">
        <v>5233975.37</v>
      </c>
      <c r="AF297" s="36"/>
      <c r="AG297" s="36"/>
      <c r="AH297" s="37"/>
      <c r="AI297" s="93">
        <f t="shared" si="62"/>
        <v>25737028</v>
      </c>
      <c r="AJ297" s="11">
        <f t="shared" si="63"/>
        <v>0.86813069481060512</v>
      </c>
      <c r="AK297" s="11">
        <f t="shared" si="64"/>
        <v>5.4403795185675674E-2</v>
      </c>
      <c r="AL297" s="11">
        <f t="shared" si="65"/>
        <v>7.9867525233490513E-3</v>
      </c>
      <c r="AM297" s="11">
        <f t="shared" si="66"/>
        <v>5.0051179053604887E-4</v>
      </c>
      <c r="AN297" s="94">
        <f t="shared" si="67"/>
        <v>9.1999425559897673E-3</v>
      </c>
    </row>
    <row r="298" spans="1:40" ht="12.75" customHeight="1" x14ac:dyDescent="0.2">
      <c r="A298" s="4" t="s">
        <v>1416</v>
      </c>
      <c r="B298" s="35" t="s">
        <v>573</v>
      </c>
      <c r="C298" s="35" t="s">
        <v>573</v>
      </c>
      <c r="D298" s="33" t="s">
        <v>574</v>
      </c>
      <c r="E298" s="33" t="s">
        <v>964</v>
      </c>
      <c r="F298" s="33" t="s">
        <v>965</v>
      </c>
      <c r="G298" s="33" t="s">
        <v>548</v>
      </c>
      <c r="H298" s="35" t="s">
        <v>110</v>
      </c>
      <c r="I298" s="5" t="s">
        <v>810</v>
      </c>
      <c r="J298" s="33" t="s">
        <v>52</v>
      </c>
      <c r="K298" s="36">
        <v>590851.88310800004</v>
      </c>
      <c r="L298" s="37"/>
      <c r="M298" s="37"/>
      <c r="N298" s="56">
        <v>-1.6951000000000001E-2</v>
      </c>
      <c r="O298" s="56">
        <v>-3.101E-3</v>
      </c>
      <c r="P298" s="14">
        <v>0.02</v>
      </c>
      <c r="Q298" s="34"/>
      <c r="R298" s="34"/>
      <c r="S298" s="34"/>
      <c r="T298" s="14">
        <v>2E-3</v>
      </c>
      <c r="U298" s="33" t="s">
        <v>556</v>
      </c>
      <c r="V298" s="39">
        <v>5.0000000000000001E-4</v>
      </c>
      <c r="W298" s="39">
        <v>7.5000000000000002E-4</v>
      </c>
      <c r="X298" s="39">
        <v>1.4999999999999999E-2</v>
      </c>
      <c r="Y298" s="36">
        <v>16812.122718999999</v>
      </c>
      <c r="Z298" s="36">
        <v>11777.845488999999</v>
      </c>
      <c r="AA298" s="36">
        <v>0</v>
      </c>
      <c r="AB298" s="36"/>
      <c r="AC298" s="36">
        <v>295.30534599999999</v>
      </c>
      <c r="AD298" s="6">
        <v>3836.1127229999997</v>
      </c>
      <c r="AE298" s="6">
        <v>902.85916099999997</v>
      </c>
      <c r="AF298" s="36"/>
      <c r="AG298" s="36"/>
      <c r="AH298" s="37"/>
      <c r="AI298" s="93">
        <f t="shared" si="62"/>
        <v>15909.263557999999</v>
      </c>
      <c r="AJ298" s="11">
        <f t="shared" si="63"/>
        <v>0.74031368240659323</v>
      </c>
      <c r="AK298" s="11">
        <f t="shared" si="64"/>
        <v>1.8561848882785351E-2</v>
      </c>
      <c r="AL298" s="11">
        <f t="shared" si="65"/>
        <v>1.9933668362104827E-2</v>
      </c>
      <c r="AM298" s="11">
        <f t="shared" si="66"/>
        <v>4.9979589545629324E-4</v>
      </c>
      <c r="AN298" s="94">
        <f t="shared" si="67"/>
        <v>2.69259758880924E-2</v>
      </c>
    </row>
    <row r="299" spans="1:40" ht="12.75" customHeight="1" x14ac:dyDescent="0.2">
      <c r="A299" s="4" t="s">
        <v>1417</v>
      </c>
      <c r="B299" s="35" t="s">
        <v>575</v>
      </c>
      <c r="C299" s="35" t="s">
        <v>576</v>
      </c>
      <c r="D299" s="33" t="s">
        <v>577</v>
      </c>
      <c r="E299" s="33" t="s">
        <v>964</v>
      </c>
      <c r="F299" s="33" t="s">
        <v>965</v>
      </c>
      <c r="G299" s="33" t="s">
        <v>542</v>
      </c>
      <c r="H299" s="35" t="s">
        <v>77</v>
      </c>
      <c r="I299" s="33" t="s">
        <v>817</v>
      </c>
      <c r="J299" s="33" t="s">
        <v>24</v>
      </c>
      <c r="K299" s="36">
        <v>1232855418</v>
      </c>
      <c r="L299" s="36">
        <v>0</v>
      </c>
      <c r="M299" s="37"/>
      <c r="N299" s="56">
        <v>0.2344</v>
      </c>
      <c r="O299" s="56">
        <v>26.06</v>
      </c>
      <c r="P299" s="14">
        <v>1.4999999999999999E-2</v>
      </c>
      <c r="Q299" s="33" t="s">
        <v>27</v>
      </c>
      <c r="R299" s="33" t="s">
        <v>27</v>
      </c>
      <c r="S299" s="33" t="s">
        <v>27</v>
      </c>
      <c r="T299" s="33" t="s">
        <v>25</v>
      </c>
      <c r="U299" s="33" t="s">
        <v>25</v>
      </c>
      <c r="V299" s="39">
        <v>6.9999999999999999E-4</v>
      </c>
      <c r="W299" s="39">
        <v>3.003E-3</v>
      </c>
      <c r="X299" s="17" t="s">
        <v>25</v>
      </c>
      <c r="Y299" s="36">
        <v>12321148</v>
      </c>
      <c r="Z299" s="36">
        <v>1477993</v>
      </c>
      <c r="AA299" s="36">
        <v>0</v>
      </c>
      <c r="AB299" s="36">
        <v>8375297</v>
      </c>
      <c r="AC299" s="36">
        <v>862163</v>
      </c>
      <c r="AD299" s="6">
        <v>1452581</v>
      </c>
      <c r="AE299" s="6">
        <v>153114</v>
      </c>
      <c r="AF299" s="36"/>
      <c r="AG299" s="36"/>
      <c r="AH299" s="41">
        <v>2.0899999999999998E-2</v>
      </c>
      <c r="AI299" s="93">
        <f t="shared" ref="AI299:AI331" si="68">+Z299+AB299+AC299+AD299</f>
        <v>12168034</v>
      </c>
      <c r="AJ299" s="11">
        <f t="shared" si="63"/>
        <v>0.12146522601761303</v>
      </c>
      <c r="AK299" s="11">
        <f t="shared" si="64"/>
        <v>7.0854749419667962E-2</v>
      </c>
      <c r="AL299" s="11">
        <f t="shared" si="65"/>
        <v>1.1988372508413634E-3</v>
      </c>
      <c r="AM299" s="11">
        <f t="shared" si="66"/>
        <v>6.9932206762626239E-4</v>
      </c>
      <c r="AN299" s="94">
        <f t="shared" si="67"/>
        <v>3.0769798049587675E-2</v>
      </c>
    </row>
    <row r="300" spans="1:40" ht="12.75" customHeight="1" x14ac:dyDescent="0.2">
      <c r="A300" s="4" t="s">
        <v>1417</v>
      </c>
      <c r="B300" s="35" t="s">
        <v>578</v>
      </c>
      <c r="C300" s="35" t="s">
        <v>579</v>
      </c>
      <c r="D300" s="33" t="s">
        <v>580</v>
      </c>
      <c r="E300" s="33" t="s">
        <v>964</v>
      </c>
      <c r="F300" s="33" t="s">
        <v>965</v>
      </c>
      <c r="G300" s="33" t="s">
        <v>1085</v>
      </c>
      <c r="H300" s="3" t="s">
        <v>46</v>
      </c>
      <c r="I300" s="5" t="s">
        <v>810</v>
      </c>
      <c r="J300" s="33" t="s">
        <v>24</v>
      </c>
      <c r="K300" s="36">
        <v>22656695419</v>
      </c>
      <c r="L300" s="36">
        <v>0</v>
      </c>
      <c r="M300" s="37"/>
      <c r="N300" s="56">
        <v>3.8E-3</v>
      </c>
      <c r="O300" s="56">
        <v>1.24E-2</v>
      </c>
      <c r="P300" s="14">
        <v>1.3000000000000001E-2</v>
      </c>
      <c r="Q300" s="33" t="s">
        <v>27</v>
      </c>
      <c r="R300" s="33" t="s">
        <v>27</v>
      </c>
      <c r="S300" s="33" t="s">
        <v>27</v>
      </c>
      <c r="T300" s="33" t="s">
        <v>25</v>
      </c>
      <c r="U300" s="33" t="s">
        <v>25</v>
      </c>
      <c r="V300" s="39">
        <v>1.4E-3</v>
      </c>
      <c r="W300" s="39">
        <v>3.003E-3</v>
      </c>
      <c r="X300" s="17" t="s">
        <v>25</v>
      </c>
      <c r="Y300" s="36">
        <v>262706905</v>
      </c>
      <c r="Z300" s="36">
        <v>33989375</v>
      </c>
      <c r="AA300" s="36">
        <v>0</v>
      </c>
      <c r="AB300" s="36">
        <v>192606464</v>
      </c>
      <c r="AC300" s="36">
        <v>17954258</v>
      </c>
      <c r="AD300" s="6">
        <v>17946511</v>
      </c>
      <c r="AE300" s="6">
        <v>210297</v>
      </c>
      <c r="AF300" s="36"/>
      <c r="AG300" s="36"/>
      <c r="AH300" s="41"/>
      <c r="AI300" s="93">
        <f t="shared" si="68"/>
        <v>262496608</v>
      </c>
      <c r="AJ300" s="11">
        <f t="shared" si="63"/>
        <v>0.12948500652625575</v>
      </c>
      <c r="AK300" s="11">
        <f t="shared" si="64"/>
        <v>6.839805716651394E-2</v>
      </c>
      <c r="AL300" s="11">
        <f t="shared" si="65"/>
        <v>1.5001911960866264E-3</v>
      </c>
      <c r="AM300" s="11">
        <f t="shared" si="66"/>
        <v>7.9244822194782575E-4</v>
      </c>
      <c r="AN300" s="94">
        <f t="shared" si="67"/>
        <v>1.1585829404753759E-2</v>
      </c>
    </row>
    <row r="301" spans="1:40" ht="12.75" customHeight="1" x14ac:dyDescent="0.2">
      <c r="A301" s="4" t="s">
        <v>1417</v>
      </c>
      <c r="B301" s="35" t="s">
        <v>581</v>
      </c>
      <c r="C301" s="35" t="s">
        <v>582</v>
      </c>
      <c r="D301" s="33" t="s">
        <v>583</v>
      </c>
      <c r="E301" s="33" t="s">
        <v>964</v>
      </c>
      <c r="F301" s="33" t="s">
        <v>965</v>
      </c>
      <c r="G301" s="33" t="s">
        <v>542</v>
      </c>
      <c r="H301" s="3" t="s">
        <v>23</v>
      </c>
      <c r="I301" s="33" t="s">
        <v>817</v>
      </c>
      <c r="J301" s="33" t="s">
        <v>24</v>
      </c>
      <c r="K301" s="36">
        <v>6663264651</v>
      </c>
      <c r="L301" s="36">
        <v>0</v>
      </c>
      <c r="M301" s="37"/>
      <c r="N301" s="56">
        <v>1.9800000000000002E-2</v>
      </c>
      <c r="O301" s="56">
        <v>2.24E-2</v>
      </c>
      <c r="P301" s="14">
        <v>0.02</v>
      </c>
      <c r="Q301" s="33" t="s">
        <v>27</v>
      </c>
      <c r="R301" s="33" t="s">
        <v>27</v>
      </c>
      <c r="S301" s="33" t="s">
        <v>27</v>
      </c>
      <c r="T301" s="33" t="s">
        <v>25</v>
      </c>
      <c r="U301" s="33" t="s">
        <v>25</v>
      </c>
      <c r="V301" s="39">
        <v>1.6999999999999999E-3</v>
      </c>
      <c r="W301" s="39">
        <v>3.003E-3</v>
      </c>
      <c r="X301" s="17" t="s">
        <v>25</v>
      </c>
      <c r="Y301" s="36">
        <v>45820465</v>
      </c>
      <c r="Z301" s="36">
        <v>4999817</v>
      </c>
      <c r="AA301" s="36">
        <v>0</v>
      </c>
      <c r="AB301" s="36">
        <v>28332311</v>
      </c>
      <c r="AC301" s="36">
        <v>8294146</v>
      </c>
      <c r="AD301" s="6">
        <v>3779679</v>
      </c>
      <c r="AE301" s="6">
        <v>414512</v>
      </c>
      <c r="AF301" s="36"/>
      <c r="AG301" s="36"/>
      <c r="AH301" s="41">
        <v>9.9000000000000008E-3</v>
      </c>
      <c r="AI301" s="93">
        <f t="shared" si="68"/>
        <v>45405953</v>
      </c>
      <c r="AJ301" s="11">
        <f t="shared" si="63"/>
        <v>0.11011368927770331</v>
      </c>
      <c r="AK301" s="11">
        <f t="shared" si="64"/>
        <v>0.18266648868706709</v>
      </c>
      <c r="AL301" s="11">
        <f t="shared" si="65"/>
        <v>7.503554581536311E-4</v>
      </c>
      <c r="AM301" s="11">
        <f t="shared" si="66"/>
        <v>1.244757102474572E-3</v>
      </c>
      <c r="AN301" s="94">
        <f t="shared" si="67"/>
        <v>1.6714370339197863E-2</v>
      </c>
    </row>
    <row r="302" spans="1:40" ht="12.75" customHeight="1" x14ac:dyDescent="0.2">
      <c r="A302" s="4" t="s">
        <v>1417</v>
      </c>
      <c r="B302" s="35" t="s">
        <v>584</v>
      </c>
      <c r="C302" s="35" t="s">
        <v>585</v>
      </c>
      <c r="D302" s="33" t="s">
        <v>586</v>
      </c>
      <c r="E302" s="33" t="s">
        <v>964</v>
      </c>
      <c r="F302" s="33" t="s">
        <v>965</v>
      </c>
      <c r="G302" s="33" t="s">
        <v>1085</v>
      </c>
      <c r="H302" s="19" t="s">
        <v>57</v>
      </c>
      <c r="I302" s="5" t="s">
        <v>810</v>
      </c>
      <c r="J302" s="33" t="s">
        <v>24</v>
      </c>
      <c r="K302" s="36">
        <v>54943826500</v>
      </c>
      <c r="L302" s="36">
        <v>0</v>
      </c>
      <c r="M302" s="37"/>
      <c r="N302" s="56">
        <v>-3.8E-3</v>
      </c>
      <c r="O302" s="56">
        <v>-1.0699999999999999E-2</v>
      </c>
      <c r="P302" s="14">
        <v>1.4999999999999999E-2</v>
      </c>
      <c r="Q302" s="33" t="s">
        <v>27</v>
      </c>
      <c r="R302" s="33" t="s">
        <v>27</v>
      </c>
      <c r="S302" s="33" t="s">
        <v>27</v>
      </c>
      <c r="T302" s="33" t="s">
        <v>25</v>
      </c>
      <c r="U302" s="33" t="s">
        <v>25</v>
      </c>
      <c r="V302" s="39">
        <v>6.9999999999999999E-4</v>
      </c>
      <c r="W302" s="39">
        <v>3.003E-3</v>
      </c>
      <c r="X302" s="17" t="s">
        <v>25</v>
      </c>
      <c r="Y302" s="36">
        <v>355806742</v>
      </c>
      <c r="Z302" s="36">
        <v>41264954</v>
      </c>
      <c r="AA302" s="36">
        <v>0</v>
      </c>
      <c r="AB302" s="36">
        <v>233834737</v>
      </c>
      <c r="AC302" s="36">
        <v>38357561</v>
      </c>
      <c r="AD302" s="6">
        <v>42028421</v>
      </c>
      <c r="AE302" s="6">
        <v>321069</v>
      </c>
      <c r="AF302" s="36"/>
      <c r="AG302" s="36"/>
      <c r="AH302" s="41"/>
      <c r="AI302" s="93">
        <f t="shared" si="68"/>
        <v>355485673</v>
      </c>
      <c r="AJ302" s="11">
        <f t="shared" si="63"/>
        <v>0.11608049813022984</v>
      </c>
      <c r="AK302" s="11">
        <f t="shared" si="64"/>
        <v>0.10790184784746586</v>
      </c>
      <c r="AL302" s="11">
        <f t="shared" si="65"/>
        <v>7.5103895430362862E-4</v>
      </c>
      <c r="AM302" s="11">
        <f t="shared" si="66"/>
        <v>6.981232186294851E-4</v>
      </c>
      <c r="AN302" s="94">
        <f t="shared" si="67"/>
        <v>6.4699839025590981E-3</v>
      </c>
    </row>
    <row r="303" spans="1:40" ht="12.75" customHeight="1" x14ac:dyDescent="0.2">
      <c r="A303" s="4" t="s">
        <v>1417</v>
      </c>
      <c r="B303" s="35" t="s">
        <v>587</v>
      </c>
      <c r="C303" s="35" t="s">
        <v>588</v>
      </c>
      <c r="D303" s="33" t="s">
        <v>589</v>
      </c>
      <c r="E303" s="33" t="s">
        <v>964</v>
      </c>
      <c r="F303" s="33" t="s">
        <v>965</v>
      </c>
      <c r="G303" s="33" t="s">
        <v>1085</v>
      </c>
      <c r="H303" s="19" t="s">
        <v>53</v>
      </c>
      <c r="I303" s="5" t="s">
        <v>810</v>
      </c>
      <c r="J303" s="33" t="s">
        <v>24</v>
      </c>
      <c r="K303" s="36">
        <v>11285344041.452</v>
      </c>
      <c r="L303" s="36">
        <v>0</v>
      </c>
      <c r="M303" s="37"/>
      <c r="N303" s="56">
        <v>7.6600000000000001E-2</v>
      </c>
      <c r="O303" s="56">
        <v>8.7599999999999997E-2</v>
      </c>
      <c r="P303" s="14">
        <v>1.4999999999999999E-2</v>
      </c>
      <c r="Q303" s="33" t="s">
        <v>27</v>
      </c>
      <c r="R303" s="33" t="s">
        <v>27</v>
      </c>
      <c r="S303" s="33" t="s">
        <v>27</v>
      </c>
      <c r="T303" s="33" t="s">
        <v>25</v>
      </c>
      <c r="U303" s="33" t="s">
        <v>25</v>
      </c>
      <c r="V303" s="39">
        <v>1.4E-3</v>
      </c>
      <c r="W303" s="39">
        <v>3.003E-3</v>
      </c>
      <c r="X303" s="17" t="s">
        <v>25</v>
      </c>
      <c r="Y303" s="36">
        <v>171780833.40988499</v>
      </c>
      <c r="Z303" s="36">
        <v>22005040</v>
      </c>
      <c r="AA303" s="36">
        <v>0</v>
      </c>
      <c r="AB303" s="36">
        <v>124684681</v>
      </c>
      <c r="AC303" s="36">
        <v>15797937</v>
      </c>
      <c r="AD303" s="6">
        <v>9280480.8098849989</v>
      </c>
      <c r="AE303" s="6">
        <v>12694.6</v>
      </c>
      <c r="AF303" s="36"/>
      <c r="AG303" s="36"/>
      <c r="AH303" s="41"/>
      <c r="AI303" s="93">
        <f t="shared" si="68"/>
        <v>171768138.809885</v>
      </c>
      <c r="AJ303" s="11">
        <f t="shared" si="63"/>
        <v>0.12810897383219269</v>
      </c>
      <c r="AK303" s="11">
        <f t="shared" si="64"/>
        <v>9.1972452571575825E-2</v>
      </c>
      <c r="AL303" s="11">
        <f t="shared" si="65"/>
        <v>1.9498776394564199E-3</v>
      </c>
      <c r="AM303" s="11">
        <f t="shared" si="66"/>
        <v>1.3998631270763988E-3</v>
      </c>
      <c r="AN303" s="94">
        <f t="shared" si="67"/>
        <v>1.5220460996046417E-2</v>
      </c>
    </row>
    <row r="304" spans="1:40" ht="12.75" customHeight="1" x14ac:dyDescent="0.2">
      <c r="A304" s="4" t="s">
        <v>1417</v>
      </c>
      <c r="B304" s="35" t="s">
        <v>590</v>
      </c>
      <c r="C304" s="35" t="s">
        <v>591</v>
      </c>
      <c r="D304" s="33" t="s">
        <v>592</v>
      </c>
      <c r="E304" s="33" t="s">
        <v>964</v>
      </c>
      <c r="F304" s="33" t="s">
        <v>965</v>
      </c>
      <c r="G304" s="33" t="s">
        <v>1085</v>
      </c>
      <c r="H304" s="3" t="s">
        <v>31</v>
      </c>
      <c r="I304" s="5" t="s">
        <v>810</v>
      </c>
      <c r="J304" s="33" t="s">
        <v>24</v>
      </c>
      <c r="K304" s="36">
        <v>9697823977</v>
      </c>
      <c r="L304" s="36">
        <v>0</v>
      </c>
      <c r="M304" s="37"/>
      <c r="N304" s="56">
        <v>-4.5999999999999999E-3</v>
      </c>
      <c r="O304" s="56">
        <v>-1.0699999999999999E-2</v>
      </c>
      <c r="P304" s="14">
        <v>1.4999999999999999E-2</v>
      </c>
      <c r="Q304" s="33" t="s">
        <v>27</v>
      </c>
      <c r="R304" s="33" t="s">
        <v>27</v>
      </c>
      <c r="S304" s="33" t="s">
        <v>27</v>
      </c>
      <c r="T304" s="33" t="s">
        <v>25</v>
      </c>
      <c r="U304" s="33" t="s">
        <v>25</v>
      </c>
      <c r="V304" s="39">
        <v>6.9999999999999999E-4</v>
      </c>
      <c r="W304" s="39">
        <v>3.003E-3</v>
      </c>
      <c r="X304" s="17" t="s">
        <v>25</v>
      </c>
      <c r="Y304" s="36">
        <v>63449006</v>
      </c>
      <c r="Z304" s="36">
        <v>7292969</v>
      </c>
      <c r="AA304" s="36">
        <v>0</v>
      </c>
      <c r="AB304" s="36">
        <v>41326829</v>
      </c>
      <c r="AC304" s="36">
        <v>6806770</v>
      </c>
      <c r="AD304" s="6">
        <v>7998448</v>
      </c>
      <c r="AE304" s="6">
        <v>23990</v>
      </c>
      <c r="AF304" s="36"/>
      <c r="AG304" s="36"/>
      <c r="AH304" s="41"/>
      <c r="AI304" s="93">
        <f t="shared" si="68"/>
        <v>63425016</v>
      </c>
      <c r="AJ304" s="11">
        <f t="shared" si="63"/>
        <v>0.11498568640487217</v>
      </c>
      <c r="AK304" s="11">
        <f t="shared" si="64"/>
        <v>0.10731995716012117</v>
      </c>
      <c r="AL304" s="11">
        <f t="shared" si="65"/>
        <v>7.5202117684302033E-4</v>
      </c>
      <c r="AM304" s="11">
        <f t="shared" si="66"/>
        <v>7.0188632172984218E-4</v>
      </c>
      <c r="AN304" s="94">
        <f t="shared" si="67"/>
        <v>6.5401286051822508E-3</v>
      </c>
    </row>
    <row r="305" spans="1:40" ht="12.75" customHeight="1" x14ac:dyDescent="0.2">
      <c r="A305" s="4" t="s">
        <v>1417</v>
      </c>
      <c r="B305" s="35" t="s">
        <v>593</v>
      </c>
      <c r="C305" s="35" t="s">
        <v>594</v>
      </c>
      <c r="D305" s="33" t="s">
        <v>595</v>
      </c>
      <c r="E305" s="33" t="s">
        <v>964</v>
      </c>
      <c r="F305" s="33" t="s">
        <v>965</v>
      </c>
      <c r="G305" s="33" t="s">
        <v>1085</v>
      </c>
      <c r="H305" s="19" t="s">
        <v>57</v>
      </c>
      <c r="I305" s="5" t="s">
        <v>810</v>
      </c>
      <c r="J305" s="33" t="s">
        <v>120</v>
      </c>
      <c r="K305" s="36">
        <v>73143894.989999995</v>
      </c>
      <c r="L305" s="36">
        <v>0</v>
      </c>
      <c r="M305" s="37"/>
      <c r="N305" s="56">
        <v>7.0000000000000001E-3</v>
      </c>
      <c r="O305" s="56">
        <v>1.11E-2</v>
      </c>
      <c r="P305" s="14">
        <v>0.01</v>
      </c>
      <c r="Q305" s="33" t="s">
        <v>27</v>
      </c>
      <c r="R305" s="33" t="s">
        <v>27</v>
      </c>
      <c r="S305" s="33" t="s">
        <v>27</v>
      </c>
      <c r="T305" s="33" t="s">
        <v>25</v>
      </c>
      <c r="U305" s="33" t="s">
        <v>25</v>
      </c>
      <c r="V305" s="39">
        <v>1.6999999999999999E-3</v>
      </c>
      <c r="W305" s="39">
        <v>3.003E-3</v>
      </c>
      <c r="X305" s="17" t="s">
        <v>25</v>
      </c>
      <c r="Y305" s="36">
        <v>488569.30675599998</v>
      </c>
      <c r="Z305" s="36">
        <v>55001.03</v>
      </c>
      <c r="AA305" s="36">
        <v>0</v>
      </c>
      <c r="AB305" s="36">
        <v>314716.12</v>
      </c>
      <c r="AC305" s="36">
        <v>59340.49</v>
      </c>
      <c r="AD305" s="6">
        <v>57926.240000000005</v>
      </c>
      <c r="AE305" s="6">
        <v>1585.4267560000001</v>
      </c>
      <c r="AF305" s="36"/>
      <c r="AG305" s="36"/>
      <c r="AH305" s="41"/>
      <c r="AI305" s="93">
        <f t="shared" si="68"/>
        <v>486983.88</v>
      </c>
      <c r="AJ305" s="11">
        <f t="shared" si="63"/>
        <v>0.11294219841527403</v>
      </c>
      <c r="AK305" s="11">
        <f t="shared" si="64"/>
        <v>0.121853088853783</v>
      </c>
      <c r="AL305" s="11">
        <f t="shared" si="65"/>
        <v>7.5195653728201881E-4</v>
      </c>
      <c r="AM305" s="11">
        <f t="shared" si="66"/>
        <v>8.1128425014982924E-4</v>
      </c>
      <c r="AN305" s="94">
        <f t="shared" si="67"/>
        <v>6.6578882634918323E-3</v>
      </c>
    </row>
    <row r="306" spans="1:40" ht="12.75" customHeight="1" x14ac:dyDescent="0.2">
      <c r="A306" s="4" t="s">
        <v>1417</v>
      </c>
      <c r="B306" s="35" t="s">
        <v>596</v>
      </c>
      <c r="C306" s="35" t="s">
        <v>597</v>
      </c>
      <c r="D306" s="33" t="s">
        <v>598</v>
      </c>
      <c r="E306" s="33" t="s">
        <v>964</v>
      </c>
      <c r="F306" s="33" t="s">
        <v>965</v>
      </c>
      <c r="G306" s="33" t="s">
        <v>1085</v>
      </c>
      <c r="H306" s="19" t="s">
        <v>57</v>
      </c>
      <c r="I306" s="5" t="s">
        <v>810</v>
      </c>
      <c r="J306" s="33" t="s">
        <v>52</v>
      </c>
      <c r="K306" s="36">
        <v>109702684.81</v>
      </c>
      <c r="L306" s="36">
        <v>0</v>
      </c>
      <c r="M306" s="37"/>
      <c r="N306" s="56">
        <v>-4.8999999999999998E-3</v>
      </c>
      <c r="O306" s="56">
        <v>-4.0000000000000001E-3</v>
      </c>
      <c r="P306" s="14">
        <v>0.01</v>
      </c>
      <c r="Q306" s="33" t="s">
        <v>27</v>
      </c>
      <c r="R306" s="33" t="s">
        <v>27</v>
      </c>
      <c r="S306" s="33" t="s">
        <v>27</v>
      </c>
      <c r="T306" s="33" t="s">
        <v>25</v>
      </c>
      <c r="U306" s="33" t="s">
        <v>25</v>
      </c>
      <c r="V306" s="39">
        <v>1.6999999999999999E-3</v>
      </c>
      <c r="W306" s="39">
        <v>3.003E-3</v>
      </c>
      <c r="X306" s="17" t="s">
        <v>25</v>
      </c>
      <c r="Y306" s="36">
        <v>394360.44454300002</v>
      </c>
      <c r="Z306" s="36">
        <v>33174.1</v>
      </c>
      <c r="AA306" s="36">
        <v>0</v>
      </c>
      <c r="AB306" s="36">
        <v>187857.08</v>
      </c>
      <c r="AC306" s="36">
        <v>88582.07</v>
      </c>
      <c r="AD306" s="6">
        <v>84721.42</v>
      </c>
      <c r="AE306" s="6">
        <v>25.774543000000001</v>
      </c>
      <c r="AF306" s="36"/>
      <c r="AG306" s="36"/>
      <c r="AH306" s="41"/>
      <c r="AI306" s="93">
        <f t="shared" si="68"/>
        <v>394334.67</v>
      </c>
      <c r="AJ306" s="11">
        <f t="shared" si="63"/>
        <v>8.4126764709783183E-2</v>
      </c>
      <c r="AK306" s="11">
        <f t="shared" si="64"/>
        <v>0.22463677870373408</v>
      </c>
      <c r="AL306" s="11">
        <f t="shared" si="65"/>
        <v>3.0240007395859102E-4</v>
      </c>
      <c r="AM306" s="11">
        <f t="shared" si="66"/>
        <v>8.0747403906677464E-4</v>
      </c>
      <c r="AN306" s="94">
        <f t="shared" si="67"/>
        <v>3.5945762921205573E-3</v>
      </c>
    </row>
    <row r="307" spans="1:40" ht="12.75" customHeight="1" x14ac:dyDescent="0.2">
      <c r="A307" s="4" t="s">
        <v>1417</v>
      </c>
      <c r="B307" s="35" t="s">
        <v>599</v>
      </c>
      <c r="C307" s="35" t="s">
        <v>600</v>
      </c>
      <c r="D307" s="33" t="s">
        <v>601</v>
      </c>
      <c r="E307" s="33" t="s">
        <v>964</v>
      </c>
      <c r="F307" s="33" t="s">
        <v>965</v>
      </c>
      <c r="G307" s="33" t="s">
        <v>542</v>
      </c>
      <c r="H307" s="3" t="s">
        <v>23</v>
      </c>
      <c r="I307" s="33" t="s">
        <v>817</v>
      </c>
      <c r="J307" s="33" t="s">
        <v>24</v>
      </c>
      <c r="K307" s="36">
        <v>13796542692</v>
      </c>
      <c r="L307" s="36">
        <v>0</v>
      </c>
      <c r="M307" s="37"/>
      <c r="N307" s="56">
        <v>3.1399999999999997E-2</v>
      </c>
      <c r="O307" s="56">
        <v>5.6399999999999999E-2</v>
      </c>
      <c r="P307" s="14">
        <v>0.02</v>
      </c>
      <c r="Q307" s="33" t="s">
        <v>27</v>
      </c>
      <c r="R307" s="33" t="s">
        <v>27</v>
      </c>
      <c r="S307" s="33" t="s">
        <v>27</v>
      </c>
      <c r="T307" s="33" t="s">
        <v>25</v>
      </c>
      <c r="U307" s="33" t="s">
        <v>25</v>
      </c>
      <c r="V307" s="39">
        <v>1.75E-3</v>
      </c>
      <c r="W307" s="39">
        <v>3.003E-3</v>
      </c>
      <c r="X307" s="17" t="s">
        <v>25</v>
      </c>
      <c r="Y307" s="36">
        <v>101362672</v>
      </c>
      <c r="Z307" s="36">
        <v>10348674</v>
      </c>
      <c r="AA307" s="36">
        <v>0</v>
      </c>
      <c r="AB307" s="36">
        <v>58642487</v>
      </c>
      <c r="AC307" s="36">
        <v>24146905</v>
      </c>
      <c r="AD307" s="6">
        <v>8035895</v>
      </c>
      <c r="AE307" s="6">
        <v>188711</v>
      </c>
      <c r="AF307" s="36"/>
      <c r="AG307" s="36"/>
      <c r="AH307" s="41">
        <v>7.4000000000000003E-3</v>
      </c>
      <c r="AI307" s="93">
        <f t="shared" si="68"/>
        <v>101173961</v>
      </c>
      <c r="AJ307" s="11">
        <f t="shared" si="63"/>
        <v>0.10228594292161794</v>
      </c>
      <c r="AK307" s="11">
        <f t="shared" si="64"/>
        <v>0.23866719026647579</v>
      </c>
      <c r="AL307" s="11">
        <f t="shared" si="65"/>
        <v>7.5009183322432909E-4</v>
      </c>
      <c r="AM307" s="11">
        <f t="shared" si="66"/>
        <v>1.7502142050415076E-3</v>
      </c>
      <c r="AN307" s="94">
        <f t="shared" si="67"/>
        <v>1.4733283653640725E-2</v>
      </c>
    </row>
    <row r="308" spans="1:40" ht="12.75" customHeight="1" x14ac:dyDescent="0.2">
      <c r="A308" s="4" t="s">
        <v>1417</v>
      </c>
      <c r="B308" s="35" t="s">
        <v>602</v>
      </c>
      <c r="C308" s="35" t="s">
        <v>603</v>
      </c>
      <c r="D308" s="33" t="s">
        <v>604</v>
      </c>
      <c r="E308" s="33" t="s">
        <v>964</v>
      </c>
      <c r="F308" s="33" t="s">
        <v>965</v>
      </c>
      <c r="G308" s="33" t="s">
        <v>542</v>
      </c>
      <c r="H308" s="3" t="s">
        <v>23</v>
      </c>
      <c r="I308" s="5" t="s">
        <v>810</v>
      </c>
      <c r="J308" s="33" t="s">
        <v>24</v>
      </c>
      <c r="K308" s="36">
        <v>80292194483</v>
      </c>
      <c r="L308" s="36">
        <v>0</v>
      </c>
      <c r="M308" s="37"/>
      <c r="N308" s="56">
        <v>1.49E-2</v>
      </c>
      <c r="O308" s="56">
        <v>1.84E-2</v>
      </c>
      <c r="P308" s="14">
        <v>0.01</v>
      </c>
      <c r="Q308" s="33" t="s">
        <v>27</v>
      </c>
      <c r="R308" s="33" t="s">
        <v>27</v>
      </c>
      <c r="S308" s="33" t="s">
        <v>27</v>
      </c>
      <c r="T308" s="33" t="s">
        <v>25</v>
      </c>
      <c r="U308" s="33" t="s">
        <v>25</v>
      </c>
      <c r="V308" s="39">
        <v>1.75E-3</v>
      </c>
      <c r="W308" s="39">
        <v>3.003E-3</v>
      </c>
      <c r="X308" s="17" t="s">
        <v>25</v>
      </c>
      <c r="Y308" s="36">
        <v>365710706</v>
      </c>
      <c r="Z308" s="36">
        <v>36141716</v>
      </c>
      <c r="AA308" s="36">
        <v>0</v>
      </c>
      <c r="AB308" s="36">
        <v>204803066</v>
      </c>
      <c r="AC308" s="36">
        <v>101451960</v>
      </c>
      <c r="AD308" s="6">
        <v>22746329</v>
      </c>
      <c r="AE308" s="6">
        <v>567635</v>
      </c>
      <c r="AF308" s="36"/>
      <c r="AG308" s="36"/>
      <c r="AH308" s="41">
        <v>1.2E-2</v>
      </c>
      <c r="AI308" s="93">
        <f t="shared" si="68"/>
        <v>365143071</v>
      </c>
      <c r="AJ308" s="11">
        <f t="shared" si="63"/>
        <v>9.8979602436437858E-2</v>
      </c>
      <c r="AK308" s="11">
        <f t="shared" si="64"/>
        <v>0.27784166825939854</v>
      </c>
      <c r="AL308" s="11">
        <f t="shared" si="65"/>
        <v>4.50127390747206E-4</v>
      </c>
      <c r="AM308" s="11">
        <f t="shared" si="66"/>
        <v>1.2635345272756257E-3</v>
      </c>
      <c r="AN308" s="94">
        <f t="shared" si="67"/>
        <v>1.6547678306106213E-2</v>
      </c>
    </row>
    <row r="309" spans="1:40" ht="12.75" customHeight="1" x14ac:dyDescent="0.2">
      <c r="A309" s="4" t="s">
        <v>1417</v>
      </c>
      <c r="B309" s="35" t="s">
        <v>605</v>
      </c>
      <c r="C309" s="35" t="s">
        <v>606</v>
      </c>
      <c r="D309" s="33" t="s">
        <v>607</v>
      </c>
      <c r="E309" s="33" t="s">
        <v>964</v>
      </c>
      <c r="F309" s="33" t="s">
        <v>965</v>
      </c>
      <c r="G309" s="33" t="s">
        <v>549</v>
      </c>
      <c r="H309" s="35" t="s">
        <v>77</v>
      </c>
      <c r="I309" s="5" t="s">
        <v>810</v>
      </c>
      <c r="J309" s="33" t="s">
        <v>24</v>
      </c>
      <c r="K309" s="36">
        <v>5965143340</v>
      </c>
      <c r="L309" s="36">
        <v>0</v>
      </c>
      <c r="M309" s="37"/>
      <c r="N309" s="56">
        <v>0.2102</v>
      </c>
      <c r="O309" s="56">
        <v>0.23039999999999999</v>
      </c>
      <c r="P309" s="14">
        <v>0.01</v>
      </c>
      <c r="Q309" s="33" t="s">
        <v>27</v>
      </c>
      <c r="R309" s="33" t="s">
        <v>27</v>
      </c>
      <c r="S309" s="33" t="s">
        <v>27</v>
      </c>
      <c r="T309" s="33" t="s">
        <v>25</v>
      </c>
      <c r="U309" s="33" t="s">
        <v>25</v>
      </c>
      <c r="V309" s="39">
        <v>1.75E-3</v>
      </c>
      <c r="W309" s="39">
        <v>8.0029999999999997E-3</v>
      </c>
      <c r="X309" s="17" t="s">
        <v>25</v>
      </c>
      <c r="Y309" s="36">
        <v>82977121</v>
      </c>
      <c r="Z309" s="36">
        <v>7159847</v>
      </c>
      <c r="AA309" s="36">
        <v>0</v>
      </c>
      <c r="AB309" s="36">
        <v>40572453</v>
      </c>
      <c r="AC309" s="36">
        <v>10441441</v>
      </c>
      <c r="AD309" s="6">
        <v>4878026</v>
      </c>
      <c r="AE309" s="6">
        <v>19925354</v>
      </c>
      <c r="AF309" s="36"/>
      <c r="AG309" s="36"/>
      <c r="AH309" s="41"/>
      <c r="AI309" s="93">
        <f t="shared" si="68"/>
        <v>63051767</v>
      </c>
      <c r="AJ309" s="11">
        <f t="shared" si="63"/>
        <v>0.11355505706921742</v>
      </c>
      <c r="AK309" s="11">
        <f t="shared" si="64"/>
        <v>0.16560108458181672</v>
      </c>
      <c r="AL309" s="11">
        <f t="shared" si="65"/>
        <v>1.2002807966052999E-3</v>
      </c>
      <c r="AM309" s="11">
        <f t="shared" si="66"/>
        <v>1.7504090689629598E-3</v>
      </c>
      <c r="AN309" s="94">
        <f t="shared" si="67"/>
        <v>1.0570033845993046E-2</v>
      </c>
    </row>
    <row r="310" spans="1:40" ht="12.75" customHeight="1" x14ac:dyDescent="0.2">
      <c r="A310" s="4" t="s">
        <v>1417</v>
      </c>
      <c r="B310" s="35" t="s">
        <v>608</v>
      </c>
      <c r="C310" s="35" t="s">
        <v>609</v>
      </c>
      <c r="D310" s="33" t="s">
        <v>610</v>
      </c>
      <c r="E310" s="33" t="s">
        <v>964</v>
      </c>
      <c r="F310" s="33" t="s">
        <v>965</v>
      </c>
      <c r="G310" s="33" t="s">
        <v>542</v>
      </c>
      <c r="H310" s="35" t="s">
        <v>110</v>
      </c>
      <c r="I310" s="33" t="s">
        <v>817</v>
      </c>
      <c r="J310" s="33" t="s">
        <v>24</v>
      </c>
      <c r="K310" s="36">
        <v>1511840597</v>
      </c>
      <c r="L310" s="36">
        <v>0</v>
      </c>
      <c r="M310" s="37"/>
      <c r="N310" s="56">
        <v>2.3300000000000001E-2</v>
      </c>
      <c r="O310" s="56">
        <v>2.1700000000000001E-2</v>
      </c>
      <c r="P310" s="14">
        <v>0.02</v>
      </c>
      <c r="Q310" s="33" t="s">
        <v>27</v>
      </c>
      <c r="R310" s="33" t="s">
        <v>27</v>
      </c>
      <c r="S310" s="33" t="s">
        <v>27</v>
      </c>
      <c r="T310" s="33" t="s">
        <v>25</v>
      </c>
      <c r="U310" s="33" t="s">
        <v>25</v>
      </c>
      <c r="V310" s="39">
        <v>1.75E-3</v>
      </c>
      <c r="W310" s="39">
        <v>3.003E-3</v>
      </c>
      <c r="X310" s="17" t="s">
        <v>25</v>
      </c>
      <c r="Y310" s="36">
        <v>7393912</v>
      </c>
      <c r="Z310" s="36">
        <v>680778</v>
      </c>
      <c r="AA310" s="36">
        <v>0</v>
      </c>
      <c r="AB310" s="36">
        <v>3857759</v>
      </c>
      <c r="AC310" s="36">
        <v>1210279</v>
      </c>
      <c r="AD310" s="6">
        <v>1570836</v>
      </c>
      <c r="AE310" s="6">
        <v>74260</v>
      </c>
      <c r="AF310" s="36"/>
      <c r="AG310" s="36"/>
      <c r="AH310" s="41">
        <v>2.8999999999999998E-3</v>
      </c>
      <c r="AI310" s="93">
        <f t="shared" si="68"/>
        <v>7319652</v>
      </c>
      <c r="AJ310" s="11">
        <f t="shared" si="63"/>
        <v>9.3006880654981958E-2</v>
      </c>
      <c r="AK310" s="11">
        <f t="shared" si="64"/>
        <v>0.16534652193847468</v>
      </c>
      <c r="AL310" s="11">
        <f t="shared" si="65"/>
        <v>4.5029747273018887E-4</v>
      </c>
      <c r="AM310" s="11">
        <f t="shared" si="66"/>
        <v>8.0053347052698573E-4</v>
      </c>
      <c r="AN310" s="94">
        <f t="shared" si="67"/>
        <v>7.7415501042402551E-3</v>
      </c>
    </row>
    <row r="311" spans="1:40" ht="12.75" customHeight="1" x14ac:dyDescent="0.2">
      <c r="A311" s="4" t="s">
        <v>1417</v>
      </c>
      <c r="B311" s="35" t="s">
        <v>611</v>
      </c>
      <c r="C311" s="35" t="s">
        <v>612</v>
      </c>
      <c r="D311" s="33" t="s">
        <v>613</v>
      </c>
      <c r="E311" s="33" t="s">
        <v>964</v>
      </c>
      <c r="F311" s="33" t="s">
        <v>965</v>
      </c>
      <c r="G311" s="33" t="s">
        <v>542</v>
      </c>
      <c r="H311" s="19" t="s">
        <v>53</v>
      </c>
      <c r="I311" s="5" t="s">
        <v>810</v>
      </c>
      <c r="J311" s="33" t="s">
        <v>24</v>
      </c>
      <c r="K311" s="36">
        <v>4269161627</v>
      </c>
      <c r="L311" s="36">
        <v>0</v>
      </c>
      <c r="M311" s="37"/>
      <c r="N311" s="56">
        <v>3.6799999999999999E-2</v>
      </c>
      <c r="O311" s="56">
        <v>5.8799999999999998E-2</v>
      </c>
      <c r="P311" s="14">
        <v>0.02</v>
      </c>
      <c r="Q311" s="33" t="s">
        <v>27</v>
      </c>
      <c r="R311" s="33" t="s">
        <v>27</v>
      </c>
      <c r="S311" s="33" t="s">
        <v>27</v>
      </c>
      <c r="T311" s="33" t="s">
        <v>25</v>
      </c>
      <c r="U311" s="33" t="s">
        <v>25</v>
      </c>
      <c r="V311" s="39">
        <v>1.75E-3</v>
      </c>
      <c r="W311" s="39">
        <v>3.003E-3</v>
      </c>
      <c r="X311" s="17" t="s">
        <v>25</v>
      </c>
      <c r="Y311" s="36">
        <v>30556791</v>
      </c>
      <c r="Z311" s="36">
        <v>3202999</v>
      </c>
      <c r="AA311" s="36">
        <v>0</v>
      </c>
      <c r="AB311" s="36">
        <v>18150317</v>
      </c>
      <c r="AC311" s="36">
        <v>7473660</v>
      </c>
      <c r="AD311" s="6">
        <v>1727315</v>
      </c>
      <c r="AE311" s="6">
        <v>2500</v>
      </c>
      <c r="AF311" s="36"/>
      <c r="AG311" s="36"/>
      <c r="AH311" s="41">
        <v>1.23E-2</v>
      </c>
      <c r="AI311" s="93">
        <f t="shared" si="68"/>
        <v>30554291</v>
      </c>
      <c r="AJ311" s="11">
        <f t="shared" si="63"/>
        <v>0.10482976024545947</v>
      </c>
      <c r="AK311" s="11">
        <f t="shared" si="64"/>
        <v>0.24460263208202082</v>
      </c>
      <c r="AL311" s="11">
        <f t="shared" si="65"/>
        <v>7.5026416890446772E-4</v>
      </c>
      <c r="AM311" s="11">
        <f t="shared" si="66"/>
        <v>1.7506153790789705E-3</v>
      </c>
      <c r="AN311" s="94">
        <f t="shared" si="67"/>
        <v>1.9456976865612589E-2</v>
      </c>
    </row>
    <row r="312" spans="1:40" ht="12.75" customHeight="1" x14ac:dyDescent="0.2">
      <c r="A312" s="4" t="s">
        <v>1417</v>
      </c>
      <c r="B312" s="35" t="s">
        <v>614</v>
      </c>
      <c r="C312" s="35" t="s">
        <v>615</v>
      </c>
      <c r="D312" s="33" t="s">
        <v>616</v>
      </c>
      <c r="E312" s="33" t="s">
        <v>964</v>
      </c>
      <c r="F312" s="33" t="s">
        <v>965</v>
      </c>
      <c r="G312" s="33" t="s">
        <v>1180</v>
      </c>
      <c r="H312" s="35" t="s">
        <v>288</v>
      </c>
      <c r="I312" s="5" t="s">
        <v>810</v>
      </c>
      <c r="J312" s="33" t="s">
        <v>24</v>
      </c>
      <c r="K312" s="36">
        <v>354329777881.78003</v>
      </c>
      <c r="L312" s="36">
        <v>0</v>
      </c>
      <c r="M312" s="37"/>
      <c r="N312" s="56">
        <v>2.3300000000000001E-2</v>
      </c>
      <c r="O312" s="56">
        <v>4.5999999999999999E-2</v>
      </c>
      <c r="P312" s="14">
        <v>0.02</v>
      </c>
      <c r="Q312" s="33" t="s">
        <v>27</v>
      </c>
      <c r="R312" s="33" t="s">
        <v>27</v>
      </c>
      <c r="S312" s="33" t="s">
        <v>27</v>
      </c>
      <c r="T312" s="33" t="s">
        <v>25</v>
      </c>
      <c r="U312" s="33" t="s">
        <v>25</v>
      </c>
      <c r="V312" s="39">
        <v>1.5E-3</v>
      </c>
      <c r="W312" s="39">
        <v>8.0029999999999997E-3</v>
      </c>
      <c r="X312" s="17" t="s">
        <v>25</v>
      </c>
      <c r="Y312" s="36">
        <v>7679785388.1800003</v>
      </c>
      <c r="Z312" s="36">
        <v>717336442</v>
      </c>
      <c r="AA312" s="36">
        <v>0</v>
      </c>
      <c r="AB312" s="36">
        <v>4064906488</v>
      </c>
      <c r="AC312" s="36">
        <v>531360332</v>
      </c>
      <c r="AD312" s="6">
        <v>1347806288.1800001</v>
      </c>
      <c r="AE312" s="6">
        <v>129667</v>
      </c>
      <c r="AF312" s="36"/>
      <c r="AG312" s="36">
        <v>1018246171</v>
      </c>
      <c r="AH312" s="41"/>
      <c r="AI312" s="93">
        <f t="shared" si="68"/>
        <v>6661409550.1800003</v>
      </c>
      <c r="AJ312" s="11">
        <f t="shared" si="63"/>
        <v>0.10768538349073832</v>
      </c>
      <c r="AK312" s="11">
        <f t="shared" si="64"/>
        <v>7.976695142331279E-2</v>
      </c>
      <c r="AL312" s="11">
        <f t="shared" si="65"/>
        <v>2.0244881654833281E-3</v>
      </c>
      <c r="AM312" s="11">
        <f t="shared" si="66"/>
        <v>1.4996208762823348E-3</v>
      </c>
      <c r="AN312" s="94">
        <f t="shared" si="67"/>
        <v>1.8800027449012595E-2</v>
      </c>
    </row>
    <row r="313" spans="1:40" ht="12.75" customHeight="1" x14ac:dyDescent="0.2">
      <c r="A313" s="4" t="s">
        <v>1417</v>
      </c>
      <c r="B313" s="35" t="s">
        <v>617</v>
      </c>
      <c r="C313" s="35" t="s">
        <v>618</v>
      </c>
      <c r="D313" s="33" t="s">
        <v>619</v>
      </c>
      <c r="E313" s="33" t="s">
        <v>964</v>
      </c>
      <c r="F313" s="33" t="s">
        <v>965</v>
      </c>
      <c r="G313" s="33" t="s">
        <v>542</v>
      </c>
      <c r="H313" s="3" t="s">
        <v>37</v>
      </c>
      <c r="I313" s="5" t="s">
        <v>810</v>
      </c>
      <c r="J313" s="33" t="s">
        <v>24</v>
      </c>
      <c r="K313" s="36">
        <v>44230445237</v>
      </c>
      <c r="L313" s="36">
        <v>0</v>
      </c>
      <c r="M313" s="37"/>
      <c r="N313" s="56">
        <v>9.5999999999999992E-3</v>
      </c>
      <c r="O313" s="56">
        <v>2.3800000000000002E-2</v>
      </c>
      <c r="P313" s="14">
        <v>2.5000000000000001E-2</v>
      </c>
      <c r="Q313" s="33" t="s">
        <v>27</v>
      </c>
      <c r="R313" s="33" t="s">
        <v>27</v>
      </c>
      <c r="S313" s="33" t="s">
        <v>27</v>
      </c>
      <c r="T313" s="33" t="s">
        <v>25</v>
      </c>
      <c r="U313" s="33" t="s">
        <v>25</v>
      </c>
      <c r="V313" s="39">
        <v>6.9999999999999999E-4</v>
      </c>
      <c r="W313" s="39">
        <v>3.003E-3</v>
      </c>
      <c r="X313" s="17" t="s">
        <v>25</v>
      </c>
      <c r="Y313" s="36">
        <v>176782138</v>
      </c>
      <c r="Z313" s="36">
        <v>19867383</v>
      </c>
      <c r="AA313" s="36">
        <v>0</v>
      </c>
      <c r="AB313" s="36">
        <v>112581842</v>
      </c>
      <c r="AC313" s="36">
        <v>30904819</v>
      </c>
      <c r="AD313" s="6">
        <v>13425594</v>
      </c>
      <c r="AE313" s="6">
        <v>2500</v>
      </c>
      <c r="AF313" s="36"/>
      <c r="AG313" s="36"/>
      <c r="AH313" s="41">
        <v>1.2E-2</v>
      </c>
      <c r="AI313" s="93">
        <f t="shared" si="68"/>
        <v>176779638</v>
      </c>
      <c r="AJ313" s="11">
        <f t="shared" si="63"/>
        <v>0.11238501913891237</v>
      </c>
      <c r="AK313" s="11">
        <f t="shared" si="64"/>
        <v>0.17482114653951267</v>
      </c>
      <c r="AL313" s="11">
        <f t="shared" si="65"/>
        <v>4.4917890592203173E-4</v>
      </c>
      <c r="AM313" s="11">
        <f t="shared" si="66"/>
        <v>6.9872276515424393E-4</v>
      </c>
      <c r="AN313" s="94">
        <f t="shared" si="67"/>
        <v>1.5996786309809038E-2</v>
      </c>
    </row>
    <row r="314" spans="1:40" ht="12.75" customHeight="1" x14ac:dyDescent="0.2">
      <c r="A314" s="4" t="s">
        <v>1417</v>
      </c>
      <c r="B314" s="35" t="s">
        <v>620</v>
      </c>
      <c r="C314" s="35" t="s">
        <v>621</v>
      </c>
      <c r="D314" s="33" t="s">
        <v>622</v>
      </c>
      <c r="E314" s="33" t="s">
        <v>964</v>
      </c>
      <c r="F314" s="33" t="s">
        <v>965</v>
      </c>
      <c r="G314" s="33" t="s">
        <v>1180</v>
      </c>
      <c r="H314" s="35" t="s">
        <v>288</v>
      </c>
      <c r="I314" s="5" t="s">
        <v>810</v>
      </c>
      <c r="J314" s="33" t="s">
        <v>52</v>
      </c>
      <c r="K314" s="36">
        <v>310401958.6372</v>
      </c>
      <c r="L314" s="36">
        <v>0</v>
      </c>
      <c r="M314" s="37"/>
      <c r="N314" s="56">
        <v>1.78E-2</v>
      </c>
      <c r="O314" s="56">
        <v>4.5999999999999999E-2</v>
      </c>
      <c r="P314" s="14">
        <v>0.02</v>
      </c>
      <c r="Q314" s="33" t="s">
        <v>27</v>
      </c>
      <c r="R314" s="33" t="s">
        <v>27</v>
      </c>
      <c r="S314" s="33" t="s">
        <v>27</v>
      </c>
      <c r="T314" s="33" t="s">
        <v>25</v>
      </c>
      <c r="U314" s="33" t="s">
        <v>25</v>
      </c>
      <c r="V314" s="39">
        <v>1.5E-3</v>
      </c>
      <c r="W314" s="39">
        <v>8.0029999999999997E-3</v>
      </c>
      <c r="X314" s="17" t="s">
        <v>25</v>
      </c>
      <c r="Y314" s="36">
        <v>5972698</v>
      </c>
      <c r="Z314" s="36">
        <v>603527</v>
      </c>
      <c r="AA314" s="36">
        <v>0</v>
      </c>
      <c r="AB314" s="36">
        <v>3419984</v>
      </c>
      <c r="AC314" s="36">
        <v>464251</v>
      </c>
      <c r="AD314" s="6">
        <v>1038977</v>
      </c>
      <c r="AE314" s="6">
        <v>31</v>
      </c>
      <c r="AF314" s="36"/>
      <c r="AG314" s="36">
        <v>445928</v>
      </c>
      <c r="AH314" s="41"/>
      <c r="AI314" s="93">
        <f t="shared" si="68"/>
        <v>5526739</v>
      </c>
      <c r="AJ314" s="11">
        <f t="shared" si="63"/>
        <v>0.10920128488065023</v>
      </c>
      <c r="AK314" s="11">
        <f t="shared" si="64"/>
        <v>8.4000890941294676E-2</v>
      </c>
      <c r="AL314" s="11">
        <f t="shared" si="65"/>
        <v>1.9443401795843905E-3</v>
      </c>
      <c r="AM314" s="11">
        <f t="shared" si="66"/>
        <v>1.495644557264601E-3</v>
      </c>
      <c r="AN314" s="94">
        <f t="shared" si="67"/>
        <v>1.7805103499555205E-2</v>
      </c>
    </row>
    <row r="315" spans="1:40" ht="12.75" customHeight="1" x14ac:dyDescent="0.2">
      <c r="A315" s="4" t="s">
        <v>1417</v>
      </c>
      <c r="B315" s="35" t="s">
        <v>623</v>
      </c>
      <c r="C315" s="35" t="s">
        <v>624</v>
      </c>
      <c r="D315" s="33" t="s">
        <v>625</v>
      </c>
      <c r="E315" s="33" t="s">
        <v>964</v>
      </c>
      <c r="F315" s="33" t="s">
        <v>965</v>
      </c>
      <c r="G315" s="33" t="s">
        <v>1085</v>
      </c>
      <c r="H315" s="3" t="s">
        <v>46</v>
      </c>
      <c r="I315" s="5" t="s">
        <v>810</v>
      </c>
      <c r="J315" s="33" t="s">
        <v>24</v>
      </c>
      <c r="K315" s="36">
        <v>90075752808</v>
      </c>
      <c r="L315" s="36">
        <v>0</v>
      </c>
      <c r="M315" s="37"/>
      <c r="N315" s="56">
        <v>3.0999999999999999E-3</v>
      </c>
      <c r="O315" s="56">
        <v>2E-3</v>
      </c>
      <c r="P315" s="14">
        <v>1.4999999999999999E-2</v>
      </c>
      <c r="Q315" s="33" t="s">
        <v>27</v>
      </c>
      <c r="R315" s="33" t="s">
        <v>27</v>
      </c>
      <c r="S315" s="33" t="s">
        <v>27</v>
      </c>
      <c r="T315" s="33" t="s">
        <v>25</v>
      </c>
      <c r="U315" s="33" t="s">
        <v>25</v>
      </c>
      <c r="V315" s="39">
        <v>1.4E-3</v>
      </c>
      <c r="W315" s="39">
        <v>3.003E-3</v>
      </c>
      <c r="X315" s="17" t="s">
        <v>25</v>
      </c>
      <c r="Y315" s="36">
        <v>953183070</v>
      </c>
      <c r="Z315" s="36">
        <v>121841113</v>
      </c>
      <c r="AA315" s="36">
        <v>0</v>
      </c>
      <c r="AB315" s="36">
        <v>690432982</v>
      </c>
      <c r="AC315" s="36">
        <v>71285481</v>
      </c>
      <c r="AD315" s="6">
        <v>68614219</v>
      </c>
      <c r="AE315" s="6">
        <v>1009275</v>
      </c>
      <c r="AF315" s="36"/>
      <c r="AG315" s="36"/>
      <c r="AH315" s="41"/>
      <c r="AI315" s="93">
        <f t="shared" si="68"/>
        <v>952173795</v>
      </c>
      <c r="AJ315" s="11">
        <f t="shared" si="63"/>
        <v>0.12796100211936626</v>
      </c>
      <c r="AK315" s="11">
        <f t="shared" si="64"/>
        <v>7.4866039555310376E-2</v>
      </c>
      <c r="AL315" s="11">
        <f t="shared" si="65"/>
        <v>1.3526516204611591E-3</v>
      </c>
      <c r="AM315" s="11">
        <f t="shared" si="66"/>
        <v>7.9139478469802851E-4</v>
      </c>
      <c r="AN315" s="94">
        <f t="shared" si="67"/>
        <v>1.0570811403925713E-2</v>
      </c>
    </row>
    <row r="316" spans="1:40" ht="12.75" customHeight="1" x14ac:dyDescent="0.2">
      <c r="A316" s="4" t="s">
        <v>1417</v>
      </c>
      <c r="B316" s="35" t="s">
        <v>626</v>
      </c>
      <c r="C316" s="35" t="s">
        <v>627</v>
      </c>
      <c r="D316" s="33" t="s">
        <v>628</v>
      </c>
      <c r="E316" s="33" t="s">
        <v>964</v>
      </c>
      <c r="F316" s="33" t="s">
        <v>965</v>
      </c>
      <c r="G316" s="33" t="s">
        <v>542</v>
      </c>
      <c r="H316" s="35" t="s">
        <v>77</v>
      </c>
      <c r="I316" s="33" t="s">
        <v>817</v>
      </c>
      <c r="J316" s="33" t="s">
        <v>24</v>
      </c>
      <c r="K316" s="36">
        <v>1117495146</v>
      </c>
      <c r="L316" s="36">
        <v>0</v>
      </c>
      <c r="M316" s="37"/>
      <c r="N316" s="56">
        <v>5.3199999999999997E-2</v>
      </c>
      <c r="O316" s="56">
        <v>9.9299999999999999E-2</v>
      </c>
      <c r="P316" s="14">
        <v>0.02</v>
      </c>
      <c r="Q316" s="33" t="s">
        <v>27</v>
      </c>
      <c r="R316" s="33" t="s">
        <v>27</v>
      </c>
      <c r="S316" s="33" t="s">
        <v>27</v>
      </c>
      <c r="T316" s="33" t="s">
        <v>25</v>
      </c>
      <c r="U316" s="33" t="s">
        <v>25</v>
      </c>
      <c r="V316" s="39">
        <v>6.9999999999999999E-4</v>
      </c>
      <c r="W316" s="39">
        <v>3.003E-3</v>
      </c>
      <c r="X316" s="17" t="s">
        <v>25</v>
      </c>
      <c r="Y316" s="36">
        <v>24632009</v>
      </c>
      <c r="Z316" s="36">
        <v>3346946</v>
      </c>
      <c r="AA316" s="36">
        <v>0</v>
      </c>
      <c r="AB316" s="36">
        <v>18966024</v>
      </c>
      <c r="AC316" s="36">
        <v>780954</v>
      </c>
      <c r="AD316" s="6">
        <v>1365287</v>
      </c>
      <c r="AE316" s="6">
        <v>172798</v>
      </c>
      <c r="AF316" s="36"/>
      <c r="AG316" s="36"/>
      <c r="AH316" s="41">
        <v>1.6199999999999999E-2</v>
      </c>
      <c r="AI316" s="93">
        <f t="shared" si="68"/>
        <v>24459211</v>
      </c>
      <c r="AJ316" s="11">
        <f t="shared" si="63"/>
        <v>0.13683785629879885</v>
      </c>
      <c r="AK316" s="11">
        <f t="shared" si="64"/>
        <v>3.1928830410760181E-2</v>
      </c>
      <c r="AL316" s="11">
        <f t="shared" si="65"/>
        <v>2.9950429869697172E-3</v>
      </c>
      <c r="AM316" s="11">
        <f t="shared" si="66"/>
        <v>6.988433039690358E-4</v>
      </c>
      <c r="AN316" s="94">
        <f t="shared" si="67"/>
        <v>3.8087532207679048E-2</v>
      </c>
    </row>
    <row r="317" spans="1:40" ht="12.75" customHeight="1" x14ac:dyDescent="0.2">
      <c r="A317" s="4" t="s">
        <v>1417</v>
      </c>
      <c r="B317" s="35" t="s">
        <v>629</v>
      </c>
      <c r="C317" s="35" t="s">
        <v>630</v>
      </c>
      <c r="D317" s="33" t="s">
        <v>631</v>
      </c>
      <c r="E317" s="33" t="s">
        <v>964</v>
      </c>
      <c r="F317" s="33" t="s">
        <v>965</v>
      </c>
      <c r="G317" s="33" t="s">
        <v>542</v>
      </c>
      <c r="H317" s="35" t="s">
        <v>77</v>
      </c>
      <c r="I317" s="33" t="s">
        <v>817</v>
      </c>
      <c r="J317" s="33" t="s">
        <v>24</v>
      </c>
      <c r="K317" s="36">
        <v>4482032854</v>
      </c>
      <c r="L317" s="36">
        <v>0</v>
      </c>
      <c r="M317" s="37"/>
      <c r="N317" s="56">
        <v>0.1134</v>
      </c>
      <c r="O317" s="56">
        <v>0.19769999999999999</v>
      </c>
      <c r="P317" s="14">
        <v>0.02</v>
      </c>
      <c r="Q317" s="33" t="s">
        <v>27</v>
      </c>
      <c r="R317" s="33" t="s">
        <v>27</v>
      </c>
      <c r="S317" s="33" t="s">
        <v>27</v>
      </c>
      <c r="T317" s="33" t="s">
        <v>25</v>
      </c>
      <c r="U317" s="33" t="s">
        <v>25</v>
      </c>
      <c r="V317" s="39">
        <v>1.75E-3</v>
      </c>
      <c r="W317" s="39">
        <v>3.003E-3</v>
      </c>
      <c r="X317" s="17" t="s">
        <v>25</v>
      </c>
      <c r="Y317" s="36">
        <v>20908430</v>
      </c>
      <c r="Z317" s="36">
        <v>2016448</v>
      </c>
      <c r="AA317" s="36">
        <v>0</v>
      </c>
      <c r="AB317" s="36">
        <v>11426707</v>
      </c>
      <c r="AC317" s="36">
        <v>3584848</v>
      </c>
      <c r="AD317" s="6">
        <v>3877927</v>
      </c>
      <c r="AE317" s="6">
        <v>2500</v>
      </c>
      <c r="AF317" s="36"/>
      <c r="AG317" s="36"/>
      <c r="AH317" s="41">
        <v>1.61E-2</v>
      </c>
      <c r="AI317" s="93">
        <f t="shared" si="68"/>
        <v>20905930</v>
      </c>
      <c r="AJ317" s="11">
        <f t="shared" si="63"/>
        <v>9.645339862900143E-2</v>
      </c>
      <c r="AK317" s="11">
        <f t="shared" si="64"/>
        <v>0.17147517474706936</v>
      </c>
      <c r="AL317" s="11">
        <f t="shared" si="65"/>
        <v>4.4989585433324446E-4</v>
      </c>
      <c r="AM317" s="11">
        <f t="shared" si="66"/>
        <v>7.9982635486500165E-4</v>
      </c>
      <c r="AN317" s="94">
        <f t="shared" si="67"/>
        <v>2.0764385710904026E-2</v>
      </c>
    </row>
    <row r="318" spans="1:40" ht="12.75" customHeight="1" x14ac:dyDescent="0.2">
      <c r="A318" s="4" t="s">
        <v>1417</v>
      </c>
      <c r="B318" s="35" t="s">
        <v>632</v>
      </c>
      <c r="C318" s="35" t="s">
        <v>633</v>
      </c>
      <c r="D318" s="33" t="s">
        <v>634</v>
      </c>
      <c r="E318" s="33" t="s">
        <v>964</v>
      </c>
      <c r="F318" s="33" t="s">
        <v>965</v>
      </c>
      <c r="G318" s="33" t="s">
        <v>542</v>
      </c>
      <c r="H318" s="35" t="s">
        <v>110</v>
      </c>
      <c r="I318" s="33" t="s">
        <v>817</v>
      </c>
      <c r="J318" s="33" t="s">
        <v>24</v>
      </c>
      <c r="K318" s="36">
        <v>2128350950</v>
      </c>
      <c r="L318" s="36">
        <v>0</v>
      </c>
      <c r="M318" s="37"/>
      <c r="N318" s="56">
        <v>-5.1000000000000004E-3</v>
      </c>
      <c r="O318" s="56">
        <v>2E-3</v>
      </c>
      <c r="P318" s="14">
        <v>0.02</v>
      </c>
      <c r="Q318" s="33" t="s">
        <v>27</v>
      </c>
      <c r="R318" s="33" t="s">
        <v>27</v>
      </c>
      <c r="S318" s="33" t="s">
        <v>27</v>
      </c>
      <c r="T318" s="33" t="s">
        <v>25</v>
      </c>
      <c r="U318" s="33" t="s">
        <v>25</v>
      </c>
      <c r="V318" s="39">
        <v>1.75E-3</v>
      </c>
      <c r="W318" s="39">
        <v>3.003E-3</v>
      </c>
      <c r="X318" s="17" t="s">
        <v>25</v>
      </c>
      <c r="Y318" s="36">
        <v>14639139</v>
      </c>
      <c r="Z318" s="36">
        <v>1591500</v>
      </c>
      <c r="AA318" s="36">
        <v>0</v>
      </c>
      <c r="AB318" s="36">
        <v>9018502</v>
      </c>
      <c r="AC318" s="36">
        <v>2504526</v>
      </c>
      <c r="AD318" s="6">
        <v>1487993</v>
      </c>
      <c r="AE318" s="6">
        <v>36618</v>
      </c>
      <c r="AF318" s="36"/>
      <c r="AG318" s="36"/>
      <c r="AH318" s="41">
        <v>5.7000000000000002E-3</v>
      </c>
      <c r="AI318" s="93">
        <f t="shared" si="68"/>
        <v>14602521</v>
      </c>
      <c r="AJ318" s="11">
        <f t="shared" si="63"/>
        <v>0.10898803021752203</v>
      </c>
      <c r="AK318" s="11">
        <f t="shared" si="64"/>
        <v>0.17151326130604436</v>
      </c>
      <c r="AL318" s="11">
        <f t="shared" si="65"/>
        <v>7.4776201734962934E-4</v>
      </c>
      <c r="AM318" s="11">
        <f t="shared" si="66"/>
        <v>1.1767448408825621E-3</v>
      </c>
      <c r="AN318" s="94">
        <f t="shared" si="67"/>
        <v>1.2560955426547487E-2</v>
      </c>
    </row>
    <row r="319" spans="1:40" ht="12.75" customHeight="1" x14ac:dyDescent="0.2">
      <c r="A319" s="4" t="s">
        <v>1417</v>
      </c>
      <c r="B319" s="35" t="s">
        <v>1418</v>
      </c>
      <c r="C319" s="35" t="s">
        <v>635</v>
      </c>
      <c r="D319" s="33" t="s">
        <v>634</v>
      </c>
      <c r="E319" s="33" t="s">
        <v>964</v>
      </c>
      <c r="F319" s="33" t="s">
        <v>965</v>
      </c>
      <c r="G319" s="33" t="s">
        <v>542</v>
      </c>
      <c r="H319" s="35" t="s">
        <v>110</v>
      </c>
      <c r="I319" s="33" t="s">
        <v>817</v>
      </c>
      <c r="J319" s="33" t="s">
        <v>24</v>
      </c>
      <c r="K319" s="36">
        <v>2128350950</v>
      </c>
      <c r="L319" s="36">
        <v>0</v>
      </c>
      <c r="M319" s="37"/>
      <c r="N319" s="56">
        <v>-5.1000000000000004E-3</v>
      </c>
      <c r="O319" s="56">
        <v>2E-3</v>
      </c>
      <c r="P319" s="14">
        <v>0.02</v>
      </c>
      <c r="Q319" s="33" t="s">
        <v>27</v>
      </c>
      <c r="R319" s="33" t="s">
        <v>27</v>
      </c>
      <c r="S319" s="33" t="s">
        <v>27</v>
      </c>
      <c r="T319" s="33" t="s">
        <v>25</v>
      </c>
      <c r="U319" s="33" t="s">
        <v>25</v>
      </c>
      <c r="V319" s="39">
        <v>1.75E-3</v>
      </c>
      <c r="W319" s="39">
        <v>3.003E-3</v>
      </c>
      <c r="X319" s="17" t="s">
        <v>25</v>
      </c>
      <c r="Y319" s="36">
        <v>14639139</v>
      </c>
      <c r="Z319" s="36">
        <v>1591500</v>
      </c>
      <c r="AA319" s="36">
        <v>0</v>
      </c>
      <c r="AB319" s="36">
        <v>9018502</v>
      </c>
      <c r="AC319" s="36">
        <v>2504526</v>
      </c>
      <c r="AD319" s="6">
        <v>1487993</v>
      </c>
      <c r="AE319" s="6">
        <v>36618</v>
      </c>
      <c r="AF319" s="36"/>
      <c r="AG319" s="36"/>
      <c r="AH319" s="41">
        <v>5.7000000000000002E-3</v>
      </c>
      <c r="AI319" s="93">
        <f t="shared" si="68"/>
        <v>14602521</v>
      </c>
      <c r="AJ319" s="11">
        <f t="shared" si="63"/>
        <v>0.10898803021752203</v>
      </c>
      <c r="AK319" s="11">
        <f t="shared" si="64"/>
        <v>0.17151326130604436</v>
      </c>
      <c r="AL319" s="11">
        <f t="shared" si="65"/>
        <v>7.4776201734962934E-4</v>
      </c>
      <c r="AM319" s="11">
        <f t="shared" si="66"/>
        <v>1.1767448408825621E-3</v>
      </c>
      <c r="AN319" s="94">
        <f t="shared" si="67"/>
        <v>1.2560955426547487E-2</v>
      </c>
    </row>
    <row r="320" spans="1:40" ht="12.75" customHeight="1" x14ac:dyDescent="0.2">
      <c r="A320" s="4" t="s">
        <v>1417</v>
      </c>
      <c r="B320" s="35" t="s">
        <v>636</v>
      </c>
      <c r="C320" s="35" t="s">
        <v>637</v>
      </c>
      <c r="D320" s="33" t="s">
        <v>638</v>
      </c>
      <c r="E320" s="33" t="s">
        <v>964</v>
      </c>
      <c r="F320" s="33" t="s">
        <v>965</v>
      </c>
      <c r="G320" s="33" t="s">
        <v>542</v>
      </c>
      <c r="H320" s="19" t="s">
        <v>176</v>
      </c>
      <c r="I320" s="33" t="s">
        <v>817</v>
      </c>
      <c r="J320" s="33" t="s">
        <v>24</v>
      </c>
      <c r="K320" s="36">
        <v>3479339832</v>
      </c>
      <c r="L320" s="36">
        <v>0</v>
      </c>
      <c r="M320" s="37"/>
      <c r="N320" s="56">
        <v>6.1400000000000003E-2</v>
      </c>
      <c r="O320" s="56">
        <v>9.4700000000000006E-2</v>
      </c>
      <c r="P320" s="14">
        <v>0.02</v>
      </c>
      <c r="Q320" s="33" t="s">
        <v>27</v>
      </c>
      <c r="R320" s="33" t="s">
        <v>27</v>
      </c>
      <c r="S320" s="33" t="s">
        <v>27</v>
      </c>
      <c r="T320" s="33" t="s">
        <v>1419</v>
      </c>
      <c r="U320" s="33" t="s">
        <v>512</v>
      </c>
      <c r="V320" s="39">
        <v>1.75E-3</v>
      </c>
      <c r="W320" s="39">
        <v>3.003E-3</v>
      </c>
      <c r="X320" s="17" t="s">
        <v>25</v>
      </c>
      <c r="Y320" s="36">
        <v>48630592</v>
      </c>
      <c r="Z320" s="36">
        <v>4108589</v>
      </c>
      <c r="AA320" s="36">
        <v>0</v>
      </c>
      <c r="AB320" s="36">
        <v>23282011</v>
      </c>
      <c r="AC320" s="36">
        <v>6088184</v>
      </c>
      <c r="AD320" s="6">
        <v>4298285</v>
      </c>
      <c r="AE320" s="6">
        <v>10853523</v>
      </c>
      <c r="AF320" s="36"/>
      <c r="AG320" s="36"/>
      <c r="AH320" s="41"/>
      <c r="AI320" s="93">
        <f t="shared" si="68"/>
        <v>37777069</v>
      </c>
      <c r="AJ320" s="11">
        <f t="shared" si="63"/>
        <v>0.1087588081542271</v>
      </c>
      <c r="AK320" s="11">
        <f t="shared" si="64"/>
        <v>0.16116083542637996</v>
      </c>
      <c r="AL320" s="11">
        <f t="shared" si="65"/>
        <v>1.1808530348811296E-3</v>
      </c>
      <c r="AM320" s="11">
        <f t="shared" si="66"/>
        <v>1.7498101059304633E-3</v>
      </c>
      <c r="AN320" s="94">
        <f t="shared" si="67"/>
        <v>1.0857539310348113E-2</v>
      </c>
    </row>
    <row r="321" spans="1:40" ht="12.75" customHeight="1" x14ac:dyDescent="0.2">
      <c r="A321" s="4" t="s">
        <v>1417</v>
      </c>
      <c r="B321" s="35" t="s">
        <v>639</v>
      </c>
      <c r="C321" s="35" t="s">
        <v>640</v>
      </c>
      <c r="D321" s="33" t="s">
        <v>641</v>
      </c>
      <c r="E321" s="33" t="s">
        <v>964</v>
      </c>
      <c r="F321" s="33" t="s">
        <v>965</v>
      </c>
      <c r="G321" s="33" t="s">
        <v>542</v>
      </c>
      <c r="H321" s="3" t="s">
        <v>23</v>
      </c>
      <c r="I321" s="33" t="s">
        <v>817</v>
      </c>
      <c r="J321" s="33" t="s">
        <v>24</v>
      </c>
      <c r="K321" s="36">
        <v>14964810846</v>
      </c>
      <c r="L321" s="36">
        <v>0</v>
      </c>
      <c r="M321" s="37"/>
      <c r="N321" s="56">
        <v>5.1900000000000002E-2</v>
      </c>
      <c r="O321" s="56">
        <v>7.3999999999999996E-2</v>
      </c>
      <c r="P321" s="14">
        <v>0.02</v>
      </c>
      <c r="Q321" s="33" t="s">
        <v>27</v>
      </c>
      <c r="R321" s="33" t="s">
        <v>27</v>
      </c>
      <c r="S321" s="33" t="s">
        <v>27</v>
      </c>
      <c r="T321" s="33" t="s">
        <v>25</v>
      </c>
      <c r="U321" s="33" t="s">
        <v>25</v>
      </c>
      <c r="V321" s="39">
        <v>1.75E-3</v>
      </c>
      <c r="W321" s="39">
        <v>3.003E-3</v>
      </c>
      <c r="X321" s="17" t="s">
        <v>25</v>
      </c>
      <c r="Y321" s="36">
        <v>148682972</v>
      </c>
      <c r="Z321" s="36">
        <v>16837695</v>
      </c>
      <c r="AA321" s="36">
        <v>0</v>
      </c>
      <c r="AB321" s="36">
        <v>95413611</v>
      </c>
      <c r="AC321" s="36">
        <v>26191970</v>
      </c>
      <c r="AD321" s="6">
        <v>9760621</v>
      </c>
      <c r="AE321" s="6">
        <v>479075</v>
      </c>
      <c r="AF321" s="36"/>
      <c r="AG321" s="36"/>
      <c r="AH321" s="41">
        <v>1.2999999999999999E-3</v>
      </c>
      <c r="AI321" s="93">
        <f t="shared" si="68"/>
        <v>148203897</v>
      </c>
      <c r="AJ321" s="11">
        <f t="shared" si="63"/>
        <v>0.11361168863191229</v>
      </c>
      <c r="AK321" s="11">
        <f t="shared" si="64"/>
        <v>0.17672929342741911</v>
      </c>
      <c r="AL321" s="11">
        <f t="shared" si="65"/>
        <v>1.1251525444105838E-3</v>
      </c>
      <c r="AM321" s="11">
        <f t="shared" si="66"/>
        <v>1.7502372913053524E-3</v>
      </c>
      <c r="AN321" s="94">
        <f t="shared" si="67"/>
        <v>1.1203492835635404E-2</v>
      </c>
    </row>
    <row r="322" spans="1:40" ht="12.75" customHeight="1" x14ac:dyDescent="0.2">
      <c r="A322" s="4" t="s">
        <v>1417</v>
      </c>
      <c r="B322" s="35" t="s">
        <v>642</v>
      </c>
      <c r="C322" s="35" t="s">
        <v>643</v>
      </c>
      <c r="D322" s="33" t="s">
        <v>644</v>
      </c>
      <c r="E322" s="33" t="s">
        <v>964</v>
      </c>
      <c r="F322" s="33" t="s">
        <v>965</v>
      </c>
      <c r="G322" s="33" t="s">
        <v>542</v>
      </c>
      <c r="H322" s="3" t="s">
        <v>37</v>
      </c>
      <c r="I322" s="33" t="s">
        <v>817</v>
      </c>
      <c r="J322" s="33" t="s">
        <v>24</v>
      </c>
      <c r="K322" s="36">
        <v>4883005878</v>
      </c>
      <c r="L322" s="36">
        <v>0</v>
      </c>
      <c r="M322" s="37"/>
      <c r="N322" s="56">
        <v>6.8699999999999997E-2</v>
      </c>
      <c r="O322" s="56">
        <v>8.5199999999999998E-2</v>
      </c>
      <c r="P322" s="14">
        <v>0.02</v>
      </c>
      <c r="Q322" s="33" t="s">
        <v>27</v>
      </c>
      <c r="R322" s="33" t="s">
        <v>27</v>
      </c>
      <c r="S322" s="33" t="s">
        <v>27</v>
      </c>
      <c r="T322" s="33" t="s">
        <v>25</v>
      </c>
      <c r="U322" s="33" t="s">
        <v>25</v>
      </c>
      <c r="V322" s="39">
        <v>1.75E-3</v>
      </c>
      <c r="W322" s="39">
        <v>3.003E-3</v>
      </c>
      <c r="X322" s="17" t="s">
        <v>25</v>
      </c>
      <c r="Y322" s="36">
        <v>61412713</v>
      </c>
      <c r="Z322" s="36">
        <v>7327120</v>
      </c>
      <c r="AA322" s="36">
        <v>0</v>
      </c>
      <c r="AB322" s="36">
        <v>41520344</v>
      </c>
      <c r="AC322" s="36">
        <v>8548306</v>
      </c>
      <c r="AD322" s="6">
        <v>3768595</v>
      </c>
      <c r="AE322" s="6">
        <v>248348</v>
      </c>
      <c r="AF322" s="36"/>
      <c r="AG322" s="36"/>
      <c r="AH322" s="41"/>
      <c r="AI322" s="93">
        <f t="shared" si="68"/>
        <v>61164365</v>
      </c>
      <c r="AJ322" s="11">
        <f t="shared" si="63"/>
        <v>0.1197939355701641</v>
      </c>
      <c r="AK322" s="11">
        <f t="shared" si="64"/>
        <v>0.13975958059893206</v>
      </c>
      <c r="AL322" s="11">
        <f t="shared" si="65"/>
        <v>1.5005347491002959E-3</v>
      </c>
      <c r="AM322" s="11">
        <f t="shared" si="66"/>
        <v>1.7506237374224189E-3</v>
      </c>
      <c r="AN322" s="94">
        <f t="shared" si="67"/>
        <v>1.2525965875972267E-2</v>
      </c>
    </row>
    <row r="323" spans="1:40" ht="12.75" customHeight="1" x14ac:dyDescent="0.2">
      <c r="A323" s="4" t="s">
        <v>1417</v>
      </c>
      <c r="B323" s="35" t="s">
        <v>645</v>
      </c>
      <c r="C323" s="35" t="s">
        <v>646</v>
      </c>
      <c r="D323" s="33" t="s">
        <v>647</v>
      </c>
      <c r="E323" s="33" t="s">
        <v>964</v>
      </c>
      <c r="F323" s="33" t="s">
        <v>965</v>
      </c>
      <c r="G323" s="33" t="s">
        <v>1085</v>
      </c>
      <c r="H323" s="19" t="s">
        <v>71</v>
      </c>
      <c r="I323" s="5" t="s">
        <v>810</v>
      </c>
      <c r="J323" s="33" t="s">
        <v>24</v>
      </c>
      <c r="K323" s="36">
        <v>38914830164.615997</v>
      </c>
      <c r="L323" s="36">
        <v>0</v>
      </c>
      <c r="M323" s="37"/>
      <c r="N323" s="56">
        <v>2.93E-2</v>
      </c>
      <c r="O323" s="56">
        <v>2E-3</v>
      </c>
      <c r="P323" s="14">
        <v>0.02</v>
      </c>
      <c r="Q323" s="33" t="s">
        <v>27</v>
      </c>
      <c r="R323" s="33" t="s">
        <v>27</v>
      </c>
      <c r="S323" s="33" t="s">
        <v>27</v>
      </c>
      <c r="T323" s="33" t="s">
        <v>25</v>
      </c>
      <c r="U323" s="33" t="s">
        <v>25</v>
      </c>
      <c r="V323" s="39">
        <v>1.4E-3</v>
      </c>
      <c r="W323" s="39">
        <v>3.003E-3</v>
      </c>
      <c r="X323" s="17" t="s">
        <v>25</v>
      </c>
      <c r="Y323" s="36">
        <v>567000883.51402402</v>
      </c>
      <c r="Z323" s="36">
        <v>75875799</v>
      </c>
      <c r="AA323" s="36">
        <v>0</v>
      </c>
      <c r="AB323" s="36">
        <v>429927126</v>
      </c>
      <c r="AC323" s="36">
        <v>31127997</v>
      </c>
      <c r="AD323" s="6">
        <v>30006092.514024001</v>
      </c>
      <c r="AE323" s="6">
        <v>63869</v>
      </c>
      <c r="AF323" s="36"/>
      <c r="AG323" s="36"/>
      <c r="AH323" s="41"/>
      <c r="AI323" s="93">
        <f t="shared" si="68"/>
        <v>566937014.51402402</v>
      </c>
      <c r="AJ323" s="11">
        <f t="shared" si="63"/>
        <v>0.13383461841001934</v>
      </c>
      <c r="AK323" s="11">
        <f t="shared" si="64"/>
        <v>5.4905564821310503E-2</v>
      </c>
      <c r="AL323" s="11">
        <f t="shared" si="65"/>
        <v>1.9497913437893253E-3</v>
      </c>
      <c r="AM323" s="11">
        <f t="shared" si="66"/>
        <v>7.9990062575947428E-4</v>
      </c>
      <c r="AN323" s="94">
        <f t="shared" si="67"/>
        <v>1.4568662181378903E-2</v>
      </c>
    </row>
    <row r="324" spans="1:40" ht="12.75" customHeight="1" x14ac:dyDescent="0.2">
      <c r="A324" s="4" t="s">
        <v>1417</v>
      </c>
      <c r="B324" s="35" t="s">
        <v>648</v>
      </c>
      <c r="C324" s="35" t="s">
        <v>649</v>
      </c>
      <c r="D324" s="33" t="s">
        <v>650</v>
      </c>
      <c r="E324" s="33" t="s">
        <v>964</v>
      </c>
      <c r="F324" s="33" t="s">
        <v>965</v>
      </c>
      <c r="G324" s="33" t="s">
        <v>542</v>
      </c>
      <c r="H324" s="19" t="s">
        <v>53</v>
      </c>
      <c r="I324" s="33" t="s">
        <v>817</v>
      </c>
      <c r="J324" s="33" t="s">
        <v>24</v>
      </c>
      <c r="K324" s="36">
        <v>4559000089</v>
      </c>
      <c r="L324" s="36">
        <v>0</v>
      </c>
      <c r="M324" s="37"/>
      <c r="N324" s="56">
        <v>2.8500000000000001E-2</v>
      </c>
      <c r="O324" s="56">
        <v>4.4499999999999998E-2</v>
      </c>
      <c r="P324" s="14">
        <v>0.02</v>
      </c>
      <c r="Q324" s="33" t="s">
        <v>27</v>
      </c>
      <c r="R324" s="33" t="s">
        <v>27</v>
      </c>
      <c r="S324" s="33" t="s">
        <v>27</v>
      </c>
      <c r="T324" s="33" t="s">
        <v>25</v>
      </c>
      <c r="U324" s="33" t="s">
        <v>25</v>
      </c>
      <c r="V324" s="39">
        <v>1.75E-3</v>
      </c>
      <c r="W324" s="39">
        <v>3.003E-3</v>
      </c>
      <c r="X324" s="17" t="s">
        <v>25</v>
      </c>
      <c r="Y324" s="36">
        <v>21284688</v>
      </c>
      <c r="Z324" s="36">
        <v>2056765</v>
      </c>
      <c r="AA324" s="36">
        <v>0</v>
      </c>
      <c r="AB324" s="36">
        <v>11654760</v>
      </c>
      <c r="AC324" s="36">
        <v>3656396</v>
      </c>
      <c r="AD324" s="6">
        <v>3905065</v>
      </c>
      <c r="AE324" s="6">
        <v>11702</v>
      </c>
      <c r="AF324" s="36"/>
      <c r="AG324" s="36"/>
      <c r="AH324" s="41">
        <v>6.4999999999999997E-3</v>
      </c>
      <c r="AI324" s="93">
        <f t="shared" si="68"/>
        <v>21272986</v>
      </c>
      <c r="AJ324" s="11">
        <f t="shared" si="63"/>
        <v>9.6684358274856191E-2</v>
      </c>
      <c r="AK324" s="11">
        <f t="shared" si="64"/>
        <v>0.17187977277849006</v>
      </c>
      <c r="AL324" s="11">
        <f t="shared" si="65"/>
        <v>4.5114388239705954E-4</v>
      </c>
      <c r="AM324" s="11">
        <f t="shared" si="66"/>
        <v>8.0201709335829758E-4</v>
      </c>
      <c r="AN324" s="94">
        <f t="shared" si="67"/>
        <v>1.1166151696580938E-2</v>
      </c>
    </row>
    <row r="325" spans="1:40" ht="12.75" customHeight="1" x14ac:dyDescent="0.2">
      <c r="A325" s="4" t="s">
        <v>1417</v>
      </c>
      <c r="B325" s="35" t="s">
        <v>651</v>
      </c>
      <c r="C325" s="35" t="s">
        <v>652</v>
      </c>
      <c r="D325" s="33" t="s">
        <v>653</v>
      </c>
      <c r="E325" s="33" t="s">
        <v>964</v>
      </c>
      <c r="F325" s="33" t="s">
        <v>965</v>
      </c>
      <c r="G325" s="33" t="s">
        <v>542</v>
      </c>
      <c r="H325" s="19" t="s">
        <v>53</v>
      </c>
      <c r="I325" s="33" t="s">
        <v>817</v>
      </c>
      <c r="J325" s="33" t="s">
        <v>24</v>
      </c>
      <c r="K325" s="36">
        <v>390843273</v>
      </c>
      <c r="L325" s="36">
        <v>0</v>
      </c>
      <c r="M325" s="37"/>
      <c r="N325" s="56">
        <v>5.67E-2</v>
      </c>
      <c r="O325" s="56">
        <v>7.6300000000000007E-2</v>
      </c>
      <c r="P325" s="14">
        <v>0.03</v>
      </c>
      <c r="Q325" s="33" t="s">
        <v>27</v>
      </c>
      <c r="R325" s="33" t="s">
        <v>27</v>
      </c>
      <c r="S325" s="33" t="s">
        <v>27</v>
      </c>
      <c r="T325" s="33" t="s">
        <v>25</v>
      </c>
      <c r="U325" s="33" t="s">
        <v>25</v>
      </c>
      <c r="V325" s="39">
        <v>6.9999999999999999E-4</v>
      </c>
      <c r="W325" s="39">
        <v>3.003E-3</v>
      </c>
      <c r="X325" s="17" t="s">
        <v>25</v>
      </c>
      <c r="Y325" s="36">
        <v>6227141</v>
      </c>
      <c r="Z325" s="36">
        <v>761853</v>
      </c>
      <c r="AA325" s="36">
        <v>0</v>
      </c>
      <c r="AB325" s="36">
        <v>4317175</v>
      </c>
      <c r="AC325" s="36">
        <v>273487</v>
      </c>
      <c r="AD325" s="6">
        <v>821298</v>
      </c>
      <c r="AE325" s="6">
        <v>53328</v>
      </c>
      <c r="AF325" s="36"/>
      <c r="AG325" s="36"/>
      <c r="AH325" s="41">
        <v>9.2999999999999992E-3</v>
      </c>
      <c r="AI325" s="93">
        <f t="shared" si="68"/>
        <v>6173813</v>
      </c>
      <c r="AJ325" s="11">
        <f t="shared" si="63"/>
        <v>0.12340072496526863</v>
      </c>
      <c r="AK325" s="11">
        <f t="shared" si="64"/>
        <v>4.4297907954128184E-2</v>
      </c>
      <c r="AL325" s="11">
        <f t="shared" ref="AL325:AL356" si="69">+Z325/K325</f>
        <v>1.949254477766079E-3</v>
      </c>
      <c r="AM325" s="11">
        <f t="shared" ref="AM325:AM356" si="70">+AC325/K325</f>
        <v>6.9973572245670963E-4</v>
      </c>
      <c r="AN325" s="94">
        <f t="shared" ref="AN325:AN356" si="71">+AI325/K325+AH325</f>
        <v>2.5096134733525271E-2</v>
      </c>
    </row>
    <row r="326" spans="1:40" ht="12.75" customHeight="1" x14ac:dyDescent="0.2">
      <c r="A326" s="4" t="s">
        <v>1417</v>
      </c>
      <c r="B326" s="35" t="s">
        <v>654</v>
      </c>
      <c r="C326" s="35" t="s">
        <v>655</v>
      </c>
      <c r="D326" s="33" t="s">
        <v>656</v>
      </c>
      <c r="E326" s="33" t="s">
        <v>964</v>
      </c>
      <c r="F326" s="33" t="s">
        <v>965</v>
      </c>
      <c r="G326" s="33" t="s">
        <v>542</v>
      </c>
      <c r="H326" s="35" t="s">
        <v>77</v>
      </c>
      <c r="I326" s="33" t="s">
        <v>817</v>
      </c>
      <c r="J326" s="33" t="s">
        <v>24</v>
      </c>
      <c r="K326" s="36">
        <v>1031331230</v>
      </c>
      <c r="L326" s="36">
        <v>0</v>
      </c>
      <c r="M326" s="37"/>
      <c r="N326" s="56">
        <v>8.0600000000000005E-2</v>
      </c>
      <c r="O326" s="56">
        <v>7.51E-2</v>
      </c>
      <c r="P326" s="14">
        <v>0.03</v>
      </c>
      <c r="Q326" s="33" t="s">
        <v>27</v>
      </c>
      <c r="R326" s="33" t="s">
        <v>27</v>
      </c>
      <c r="S326" s="33" t="s">
        <v>27</v>
      </c>
      <c r="T326" s="33" t="s">
        <v>25</v>
      </c>
      <c r="U326" s="33" t="s">
        <v>25</v>
      </c>
      <c r="V326" s="39">
        <v>6.9999999999999999E-4</v>
      </c>
      <c r="W326" s="39">
        <v>3.003E-3</v>
      </c>
      <c r="X326" s="17" t="s">
        <v>25</v>
      </c>
      <c r="Y326" s="36">
        <v>20759394</v>
      </c>
      <c r="Z326" s="36">
        <v>2785683</v>
      </c>
      <c r="AA326" s="36">
        <v>0</v>
      </c>
      <c r="AB326" s="36">
        <v>15785531</v>
      </c>
      <c r="AC326" s="36">
        <v>722214</v>
      </c>
      <c r="AD326" s="6">
        <v>1302016</v>
      </c>
      <c r="AE326" s="6">
        <v>163950</v>
      </c>
      <c r="AF326" s="36"/>
      <c r="AG326" s="36"/>
      <c r="AH326" s="41">
        <v>2.01E-2</v>
      </c>
      <c r="AI326" s="93">
        <f t="shared" si="68"/>
        <v>20595444</v>
      </c>
      <c r="AJ326" s="11">
        <f t="shared" si="63"/>
        <v>0.13525724427208269</v>
      </c>
      <c r="AK326" s="11">
        <f t="shared" si="64"/>
        <v>3.5066687564492417E-2</v>
      </c>
      <c r="AL326" s="11">
        <f t="shared" si="69"/>
        <v>2.7010556055788205E-3</v>
      </c>
      <c r="AM326" s="11">
        <f t="shared" si="70"/>
        <v>7.0027356778481337E-4</v>
      </c>
      <c r="AN326" s="94">
        <f t="shared" si="71"/>
        <v>4.0069766648101988E-2</v>
      </c>
    </row>
    <row r="327" spans="1:40" ht="12.75" customHeight="1" x14ac:dyDescent="0.2">
      <c r="A327" s="4" t="s">
        <v>1417</v>
      </c>
      <c r="B327" s="35" t="s">
        <v>657</v>
      </c>
      <c r="C327" s="35" t="s">
        <v>658</v>
      </c>
      <c r="D327" s="33" t="s">
        <v>659</v>
      </c>
      <c r="E327" s="33" t="s">
        <v>964</v>
      </c>
      <c r="F327" s="33" t="s">
        <v>965</v>
      </c>
      <c r="G327" s="33" t="s">
        <v>542</v>
      </c>
      <c r="H327" s="3" t="s">
        <v>23</v>
      </c>
      <c r="I327" s="33" t="s">
        <v>817</v>
      </c>
      <c r="J327" s="33" t="s">
        <v>52</v>
      </c>
      <c r="K327" s="36">
        <v>8106613.6200000001</v>
      </c>
      <c r="L327" s="36">
        <v>0</v>
      </c>
      <c r="M327" s="37"/>
      <c r="N327" s="56">
        <v>6.7000000000000002E-3</v>
      </c>
      <c r="O327" s="56">
        <v>1.61E-2</v>
      </c>
      <c r="P327" s="14">
        <v>1.4999999999999999E-2</v>
      </c>
      <c r="Q327" s="33" t="s">
        <v>27</v>
      </c>
      <c r="R327" s="33" t="s">
        <v>27</v>
      </c>
      <c r="S327" s="33" t="s">
        <v>27</v>
      </c>
      <c r="T327" s="33" t="s">
        <v>25</v>
      </c>
      <c r="U327" s="33" t="s">
        <v>25</v>
      </c>
      <c r="V327" s="39">
        <v>6.9999999999999999E-4</v>
      </c>
      <c r="W327" s="39">
        <v>3.003E-3</v>
      </c>
      <c r="X327" s="17" t="s">
        <v>25</v>
      </c>
      <c r="Y327" s="36">
        <v>96826.46</v>
      </c>
      <c r="Z327" s="36">
        <v>12279.2</v>
      </c>
      <c r="AA327" s="36">
        <v>0</v>
      </c>
      <c r="AB327" s="36">
        <v>69565.53</v>
      </c>
      <c r="AC327" s="36">
        <v>5737.18</v>
      </c>
      <c r="AD327" s="6">
        <v>7839.02</v>
      </c>
      <c r="AE327" s="6">
        <v>1405.53</v>
      </c>
      <c r="AF327" s="36"/>
      <c r="AG327" s="36"/>
      <c r="AH327" s="41">
        <v>8.5000000000000006E-3</v>
      </c>
      <c r="AI327" s="93">
        <f t="shared" si="68"/>
        <v>95420.930000000008</v>
      </c>
      <c r="AJ327" s="11">
        <f t="shared" si="63"/>
        <v>0.12868455589355501</v>
      </c>
      <c r="AK327" s="11">
        <f t="shared" si="64"/>
        <v>6.0124964198106222E-2</v>
      </c>
      <c r="AL327" s="11">
        <f t="shared" si="69"/>
        <v>1.5147138590281056E-3</v>
      </c>
      <c r="AM327" s="11">
        <f t="shared" si="70"/>
        <v>7.0771597968425195E-4</v>
      </c>
      <c r="AN327" s="94">
        <f t="shared" si="71"/>
        <v>2.0270750953836632E-2</v>
      </c>
    </row>
    <row r="328" spans="1:40" ht="12.75" customHeight="1" x14ac:dyDescent="0.2">
      <c r="A328" s="4" t="s">
        <v>1417</v>
      </c>
      <c r="B328" s="35" t="s">
        <v>660</v>
      </c>
      <c r="C328" s="35" t="s">
        <v>661</v>
      </c>
      <c r="D328" s="33" t="s">
        <v>662</v>
      </c>
      <c r="E328" s="33" t="s">
        <v>964</v>
      </c>
      <c r="F328" s="33" t="s">
        <v>965</v>
      </c>
      <c r="G328" s="33" t="s">
        <v>542</v>
      </c>
      <c r="H328" s="3" t="s">
        <v>23</v>
      </c>
      <c r="I328" s="33" t="s">
        <v>817</v>
      </c>
      <c r="J328" s="33" t="s">
        <v>52</v>
      </c>
      <c r="K328" s="36">
        <v>6890801.21</v>
      </c>
      <c r="L328" s="36">
        <v>0</v>
      </c>
      <c r="M328" s="37"/>
      <c r="N328" s="56">
        <v>3.0700000000000002E-2</v>
      </c>
      <c r="O328" s="56">
        <v>4.4299999999999999E-2</v>
      </c>
      <c r="P328" s="14">
        <v>1.4999999999999999E-2</v>
      </c>
      <c r="Q328" s="33" t="s">
        <v>27</v>
      </c>
      <c r="R328" s="33" t="s">
        <v>27</v>
      </c>
      <c r="S328" s="33" t="s">
        <v>27</v>
      </c>
      <c r="T328" s="33" t="s">
        <v>25</v>
      </c>
      <c r="U328" s="33" t="s">
        <v>25</v>
      </c>
      <c r="V328" s="39">
        <v>6.9999999999999999E-4</v>
      </c>
      <c r="W328" s="39">
        <v>3.003E-3</v>
      </c>
      <c r="X328" s="17" t="s">
        <v>25</v>
      </c>
      <c r="Y328" s="36">
        <v>103273.05</v>
      </c>
      <c r="Z328" s="36">
        <v>13547.7</v>
      </c>
      <c r="AA328" s="36">
        <v>0</v>
      </c>
      <c r="AB328" s="36">
        <v>76765.86</v>
      </c>
      <c r="AC328" s="36">
        <v>4869.82</v>
      </c>
      <c r="AD328" s="6">
        <v>6912.9599999999991</v>
      </c>
      <c r="AE328" s="6">
        <v>1176.71</v>
      </c>
      <c r="AF328" s="36"/>
      <c r="AG328" s="36"/>
      <c r="AH328" s="41">
        <v>1.41E-2</v>
      </c>
      <c r="AI328" s="93">
        <f t="shared" si="68"/>
        <v>102096.34</v>
      </c>
      <c r="AJ328" s="11">
        <f t="shared" si="63"/>
        <v>0.13269525626481812</v>
      </c>
      <c r="AK328" s="11">
        <f t="shared" si="64"/>
        <v>4.7698281838506648E-2</v>
      </c>
      <c r="AL328" s="11">
        <f t="shared" si="69"/>
        <v>1.9660558456307581E-3</v>
      </c>
      <c r="AM328" s="11">
        <f t="shared" si="70"/>
        <v>7.0671317479495247E-4</v>
      </c>
      <c r="AN328" s="94">
        <f t="shared" si="71"/>
        <v>2.8916323514286954E-2</v>
      </c>
    </row>
    <row r="329" spans="1:40" ht="12.75" customHeight="1" x14ac:dyDescent="0.2">
      <c r="A329" s="4" t="s">
        <v>1417</v>
      </c>
      <c r="B329" s="35" t="s">
        <v>663</v>
      </c>
      <c r="C329" s="35" t="s">
        <v>664</v>
      </c>
      <c r="D329" s="33" t="s">
        <v>665</v>
      </c>
      <c r="E329" s="33" t="s">
        <v>964</v>
      </c>
      <c r="F329" s="33" t="s">
        <v>965</v>
      </c>
      <c r="G329" s="33" t="s">
        <v>542</v>
      </c>
      <c r="H329" s="3" t="s">
        <v>37</v>
      </c>
      <c r="I329" s="33" t="s">
        <v>817</v>
      </c>
      <c r="J329" s="33" t="s">
        <v>52</v>
      </c>
      <c r="K329" s="36">
        <v>1652014.91</v>
      </c>
      <c r="L329" s="36">
        <v>0</v>
      </c>
      <c r="M329" s="37"/>
      <c r="N329" s="56">
        <v>0.05</v>
      </c>
      <c r="O329" s="56">
        <v>6.6000000000000003E-2</v>
      </c>
      <c r="P329" s="14">
        <v>0.02</v>
      </c>
      <c r="Q329" s="33" t="s">
        <v>27</v>
      </c>
      <c r="R329" s="33" t="s">
        <v>27</v>
      </c>
      <c r="S329" s="33" t="s">
        <v>27</v>
      </c>
      <c r="T329" s="33" t="s">
        <v>25</v>
      </c>
      <c r="U329" s="33" t="s">
        <v>25</v>
      </c>
      <c r="V329" s="39">
        <v>6.9999999999999999E-4</v>
      </c>
      <c r="W329" s="39">
        <v>3.003E-3</v>
      </c>
      <c r="X329" s="17" t="s">
        <v>25</v>
      </c>
      <c r="Y329" s="36">
        <v>29434.6</v>
      </c>
      <c r="Z329" s="36">
        <v>3756.35</v>
      </c>
      <c r="AA329" s="36">
        <v>0</v>
      </c>
      <c r="AB329" s="36">
        <v>21274.5</v>
      </c>
      <c r="AC329" s="36">
        <v>1170.24</v>
      </c>
      <c r="AD329" s="6">
        <v>2948.26</v>
      </c>
      <c r="AE329" s="6">
        <v>285.25</v>
      </c>
      <c r="AF329" s="36"/>
      <c r="AG329" s="36"/>
      <c r="AH329" s="41">
        <v>1.7899999999999999E-2</v>
      </c>
      <c r="AI329" s="93">
        <f t="shared" si="68"/>
        <v>29149.35</v>
      </c>
      <c r="AJ329" s="11">
        <f t="shared" si="63"/>
        <v>0.12886565223581314</v>
      </c>
      <c r="AK329" s="11">
        <f t="shared" si="64"/>
        <v>4.0146349747078411E-2</v>
      </c>
      <c r="AL329" s="11">
        <f t="shared" si="69"/>
        <v>2.2737990905905324E-3</v>
      </c>
      <c r="AM329" s="11">
        <f t="shared" si="70"/>
        <v>7.0837133061952813E-4</v>
      </c>
      <c r="AN329" s="94">
        <f t="shared" si="71"/>
        <v>3.5544725736767105E-2</v>
      </c>
    </row>
    <row r="330" spans="1:40" ht="12.75" customHeight="1" x14ac:dyDescent="0.2">
      <c r="A330" s="4" t="s">
        <v>1417</v>
      </c>
      <c r="B330" s="35" t="s">
        <v>666</v>
      </c>
      <c r="C330" s="35" t="s">
        <v>667</v>
      </c>
      <c r="D330" s="33" t="s">
        <v>668</v>
      </c>
      <c r="E330" s="33" t="s">
        <v>964</v>
      </c>
      <c r="F330" s="33" t="s">
        <v>965</v>
      </c>
      <c r="G330" s="33" t="s">
        <v>1085</v>
      </c>
      <c r="H330" s="3" t="s">
        <v>46</v>
      </c>
      <c r="I330" s="5" t="s">
        <v>810</v>
      </c>
      <c r="J330" s="33" t="s">
        <v>120</v>
      </c>
      <c r="K330" s="36">
        <v>8445331.2651199996</v>
      </c>
      <c r="L330" s="36">
        <v>0</v>
      </c>
      <c r="M330" s="37"/>
      <c r="N330" s="56">
        <v>3.5900000000000001E-2</v>
      </c>
      <c r="O330" s="56">
        <v>4.2000000000000003E-2</v>
      </c>
      <c r="P330" s="14">
        <v>0.01</v>
      </c>
      <c r="Q330" s="33" t="s">
        <v>27</v>
      </c>
      <c r="R330" s="33" t="s">
        <v>27</v>
      </c>
      <c r="S330" s="33" t="s">
        <v>27</v>
      </c>
      <c r="T330" s="33" t="s">
        <v>25</v>
      </c>
      <c r="U330" s="33" t="s">
        <v>25</v>
      </c>
      <c r="V330" s="39">
        <v>8.0000000000000004E-4</v>
      </c>
      <c r="W330" s="39">
        <v>3.003E-3</v>
      </c>
      <c r="X330" s="17" t="s">
        <v>25</v>
      </c>
      <c r="Y330" s="36">
        <v>79453.201985000007</v>
      </c>
      <c r="Z330" s="36">
        <v>9513.4500000000007</v>
      </c>
      <c r="AA330" s="36">
        <v>0</v>
      </c>
      <c r="AB330" s="36">
        <v>54413.34</v>
      </c>
      <c r="AC330" s="36">
        <v>6850.82</v>
      </c>
      <c r="AD330" s="6">
        <v>8666.9619860000003</v>
      </c>
      <c r="AE330" s="6">
        <v>8.6300000000000008</v>
      </c>
      <c r="AF330" s="36"/>
      <c r="AG330" s="36"/>
      <c r="AH330" s="41"/>
      <c r="AI330" s="93">
        <f t="shared" si="68"/>
        <v>79444.571985999981</v>
      </c>
      <c r="AJ330" s="11">
        <f t="shared" si="63"/>
        <v>0.11974952803165075</v>
      </c>
      <c r="AK330" s="11">
        <f t="shared" si="64"/>
        <v>8.6233959460531515E-2</v>
      </c>
      <c r="AL330" s="11">
        <f t="shared" si="69"/>
        <v>1.1264744627947788E-3</v>
      </c>
      <c r="AM330" s="11">
        <f t="shared" si="70"/>
        <v>8.1119612540179694E-4</v>
      </c>
      <c r="AN330" s="94">
        <f t="shared" si="71"/>
        <v>9.4069219420809952E-3</v>
      </c>
    </row>
    <row r="331" spans="1:40" ht="12.75" customHeight="1" x14ac:dyDescent="0.2">
      <c r="A331" s="4" t="s">
        <v>1417</v>
      </c>
      <c r="B331" s="35" t="s">
        <v>669</v>
      </c>
      <c r="C331" s="35" t="s">
        <v>670</v>
      </c>
      <c r="D331" s="33" t="s">
        <v>671</v>
      </c>
      <c r="E331" s="33" t="s">
        <v>964</v>
      </c>
      <c r="F331" s="33" t="s">
        <v>965</v>
      </c>
      <c r="G331" s="33" t="s">
        <v>542</v>
      </c>
      <c r="H331" s="35" t="s">
        <v>543</v>
      </c>
      <c r="I331" s="5" t="s">
        <v>810</v>
      </c>
      <c r="J331" s="33" t="s">
        <v>120</v>
      </c>
      <c r="K331" s="36">
        <v>17390609.059999999</v>
      </c>
      <c r="L331" s="36">
        <v>0</v>
      </c>
      <c r="M331" s="37"/>
      <c r="N331" s="56">
        <v>3.1800000000000002E-2</v>
      </c>
      <c r="O331" s="56">
        <v>4.5999999999999999E-2</v>
      </c>
      <c r="P331" s="14">
        <v>5.0000000000000001E-3</v>
      </c>
      <c r="Q331" s="33" t="s">
        <v>27</v>
      </c>
      <c r="R331" s="33" t="s">
        <v>27</v>
      </c>
      <c r="S331" s="33" t="s">
        <v>27</v>
      </c>
      <c r="T331" s="33" t="s">
        <v>25</v>
      </c>
      <c r="U331" s="33" t="s">
        <v>25</v>
      </c>
      <c r="V331" s="39">
        <v>8.0000000000000004E-4</v>
      </c>
      <c r="W331" s="39">
        <v>3.003E-3</v>
      </c>
      <c r="X331" s="17" t="s">
        <v>25</v>
      </c>
      <c r="Y331" s="36">
        <v>109728.186143</v>
      </c>
      <c r="Z331" s="36">
        <v>13157.32</v>
      </c>
      <c r="AA331" s="36">
        <v>0</v>
      </c>
      <c r="AB331" s="36">
        <v>75486.600000000006</v>
      </c>
      <c r="AC331" s="36">
        <v>14224.69</v>
      </c>
      <c r="AD331" s="6">
        <v>6850.9461430000001</v>
      </c>
      <c r="AE331" s="6">
        <v>8.6300000000000008</v>
      </c>
      <c r="AF331" s="36"/>
      <c r="AG331" s="36"/>
      <c r="AH331" s="41">
        <v>1.5800000000000002E-2</v>
      </c>
      <c r="AI331" s="93">
        <f t="shared" si="68"/>
        <v>109719.55614300001</v>
      </c>
      <c r="AJ331" s="11">
        <f t="shared" si="63"/>
        <v>0.11991772900404157</v>
      </c>
      <c r="AK331" s="11">
        <f t="shared" si="64"/>
        <v>0.12964589449724565</v>
      </c>
      <c r="AL331" s="11">
        <f t="shared" si="69"/>
        <v>7.5657614719561758E-4</v>
      </c>
      <c r="AM331" s="11">
        <f t="shared" si="70"/>
        <v>8.1795237595893612E-4</v>
      </c>
      <c r="AN331" s="94">
        <f t="shared" si="71"/>
        <v>2.2109126711114743E-2</v>
      </c>
    </row>
    <row r="332" spans="1:40" ht="12.75" customHeight="1" x14ac:dyDescent="0.2">
      <c r="A332" s="4" t="s">
        <v>1420</v>
      </c>
      <c r="B332" s="35" t="s">
        <v>672</v>
      </c>
      <c r="C332" s="61"/>
      <c r="D332" s="33" t="s">
        <v>673</v>
      </c>
      <c r="E332" s="33" t="s">
        <v>964</v>
      </c>
      <c r="F332" s="33" t="s">
        <v>965</v>
      </c>
      <c r="G332" s="33" t="s">
        <v>1180</v>
      </c>
      <c r="H332" s="35" t="s">
        <v>288</v>
      </c>
      <c r="I332" s="5" t="s">
        <v>810</v>
      </c>
      <c r="J332" s="33" t="s">
        <v>24</v>
      </c>
      <c r="K332" s="36">
        <v>15583883033.2908</v>
      </c>
      <c r="L332" s="36">
        <v>0</v>
      </c>
      <c r="M332" s="60" t="s">
        <v>1421</v>
      </c>
      <c r="N332" s="56">
        <v>4.3865000000000001E-2</v>
      </c>
      <c r="O332" s="56" t="s">
        <v>25</v>
      </c>
      <c r="P332" s="14">
        <v>1.6E-2</v>
      </c>
      <c r="Q332" s="33" t="s">
        <v>25</v>
      </c>
      <c r="R332" s="33" t="s">
        <v>25</v>
      </c>
      <c r="S332" s="33" t="s">
        <v>25</v>
      </c>
      <c r="T332" s="33" t="s">
        <v>25</v>
      </c>
      <c r="U332" s="33" t="s">
        <v>25</v>
      </c>
      <c r="V332" s="39">
        <v>8.4999999999999995E-4</v>
      </c>
      <c r="W332" s="34" t="s">
        <v>1422</v>
      </c>
      <c r="X332" s="33" t="s">
        <v>25</v>
      </c>
      <c r="Y332" s="36">
        <v>1466346480.2232001</v>
      </c>
      <c r="Z332" s="36">
        <v>249353710</v>
      </c>
      <c r="AA332" s="36">
        <v>0</v>
      </c>
      <c r="AB332" s="36">
        <v>70072619</v>
      </c>
      <c r="AC332" s="36">
        <v>13202068</v>
      </c>
      <c r="AD332" s="6">
        <v>92013085.853199989</v>
      </c>
      <c r="AE332" s="6">
        <v>419028.37</v>
      </c>
      <c r="AF332" s="36"/>
      <c r="AG332" s="36">
        <v>1041285969</v>
      </c>
      <c r="AH332" s="56"/>
      <c r="AI332" s="93">
        <f t="shared" ref="AI332:AI393" si="72">+Z332+AB332+AC332+AD332</f>
        <v>424641482.85319996</v>
      </c>
      <c r="AJ332" s="11">
        <f t="shared" si="63"/>
        <v>0.5872099643317289</v>
      </c>
      <c r="AK332" s="11">
        <f t="shared" si="64"/>
        <v>3.1089915924591854E-2</v>
      </c>
      <c r="AL332" s="11">
        <f t="shared" si="69"/>
        <v>1.6000743169550392E-2</v>
      </c>
      <c r="AM332" s="11">
        <f t="shared" si="70"/>
        <v>8.471616459002747E-4</v>
      </c>
      <c r="AN332" s="94">
        <f t="shared" si="71"/>
        <v>2.7248759628525635E-2</v>
      </c>
    </row>
    <row r="333" spans="1:40" ht="12.75" customHeight="1" x14ac:dyDescent="0.2">
      <c r="A333" s="4" t="s">
        <v>1423</v>
      </c>
      <c r="B333" s="35" t="s">
        <v>1424</v>
      </c>
      <c r="C333" s="35" t="s">
        <v>1424</v>
      </c>
      <c r="D333" s="33" t="s">
        <v>674</v>
      </c>
      <c r="E333" s="33" t="s">
        <v>964</v>
      </c>
      <c r="F333" s="34" t="s">
        <v>965</v>
      </c>
      <c r="G333" s="34" t="s">
        <v>1085</v>
      </c>
      <c r="H333" s="35" t="s">
        <v>77</v>
      </c>
      <c r="I333" s="33" t="s">
        <v>817</v>
      </c>
      <c r="J333" s="33" t="s">
        <v>24</v>
      </c>
      <c r="K333" s="36">
        <v>3770872126</v>
      </c>
      <c r="L333" s="37"/>
      <c r="M333" s="37"/>
      <c r="N333" s="56">
        <v>7.0438000000000001E-2</v>
      </c>
      <c r="O333" s="56">
        <v>8.0080999999999999E-2</v>
      </c>
      <c r="P333" s="14">
        <v>1.7500000000000002E-2</v>
      </c>
      <c r="Q333" s="34"/>
      <c r="R333" s="34"/>
      <c r="S333" s="34"/>
      <c r="T333" s="33" t="s">
        <v>25</v>
      </c>
      <c r="U333" s="33" t="s">
        <v>25</v>
      </c>
      <c r="V333" s="39">
        <v>1.1559999999999999E-3</v>
      </c>
      <c r="W333" s="39">
        <v>6.7499999999999999E-3</v>
      </c>
      <c r="X333" s="33">
        <v>2.4250000000000001E-2</v>
      </c>
      <c r="Y333" s="36">
        <v>78172009.522212997</v>
      </c>
      <c r="Z333" s="36">
        <v>65990262.202203996</v>
      </c>
      <c r="AA333" s="36">
        <v>0</v>
      </c>
      <c r="AB333" s="40">
        <v>1828385</v>
      </c>
      <c r="AC333" s="36">
        <v>4359128.1774709998</v>
      </c>
      <c r="AD333" s="6">
        <v>4465737</v>
      </c>
      <c r="AE333" s="6">
        <v>1528497.1425379999</v>
      </c>
      <c r="AF333" s="36"/>
      <c r="AG333" s="36"/>
      <c r="AH333" s="41">
        <v>2.967E-3</v>
      </c>
      <c r="AI333" s="93">
        <f t="shared" si="72"/>
        <v>76643512.379674986</v>
      </c>
      <c r="AJ333" s="11">
        <f t="shared" si="63"/>
        <v>0.86100258395391449</v>
      </c>
      <c r="AK333" s="11">
        <f t="shared" si="64"/>
        <v>5.6875370688608894E-2</v>
      </c>
      <c r="AL333" s="11">
        <f t="shared" si="69"/>
        <v>1.7499999999258525E-2</v>
      </c>
      <c r="AM333" s="11">
        <f t="shared" si="70"/>
        <v>1.1559999999509398E-3</v>
      </c>
      <c r="AN333" s="94">
        <f t="shared" si="71"/>
        <v>2.329214225322606E-2</v>
      </c>
    </row>
    <row r="334" spans="1:40" ht="12.75" customHeight="1" x14ac:dyDescent="0.2">
      <c r="A334" s="4" t="s">
        <v>1423</v>
      </c>
      <c r="B334" s="35" t="s">
        <v>1425</v>
      </c>
      <c r="C334" s="35" t="s">
        <v>1426</v>
      </c>
      <c r="D334" s="33" t="s">
        <v>675</v>
      </c>
      <c r="E334" s="33" t="s">
        <v>964</v>
      </c>
      <c r="F334" s="34" t="s">
        <v>965</v>
      </c>
      <c r="G334" s="34" t="s">
        <v>1085</v>
      </c>
      <c r="H334" s="35" t="s">
        <v>77</v>
      </c>
      <c r="I334" s="33" t="s">
        <v>817</v>
      </c>
      <c r="J334" s="33" t="s">
        <v>24</v>
      </c>
      <c r="K334" s="36">
        <v>3141036647</v>
      </c>
      <c r="L334" s="37"/>
      <c r="M334" s="37"/>
      <c r="N334" s="56">
        <v>6.1899999999999997E-2</v>
      </c>
      <c r="O334" s="56">
        <v>5.3352999999999998E-2</v>
      </c>
      <c r="P334" s="14">
        <v>1.7500000000000002E-2</v>
      </c>
      <c r="Q334" s="34"/>
      <c r="R334" s="34"/>
      <c r="S334" s="34"/>
      <c r="T334" s="33" t="s">
        <v>25</v>
      </c>
      <c r="U334" s="33" t="s">
        <v>25</v>
      </c>
      <c r="V334" s="39">
        <v>1.1559999999999999E-3</v>
      </c>
      <c r="W334" s="39">
        <v>6.7499999999999999E-3</v>
      </c>
      <c r="X334" s="33">
        <v>2.4250000000000001E-2</v>
      </c>
      <c r="Y334" s="36">
        <v>63630502.510242999</v>
      </c>
      <c r="Z334" s="36">
        <v>54968141.329104997</v>
      </c>
      <c r="AA334" s="36">
        <v>0</v>
      </c>
      <c r="AB334" s="36">
        <v>1007184.25525</v>
      </c>
      <c r="AC334" s="36">
        <v>3631038.3643680001</v>
      </c>
      <c r="AD334" s="6">
        <v>3598748.6191799999</v>
      </c>
      <c r="AE334" s="6">
        <v>425389.94233999995</v>
      </c>
      <c r="AF334" s="36"/>
      <c r="AG334" s="36"/>
      <c r="AH334" s="56"/>
      <c r="AI334" s="93">
        <f t="shared" si="72"/>
        <v>63205112.567902997</v>
      </c>
      <c r="AJ334" s="11">
        <f t="shared" si="63"/>
        <v>0.86967871894937621</v>
      </c>
      <c r="AK334" s="11">
        <f t="shared" si="64"/>
        <v>5.7448491377451075E-2</v>
      </c>
      <c r="AL334" s="11">
        <f t="shared" si="69"/>
        <v>1.7500000002102809E-2</v>
      </c>
      <c r="AM334" s="11">
        <f t="shared" si="70"/>
        <v>1.1560000001388077E-3</v>
      </c>
      <c r="AN334" s="94">
        <f t="shared" si="71"/>
        <v>2.0122373493563061E-2</v>
      </c>
    </row>
    <row r="335" spans="1:40" ht="12.75" customHeight="1" x14ac:dyDescent="0.2">
      <c r="A335" s="4" t="s">
        <v>1423</v>
      </c>
      <c r="B335" s="35" t="s">
        <v>1425</v>
      </c>
      <c r="C335" s="35" t="s">
        <v>1427</v>
      </c>
      <c r="D335" s="33" t="s">
        <v>676</v>
      </c>
      <c r="E335" s="33" t="s">
        <v>964</v>
      </c>
      <c r="F335" s="34" t="s">
        <v>965</v>
      </c>
      <c r="G335" s="34" t="s">
        <v>1085</v>
      </c>
      <c r="H335" s="35" t="s">
        <v>77</v>
      </c>
      <c r="I335" s="33" t="s">
        <v>817</v>
      </c>
      <c r="J335" s="33" t="s">
        <v>52</v>
      </c>
      <c r="K335" s="36">
        <v>2422789</v>
      </c>
      <c r="L335" s="37"/>
      <c r="M335" s="37"/>
      <c r="N335" s="56">
        <v>6.5056000000000003E-2</v>
      </c>
      <c r="O335" s="56">
        <v>5.7013000000000001E-2</v>
      </c>
      <c r="P335" s="14">
        <v>1.7500000000000002E-2</v>
      </c>
      <c r="Q335" s="34"/>
      <c r="R335" s="34"/>
      <c r="S335" s="34"/>
      <c r="T335" s="33" t="s">
        <v>25</v>
      </c>
      <c r="U335" s="33" t="s">
        <v>25</v>
      </c>
      <c r="V335" s="39">
        <v>1.1559999999999999E-3</v>
      </c>
      <c r="W335" s="39">
        <v>6.7499999999999999E-3</v>
      </c>
      <c r="X335" s="33">
        <v>2.4250000000000001E-2</v>
      </c>
      <c r="Y335" s="36">
        <v>59184.202161000001</v>
      </c>
      <c r="Z335" s="36">
        <v>42398.814730999999</v>
      </c>
      <c r="AA335" s="36">
        <v>0</v>
      </c>
      <c r="AB335" s="36">
        <v>2803.7620010000001</v>
      </c>
      <c r="AC335" s="36">
        <v>2800.7445619999999</v>
      </c>
      <c r="AD335" s="6">
        <v>9995.8764579999988</v>
      </c>
      <c r="AE335" s="6">
        <v>1185.0044090000001</v>
      </c>
      <c r="AF335" s="36"/>
      <c r="AG335" s="36"/>
      <c r="AH335" s="56"/>
      <c r="AI335" s="93">
        <f t="shared" si="72"/>
        <v>57999.197752</v>
      </c>
      <c r="AJ335" s="11">
        <f t="shared" si="63"/>
        <v>0.73102415851153646</v>
      </c>
      <c r="AK335" s="11">
        <f t="shared" si="64"/>
        <v>4.8289367276695153E-2</v>
      </c>
      <c r="AL335" s="11">
        <f t="shared" si="69"/>
        <v>1.7500002984576865E-2</v>
      </c>
      <c r="AM335" s="11">
        <f t="shared" si="70"/>
        <v>1.1560001972932847E-3</v>
      </c>
      <c r="AN335" s="94">
        <f t="shared" si="71"/>
        <v>2.3939021413750847E-2</v>
      </c>
    </row>
    <row r="336" spans="1:40" ht="12.75" customHeight="1" x14ac:dyDescent="0.2">
      <c r="A336" s="4" t="s">
        <v>1423</v>
      </c>
      <c r="B336" s="35" t="s">
        <v>677</v>
      </c>
      <c r="C336" s="35" t="s">
        <v>678</v>
      </c>
      <c r="D336" s="33" t="s">
        <v>679</v>
      </c>
      <c r="E336" s="33" t="s">
        <v>964</v>
      </c>
      <c r="F336" s="34" t="s">
        <v>965</v>
      </c>
      <c r="G336" s="34" t="s">
        <v>1085</v>
      </c>
      <c r="H336" s="19" t="s">
        <v>57</v>
      </c>
      <c r="I336" s="5" t="s">
        <v>810</v>
      </c>
      <c r="J336" s="33" t="s">
        <v>24</v>
      </c>
      <c r="K336" s="36">
        <v>872408521</v>
      </c>
      <c r="L336" s="37"/>
      <c r="M336" s="37"/>
      <c r="N336" s="56">
        <v>-8.4320000000000003E-3</v>
      </c>
      <c r="O336" s="56">
        <v>1.4289999999999999E-3</v>
      </c>
      <c r="P336" s="14">
        <v>7.4999999999999997E-3</v>
      </c>
      <c r="Q336" s="34"/>
      <c r="R336" s="34"/>
      <c r="S336" s="34"/>
      <c r="T336" s="33" t="s">
        <v>25</v>
      </c>
      <c r="U336" s="33" t="s">
        <v>25</v>
      </c>
      <c r="V336" s="39">
        <v>5.0000000000000001E-4</v>
      </c>
      <c r="W336" s="39">
        <v>6.7499999999999999E-3</v>
      </c>
      <c r="X336" s="33">
        <v>1.4250000000000001E-2</v>
      </c>
      <c r="Y336" s="36">
        <v>8844283.030607</v>
      </c>
      <c r="Z336" s="36">
        <v>6543063.9078310002</v>
      </c>
      <c r="AA336" s="36">
        <v>0</v>
      </c>
      <c r="AB336" s="36">
        <v>502457.05926299997</v>
      </c>
      <c r="AC336" s="36">
        <v>436204.26052200003</v>
      </c>
      <c r="AD336" s="6">
        <v>1359057.570481</v>
      </c>
      <c r="AE336" s="6">
        <v>3500.2325089999999</v>
      </c>
      <c r="AF336" s="36"/>
      <c r="AG336" s="36"/>
      <c r="AH336" s="56"/>
      <c r="AI336" s="93">
        <f t="shared" si="72"/>
        <v>8840782.7980970014</v>
      </c>
      <c r="AJ336" s="11">
        <f t="shared" si="63"/>
        <v>0.74010006322510369</v>
      </c>
      <c r="AK336" s="11">
        <f t="shared" si="64"/>
        <v>4.9340004214999379E-2</v>
      </c>
      <c r="AL336" s="11">
        <f t="shared" si="69"/>
        <v>7.5000000003794098E-3</v>
      </c>
      <c r="AM336" s="11">
        <f t="shared" si="70"/>
        <v>5.0000000002521758E-4</v>
      </c>
      <c r="AN336" s="94">
        <f t="shared" si="71"/>
        <v>1.0133764842144408E-2</v>
      </c>
    </row>
    <row r="337" spans="1:40" ht="12.75" customHeight="1" x14ac:dyDescent="0.2">
      <c r="A337" s="4" t="s">
        <v>1423</v>
      </c>
      <c r="B337" s="35" t="s">
        <v>677</v>
      </c>
      <c r="C337" s="35" t="s">
        <v>680</v>
      </c>
      <c r="D337" s="33" t="s">
        <v>681</v>
      </c>
      <c r="E337" s="33" t="s">
        <v>964</v>
      </c>
      <c r="F337" s="34" t="s">
        <v>965</v>
      </c>
      <c r="G337" s="34" t="s">
        <v>1085</v>
      </c>
      <c r="H337" s="19" t="s">
        <v>57</v>
      </c>
      <c r="I337" s="5" t="s">
        <v>810</v>
      </c>
      <c r="J337" s="33" t="s">
        <v>24</v>
      </c>
      <c r="K337" s="36">
        <v>2008093060</v>
      </c>
      <c r="L337" s="37"/>
      <c r="M337" s="37"/>
      <c r="N337" s="56">
        <v>-3.4399999999999999E-3</v>
      </c>
      <c r="O337" s="56">
        <v>1.4289999999999999E-3</v>
      </c>
      <c r="P337" s="14">
        <v>2.5000000000000001E-3</v>
      </c>
      <c r="Q337" s="34"/>
      <c r="R337" s="34"/>
      <c r="S337" s="34"/>
      <c r="T337" s="33" t="s">
        <v>25</v>
      </c>
      <c r="U337" s="33" t="s">
        <v>25</v>
      </c>
      <c r="V337" s="39">
        <v>5.0000000000000001E-4</v>
      </c>
      <c r="W337" s="39">
        <v>6.7499999999999999E-3</v>
      </c>
      <c r="X337" s="33">
        <v>9.2499999999999995E-3</v>
      </c>
      <c r="Y337" s="36">
        <v>10317134.317886</v>
      </c>
      <c r="Z337" s="36">
        <v>5020232.6501169996</v>
      </c>
      <c r="AA337" s="36">
        <v>0</v>
      </c>
      <c r="AB337" s="36">
        <v>1156545.940737</v>
      </c>
      <c r="AC337" s="36">
        <v>1004046.530023</v>
      </c>
      <c r="AD337" s="6">
        <v>3128252.4295189995</v>
      </c>
      <c r="AE337" s="6">
        <v>8056.7674909999996</v>
      </c>
      <c r="AF337" s="36"/>
      <c r="AG337" s="36"/>
      <c r="AH337" s="56"/>
      <c r="AI337" s="93">
        <f t="shared" si="72"/>
        <v>10309077.550395999</v>
      </c>
      <c r="AJ337" s="11">
        <f t="shared" si="63"/>
        <v>0.48697205211383426</v>
      </c>
      <c r="AK337" s="11">
        <f t="shared" si="64"/>
        <v>9.7394410422728062E-2</v>
      </c>
      <c r="AL337" s="11">
        <f t="shared" si="69"/>
        <v>2.5000000000582642E-3</v>
      </c>
      <c r="AM337" s="11">
        <f t="shared" si="70"/>
        <v>5.0000000001145363E-4</v>
      </c>
      <c r="AN337" s="94">
        <f t="shared" si="71"/>
        <v>5.1337648417529008E-3</v>
      </c>
    </row>
    <row r="338" spans="1:40" ht="12.75" customHeight="1" x14ac:dyDescent="0.2">
      <c r="A338" s="4" t="s">
        <v>1423</v>
      </c>
      <c r="B338" s="35" t="s">
        <v>1428</v>
      </c>
      <c r="C338" s="35" t="s">
        <v>1429</v>
      </c>
      <c r="D338" s="33" t="s">
        <v>682</v>
      </c>
      <c r="E338" s="33" t="s">
        <v>964</v>
      </c>
      <c r="F338" s="34" t="s">
        <v>965</v>
      </c>
      <c r="G338" s="34" t="s">
        <v>542</v>
      </c>
      <c r="H338" s="35" t="s">
        <v>77</v>
      </c>
      <c r="I338" s="33" t="s">
        <v>817</v>
      </c>
      <c r="J338" s="33" t="s">
        <v>24</v>
      </c>
      <c r="K338" s="36">
        <v>656529818</v>
      </c>
      <c r="L338" s="37"/>
      <c r="M338" s="37"/>
      <c r="N338" s="56">
        <v>0.13500899999999999</v>
      </c>
      <c r="O338" s="56">
        <v>0.177093</v>
      </c>
      <c r="P338" s="14">
        <v>1.7500000000000002E-2</v>
      </c>
      <c r="Q338" s="34"/>
      <c r="R338" s="34"/>
      <c r="S338" s="34"/>
      <c r="T338" s="33" t="s">
        <v>25</v>
      </c>
      <c r="U338" s="33" t="s">
        <v>25</v>
      </c>
      <c r="V338" s="39">
        <v>1.1559999999999999E-3</v>
      </c>
      <c r="W338" s="39">
        <v>6.7499999999999999E-3</v>
      </c>
      <c r="X338" s="33">
        <v>2.4250000000000001E-2</v>
      </c>
      <c r="Y338" s="36">
        <v>13821311.680083999</v>
      </c>
      <c r="Z338" s="36">
        <v>11489271.821942</v>
      </c>
      <c r="AA338" s="36">
        <v>0</v>
      </c>
      <c r="AB338" s="36">
        <v>325029.30674500001</v>
      </c>
      <c r="AC338" s="36">
        <v>758948.47006700002</v>
      </c>
      <c r="AD338" s="6">
        <v>1211739.782235</v>
      </c>
      <c r="AE338" s="6">
        <v>36322.299096000002</v>
      </c>
      <c r="AF338" s="36"/>
      <c r="AG338" s="36"/>
      <c r="AH338" s="41">
        <v>2.5140000000000002E-3</v>
      </c>
      <c r="AI338" s="93">
        <f t="shared" si="72"/>
        <v>13784989.380989</v>
      </c>
      <c r="AJ338" s="11">
        <f t="shared" si="63"/>
        <v>0.83346250797892929</v>
      </c>
      <c r="AK338" s="11">
        <f t="shared" si="64"/>
        <v>5.5056151955667987E-2</v>
      </c>
      <c r="AL338" s="11">
        <f t="shared" si="69"/>
        <v>1.7500000010573776E-2</v>
      </c>
      <c r="AM338" s="11">
        <f t="shared" si="70"/>
        <v>1.1560000006991306E-3</v>
      </c>
      <c r="AN338" s="94">
        <f t="shared" si="71"/>
        <v>2.3510745316126676E-2</v>
      </c>
    </row>
    <row r="339" spans="1:40" ht="12.75" customHeight="1" x14ac:dyDescent="0.2">
      <c r="A339" s="4" t="s">
        <v>1423</v>
      </c>
      <c r="B339" s="35" t="s">
        <v>1428</v>
      </c>
      <c r="C339" s="35" t="s">
        <v>1430</v>
      </c>
      <c r="D339" s="33" t="s">
        <v>683</v>
      </c>
      <c r="E339" s="33" t="s">
        <v>964</v>
      </c>
      <c r="F339" s="34" t="s">
        <v>965</v>
      </c>
      <c r="G339" s="34" t="s">
        <v>542</v>
      </c>
      <c r="H339" s="35" t="s">
        <v>77</v>
      </c>
      <c r="I339" s="33" t="s">
        <v>817</v>
      </c>
      <c r="J339" s="33" t="s">
        <v>120</v>
      </c>
      <c r="K339" s="36">
        <v>4547711</v>
      </c>
      <c r="L339" s="37"/>
      <c r="M339" s="37"/>
      <c r="N339" s="56">
        <v>0.28788399999999997</v>
      </c>
      <c r="O339" s="56">
        <v>0.33574199999999998</v>
      </c>
      <c r="P339" s="14">
        <v>1.7500000000000002E-2</v>
      </c>
      <c r="Q339" s="34"/>
      <c r="R339" s="34"/>
      <c r="S339" s="34"/>
      <c r="T339" s="33" t="s">
        <v>25</v>
      </c>
      <c r="U339" s="33" t="s">
        <v>25</v>
      </c>
      <c r="V339" s="39">
        <v>1.1559999999999999E-3</v>
      </c>
      <c r="W339" s="39">
        <v>6.7499999999999999E-3</v>
      </c>
      <c r="X339" s="33">
        <v>2.4250000000000001E-2</v>
      </c>
      <c r="Y339" s="36">
        <v>95735.976022000003</v>
      </c>
      <c r="Z339" s="36">
        <v>79584.95031</v>
      </c>
      <c r="AA339" s="36">
        <v>0</v>
      </c>
      <c r="AB339" s="36">
        <v>2250.8720450000001</v>
      </c>
      <c r="AC339" s="36">
        <v>5257.1544320000003</v>
      </c>
      <c r="AD339" s="6">
        <v>8391.4623859999992</v>
      </c>
      <c r="AE339" s="6">
        <v>251.53684900000002</v>
      </c>
      <c r="AF339" s="36"/>
      <c r="AG339" s="36"/>
      <c r="AH339" s="41">
        <v>2.5140000000000002E-3</v>
      </c>
      <c r="AI339" s="93">
        <f t="shared" si="72"/>
        <v>95484.439172999992</v>
      </c>
      <c r="AJ339" s="11">
        <f t="shared" si="63"/>
        <v>0.83348607374450734</v>
      </c>
      <c r="AK339" s="11">
        <f t="shared" si="64"/>
        <v>5.5057708643761492E-2</v>
      </c>
      <c r="AL339" s="11">
        <f t="shared" si="69"/>
        <v>1.7500001717347474E-2</v>
      </c>
      <c r="AM339" s="11">
        <f t="shared" si="70"/>
        <v>1.1560001134636743E-3</v>
      </c>
      <c r="AN339" s="94">
        <f t="shared" si="71"/>
        <v>2.3510153707436553E-2</v>
      </c>
    </row>
    <row r="340" spans="1:40" ht="12.75" customHeight="1" x14ac:dyDescent="0.2">
      <c r="A340" s="4" t="s">
        <v>1423</v>
      </c>
      <c r="B340" s="35" t="s">
        <v>684</v>
      </c>
      <c r="C340" s="35" t="s">
        <v>684</v>
      </c>
      <c r="D340" s="33" t="s">
        <v>685</v>
      </c>
      <c r="E340" s="33" t="s">
        <v>964</v>
      </c>
      <c r="F340" s="34" t="s">
        <v>965</v>
      </c>
      <c r="G340" s="34" t="s">
        <v>542</v>
      </c>
      <c r="H340" s="35" t="s">
        <v>77</v>
      </c>
      <c r="I340" s="33" t="s">
        <v>817</v>
      </c>
      <c r="J340" s="33" t="s">
        <v>24</v>
      </c>
      <c r="K340" s="36">
        <v>1464649425</v>
      </c>
      <c r="L340" s="37"/>
      <c r="M340" s="37"/>
      <c r="N340" s="56">
        <v>0.17712</v>
      </c>
      <c r="O340" s="56">
        <v>0.215529</v>
      </c>
      <c r="P340" s="14">
        <v>1.7500000000000002E-2</v>
      </c>
      <c r="Q340" s="34"/>
      <c r="R340" s="34"/>
      <c r="S340" s="34"/>
      <c r="T340" s="33" t="s">
        <v>25</v>
      </c>
      <c r="U340" s="33" t="s">
        <v>25</v>
      </c>
      <c r="V340" s="39">
        <v>1.1559999999999999E-3</v>
      </c>
      <c r="W340" s="39">
        <v>6.7499999999999999E-3</v>
      </c>
      <c r="X340" s="33">
        <v>2.4250000000000001E-2</v>
      </c>
      <c r="Y340" s="36">
        <v>30982273.028041001</v>
      </c>
      <c r="Z340" s="36">
        <v>25631364.931667</v>
      </c>
      <c r="AA340" s="36">
        <v>0</v>
      </c>
      <c r="AB340" s="40">
        <v>703084</v>
      </c>
      <c r="AC340" s="36">
        <v>1693134.7349149999</v>
      </c>
      <c r="AD340" s="6">
        <v>2775737</v>
      </c>
      <c r="AE340" s="6">
        <v>178952.36145999999</v>
      </c>
      <c r="AF340" s="36"/>
      <c r="AG340" s="36"/>
      <c r="AH340" s="41">
        <v>4.0870000000000004E-3</v>
      </c>
      <c r="AI340" s="93">
        <f t="shared" si="72"/>
        <v>30803320.666582</v>
      </c>
      <c r="AJ340" s="11">
        <f t="shared" si="63"/>
        <v>0.83209746147512054</v>
      </c>
      <c r="AK340" s="11">
        <f t="shared" si="64"/>
        <v>5.4965980883738066E-2</v>
      </c>
      <c r="AL340" s="11">
        <f t="shared" si="69"/>
        <v>1.7499999996017476E-2</v>
      </c>
      <c r="AM340" s="11">
        <f t="shared" si="70"/>
        <v>1.1559999997371383E-3</v>
      </c>
      <c r="AN340" s="94">
        <f t="shared" si="71"/>
        <v>2.5118190222589955E-2</v>
      </c>
    </row>
    <row r="341" spans="1:40" ht="12.75" customHeight="1" x14ac:dyDescent="0.2">
      <c r="A341" s="4" t="s">
        <v>1423</v>
      </c>
      <c r="B341" s="35" t="s">
        <v>1431</v>
      </c>
      <c r="C341" s="35" t="s">
        <v>1432</v>
      </c>
      <c r="D341" s="33" t="s">
        <v>686</v>
      </c>
      <c r="E341" s="33" t="s">
        <v>964</v>
      </c>
      <c r="F341" s="34" t="s">
        <v>965</v>
      </c>
      <c r="G341" s="34" t="s">
        <v>1085</v>
      </c>
      <c r="H341" s="35" t="s">
        <v>77</v>
      </c>
      <c r="I341" s="33" t="s">
        <v>817</v>
      </c>
      <c r="J341" s="33" t="s">
        <v>24</v>
      </c>
      <c r="K341" s="36">
        <v>1567093967</v>
      </c>
      <c r="L341" s="37"/>
      <c r="M341" s="37"/>
      <c r="N341" s="56">
        <v>0.22825300000000001</v>
      </c>
      <c r="O341" s="56">
        <v>0.202432</v>
      </c>
      <c r="P341" s="14">
        <v>1.7500000000000002E-2</v>
      </c>
      <c r="Q341" s="34"/>
      <c r="R341" s="34"/>
      <c r="S341" s="34"/>
      <c r="T341" s="33" t="s">
        <v>25</v>
      </c>
      <c r="U341" s="33" t="s">
        <v>25</v>
      </c>
      <c r="V341" s="39">
        <v>1.1559999999999999E-3</v>
      </c>
      <c r="W341" s="39">
        <v>6.7499999999999999E-3</v>
      </c>
      <c r="X341" s="33">
        <v>2.4250000000000001E-2</v>
      </c>
      <c r="Y341" s="36">
        <v>32635432.188000001</v>
      </c>
      <c r="Z341" s="36">
        <v>27424144.418595001</v>
      </c>
      <c r="AA341" s="36">
        <v>0</v>
      </c>
      <c r="AB341" s="36">
        <v>732840.00731799996</v>
      </c>
      <c r="AC341" s="36">
        <v>1811560.6255940001</v>
      </c>
      <c r="AD341" s="6">
        <v>1698962.0878079999</v>
      </c>
      <c r="AE341" s="6">
        <v>967925.04868500005</v>
      </c>
      <c r="AF341" s="36"/>
      <c r="AG341" s="36"/>
      <c r="AH341" s="56"/>
      <c r="AI341" s="93">
        <f t="shared" si="72"/>
        <v>31667507.139315002</v>
      </c>
      <c r="AJ341" s="11">
        <f t="shared" si="63"/>
        <v>0.86600262843386577</v>
      </c>
      <c r="AK341" s="11">
        <f t="shared" si="64"/>
        <v>5.72056593411156E-2</v>
      </c>
      <c r="AL341" s="11">
        <f t="shared" si="69"/>
        <v>1.7499999997508127E-2</v>
      </c>
      <c r="AM341" s="11">
        <f t="shared" si="70"/>
        <v>1.155999999835364E-3</v>
      </c>
      <c r="AN341" s="94">
        <f t="shared" si="71"/>
        <v>2.0207790857582314E-2</v>
      </c>
    </row>
    <row r="342" spans="1:40" ht="12.75" customHeight="1" x14ac:dyDescent="0.2">
      <c r="A342" s="4" t="s">
        <v>1423</v>
      </c>
      <c r="B342" s="35" t="s">
        <v>1431</v>
      </c>
      <c r="C342" s="35" t="s">
        <v>1433</v>
      </c>
      <c r="D342" s="33" t="s">
        <v>687</v>
      </c>
      <c r="E342" s="33" t="s">
        <v>964</v>
      </c>
      <c r="F342" s="34" t="s">
        <v>965</v>
      </c>
      <c r="G342" s="34" t="s">
        <v>1085</v>
      </c>
      <c r="H342" s="35" t="s">
        <v>77</v>
      </c>
      <c r="I342" s="33" t="s">
        <v>817</v>
      </c>
      <c r="J342" s="33" t="s">
        <v>52</v>
      </c>
      <c r="K342" s="36">
        <v>11971675</v>
      </c>
      <c r="L342" s="37"/>
      <c r="M342" s="37"/>
      <c r="N342" s="56">
        <v>0.23080700000000001</v>
      </c>
      <c r="O342" s="56">
        <v>0.20481099999999999</v>
      </c>
      <c r="P342" s="14">
        <v>1.7500000000000002E-2</v>
      </c>
      <c r="Q342" s="34"/>
      <c r="R342" s="34"/>
      <c r="S342" s="34"/>
      <c r="T342" s="33" t="s">
        <v>25</v>
      </c>
      <c r="U342" s="33" t="s">
        <v>25</v>
      </c>
      <c r="V342" s="39">
        <v>1.1559999999999999E-3</v>
      </c>
      <c r="W342" s="39">
        <v>6.7499999999999999E-3</v>
      </c>
      <c r="X342" s="33">
        <v>2.4250000000000001E-2</v>
      </c>
      <c r="Y342" s="36">
        <v>251430.66065500001</v>
      </c>
      <c r="Z342" s="36">
        <v>209504.312886</v>
      </c>
      <c r="AA342" s="36">
        <v>0</v>
      </c>
      <c r="AB342" s="36">
        <v>5611.3740550000002</v>
      </c>
      <c r="AC342" s="36">
        <v>13839.256325</v>
      </c>
      <c r="AD342" s="6">
        <v>12967.1315</v>
      </c>
      <c r="AE342" s="6">
        <v>9508.5858899999985</v>
      </c>
      <c r="AF342" s="36"/>
      <c r="AG342" s="36"/>
      <c r="AH342" s="56"/>
      <c r="AI342" s="93">
        <f t="shared" si="72"/>
        <v>241922.07476599998</v>
      </c>
      <c r="AJ342" s="11">
        <f t="shared" si="63"/>
        <v>0.86599915732635735</v>
      </c>
      <c r="AK342" s="11">
        <f t="shared" si="64"/>
        <v>5.7205430047613769E-2</v>
      </c>
      <c r="AL342" s="11">
        <f t="shared" si="69"/>
        <v>1.7500000032242773E-2</v>
      </c>
      <c r="AM342" s="11">
        <f t="shared" si="70"/>
        <v>1.1560000020882626E-3</v>
      </c>
      <c r="AN342" s="94">
        <f t="shared" si="71"/>
        <v>2.0207871894784981E-2</v>
      </c>
    </row>
    <row r="343" spans="1:40" ht="12.75" customHeight="1" x14ac:dyDescent="0.2">
      <c r="A343" s="4" t="s">
        <v>1423</v>
      </c>
      <c r="B343" s="35" t="s">
        <v>688</v>
      </c>
      <c r="C343" s="35" t="s">
        <v>689</v>
      </c>
      <c r="D343" s="33" t="s">
        <v>690</v>
      </c>
      <c r="E343" s="33" t="s">
        <v>964</v>
      </c>
      <c r="F343" s="34" t="s">
        <v>965</v>
      </c>
      <c r="G343" s="34" t="s">
        <v>1085</v>
      </c>
      <c r="H343" s="19" t="s">
        <v>53</v>
      </c>
      <c r="I343" s="5" t="s">
        <v>810</v>
      </c>
      <c r="J343" s="33" t="s">
        <v>24</v>
      </c>
      <c r="K343" s="36">
        <v>1980097818</v>
      </c>
      <c r="L343" s="37"/>
      <c r="M343" s="37"/>
      <c r="N343" s="56">
        <v>4.4568999999999998E-2</v>
      </c>
      <c r="O343" s="56">
        <v>5.876E-2</v>
      </c>
      <c r="P343" s="14">
        <v>0.01</v>
      </c>
      <c r="Q343" s="34"/>
      <c r="R343" s="34"/>
      <c r="S343" s="34"/>
      <c r="T343" s="33" t="s">
        <v>25</v>
      </c>
      <c r="U343" s="33" t="s">
        <v>25</v>
      </c>
      <c r="V343" s="39">
        <v>5.0000000000000001E-4</v>
      </c>
      <c r="W343" s="39">
        <v>6.7499999999999999E-3</v>
      </c>
      <c r="X343" s="33">
        <v>1.6750000000000001E-2</v>
      </c>
      <c r="Y343" s="36">
        <v>23397184.497301999</v>
      </c>
      <c r="Z343" s="36">
        <v>19800978.175014</v>
      </c>
      <c r="AA343" s="36">
        <v>0</v>
      </c>
      <c r="AB343" s="36">
        <v>903285.51459899999</v>
      </c>
      <c r="AC343" s="36">
        <v>990048.90875099995</v>
      </c>
      <c r="AD343" s="6">
        <v>1693889.5908329999</v>
      </c>
      <c r="AE343" s="6">
        <v>8982.3081050000001</v>
      </c>
      <c r="AF343" s="36"/>
      <c r="AG343" s="36"/>
      <c r="AH343" s="56"/>
      <c r="AI343" s="93">
        <f t="shared" si="72"/>
        <v>23388202.189197</v>
      </c>
      <c r="AJ343" s="11">
        <f t="shared" si="63"/>
        <v>0.84662249859290439</v>
      </c>
      <c r="AK343" s="11">
        <f t="shared" si="64"/>
        <v>4.2331124929658043E-2</v>
      </c>
      <c r="AL343" s="11">
        <f t="shared" si="69"/>
        <v>9.9999999974819433E-3</v>
      </c>
      <c r="AM343" s="11">
        <f t="shared" si="70"/>
        <v>4.999999998742486E-4</v>
      </c>
      <c r="AN343" s="94">
        <f t="shared" si="71"/>
        <v>1.1811639797078449E-2</v>
      </c>
    </row>
    <row r="344" spans="1:40" ht="12.75" customHeight="1" x14ac:dyDescent="0.2">
      <c r="A344" s="4" t="s">
        <v>1423</v>
      </c>
      <c r="B344" s="35" t="s">
        <v>688</v>
      </c>
      <c r="C344" s="35" t="s">
        <v>691</v>
      </c>
      <c r="D344" s="33" t="s">
        <v>692</v>
      </c>
      <c r="E344" s="33" t="s">
        <v>964</v>
      </c>
      <c r="F344" s="34" t="s">
        <v>965</v>
      </c>
      <c r="G344" s="34" t="s">
        <v>1085</v>
      </c>
      <c r="H344" s="19" t="s">
        <v>53</v>
      </c>
      <c r="I344" s="5" t="s">
        <v>810</v>
      </c>
      <c r="J344" s="33" t="s">
        <v>24</v>
      </c>
      <c r="K344" s="36">
        <v>9042112701</v>
      </c>
      <c r="L344" s="37"/>
      <c r="M344" s="37"/>
      <c r="N344" s="56">
        <v>4.9785000000000003E-2</v>
      </c>
      <c r="O344" s="56">
        <v>5.876E-2</v>
      </c>
      <c r="P344" s="14">
        <v>5.0000000000000001E-3</v>
      </c>
      <c r="Q344" s="34"/>
      <c r="R344" s="34"/>
      <c r="S344" s="34"/>
      <c r="T344" s="33" t="s">
        <v>25</v>
      </c>
      <c r="U344" s="33" t="s">
        <v>25</v>
      </c>
      <c r="V344" s="39">
        <v>5.0000000000000001E-4</v>
      </c>
      <c r="W344" s="39">
        <v>6.7499999999999999E-3</v>
      </c>
      <c r="X344" s="33">
        <v>1.175E-2</v>
      </c>
      <c r="Y344" s="36">
        <v>61632632.439341001</v>
      </c>
      <c r="Z344" s="36">
        <v>45210563.502617002</v>
      </c>
      <c r="AA344" s="36">
        <v>0</v>
      </c>
      <c r="AB344" s="36">
        <v>4124851.4854009999</v>
      </c>
      <c r="AC344" s="36">
        <v>4521056.3502620002</v>
      </c>
      <c r="AD344" s="6">
        <v>7735143.4091669992</v>
      </c>
      <c r="AE344" s="6">
        <v>41017.691895000004</v>
      </c>
      <c r="AF344" s="36"/>
      <c r="AG344" s="36"/>
      <c r="AH344" s="56"/>
      <c r="AI344" s="93">
        <f t="shared" si="72"/>
        <v>61591614.747446999</v>
      </c>
      <c r="AJ344" s="11">
        <f t="shared" si="63"/>
        <v>0.73403763950661804</v>
      </c>
      <c r="AK344" s="11">
        <f t="shared" si="64"/>
        <v>7.3403763950666681E-2</v>
      </c>
      <c r="AL344" s="11">
        <f t="shared" si="69"/>
        <v>4.9999999997364557E-3</v>
      </c>
      <c r="AM344" s="11">
        <f t="shared" si="70"/>
        <v>4.9999999997367873E-4</v>
      </c>
      <c r="AN344" s="94">
        <f t="shared" si="71"/>
        <v>6.8116397996936442E-3</v>
      </c>
    </row>
    <row r="345" spans="1:40" ht="12.75" customHeight="1" x14ac:dyDescent="0.2">
      <c r="A345" s="4" t="s">
        <v>1423</v>
      </c>
      <c r="B345" s="35" t="s">
        <v>693</v>
      </c>
      <c r="C345" s="35" t="s">
        <v>693</v>
      </c>
      <c r="D345" s="33" t="s">
        <v>694</v>
      </c>
      <c r="E345" s="33" t="s">
        <v>964</v>
      </c>
      <c r="F345" s="34" t="s">
        <v>965</v>
      </c>
      <c r="G345" s="34" t="s">
        <v>542</v>
      </c>
      <c r="H345" s="35" t="s">
        <v>77</v>
      </c>
      <c r="I345" s="33" t="s">
        <v>817</v>
      </c>
      <c r="J345" s="33" t="s">
        <v>24</v>
      </c>
      <c r="K345" s="36">
        <v>3291478239</v>
      </c>
      <c r="L345" s="37"/>
      <c r="M345" s="37"/>
      <c r="N345" s="56">
        <v>0.17985200000000001</v>
      </c>
      <c r="O345" s="56">
        <v>0.17278199999999999</v>
      </c>
      <c r="P345" s="14">
        <v>1.7500000000000002E-2</v>
      </c>
      <c r="Q345" s="34"/>
      <c r="R345" s="34"/>
      <c r="S345" s="34"/>
      <c r="T345" s="33" t="s">
        <v>25</v>
      </c>
      <c r="U345" s="33" t="s">
        <v>25</v>
      </c>
      <c r="V345" s="39">
        <v>1.1559999999999999E-3</v>
      </c>
      <c r="W345" s="39">
        <v>6.7499999999999999E-3</v>
      </c>
      <c r="X345" s="33">
        <v>2.4250000000000001E-2</v>
      </c>
      <c r="Y345" s="36">
        <v>67294266.163082004</v>
      </c>
      <c r="Z345" s="36">
        <v>57600869.178547002</v>
      </c>
      <c r="AA345" s="36">
        <v>0</v>
      </c>
      <c r="AB345" s="40">
        <v>1597124</v>
      </c>
      <c r="AC345" s="36">
        <v>3804948.844023</v>
      </c>
      <c r="AD345" s="6">
        <v>4117737</v>
      </c>
      <c r="AE345" s="6">
        <v>173587.14051200001</v>
      </c>
      <c r="AF345" s="36"/>
      <c r="AG345" s="36"/>
      <c r="AH345" s="41">
        <v>3.5950000000000001E-3</v>
      </c>
      <c r="AI345" s="93">
        <f t="shared" si="72"/>
        <v>67120679.022569999</v>
      </c>
      <c r="AJ345" s="11">
        <f t="shared" si="63"/>
        <v>0.85816874944274824</v>
      </c>
      <c r="AK345" s="11">
        <f t="shared" si="64"/>
        <v>5.6688175677477103E-2</v>
      </c>
      <c r="AL345" s="11">
        <f t="shared" si="69"/>
        <v>1.7499999998799021E-2</v>
      </c>
      <c r="AM345" s="11">
        <f t="shared" si="70"/>
        <v>1.1559999999207044E-3</v>
      </c>
      <c r="AN345" s="94">
        <f t="shared" si="71"/>
        <v>2.3987259692703381E-2</v>
      </c>
    </row>
    <row r="346" spans="1:40" ht="12.75" customHeight="1" x14ac:dyDescent="0.2">
      <c r="A346" s="4" t="s">
        <v>1423</v>
      </c>
      <c r="B346" s="35" t="s">
        <v>695</v>
      </c>
      <c r="C346" s="35" t="s">
        <v>696</v>
      </c>
      <c r="D346" s="33" t="s">
        <v>697</v>
      </c>
      <c r="E346" s="33" t="s">
        <v>964</v>
      </c>
      <c r="F346" s="34" t="s">
        <v>965</v>
      </c>
      <c r="G346" s="34" t="s">
        <v>1085</v>
      </c>
      <c r="H346" s="35" t="s">
        <v>110</v>
      </c>
      <c r="I346" s="33" t="s">
        <v>817</v>
      </c>
      <c r="J346" s="33" t="s">
        <v>24</v>
      </c>
      <c r="K346" s="36">
        <v>3905207117</v>
      </c>
      <c r="L346" s="37"/>
      <c r="M346" s="37"/>
      <c r="N346" s="56">
        <v>2.0837999999999999E-2</v>
      </c>
      <c r="O346" s="56">
        <v>1.9940000000000001E-3</v>
      </c>
      <c r="P346" s="14">
        <v>1.7500000000000002E-2</v>
      </c>
      <c r="Q346" s="34"/>
      <c r="R346" s="34"/>
      <c r="S346" s="34"/>
      <c r="T346" s="14">
        <v>2E-3</v>
      </c>
      <c r="U346" s="33" t="s">
        <v>26</v>
      </c>
      <c r="V346" s="39">
        <v>1.1559999999999999E-3</v>
      </c>
      <c r="W346" s="39">
        <v>6.7499999999999999E-3</v>
      </c>
      <c r="X346" s="33">
        <v>2.4250000000000001E-2</v>
      </c>
      <c r="Y346" s="36">
        <v>106507087.82234199</v>
      </c>
      <c r="Z346" s="36">
        <v>68341124.549331993</v>
      </c>
      <c r="AA346" s="36">
        <v>21290881</v>
      </c>
      <c r="AB346" s="36">
        <v>1990856.934591</v>
      </c>
      <c r="AC346" s="36">
        <v>4514419.4273730004</v>
      </c>
      <c r="AD346" s="6">
        <v>4127160.8605549997</v>
      </c>
      <c r="AE346" s="6">
        <v>6242645.0504900003</v>
      </c>
      <c r="AF346" s="36"/>
      <c r="AG346" s="36"/>
      <c r="AH346" s="56"/>
      <c r="AI346" s="93">
        <f t="shared" si="72"/>
        <v>78973561.771850988</v>
      </c>
      <c r="AJ346" s="11">
        <f t="shared" si="63"/>
        <v>0.86536713067044702</v>
      </c>
      <c r="AK346" s="11">
        <f t="shared" si="64"/>
        <v>5.7163680174573329E-2</v>
      </c>
      <c r="AL346" s="11">
        <f t="shared" si="69"/>
        <v>1.7500000000469116E-2</v>
      </c>
      <c r="AM346" s="11">
        <f t="shared" si="70"/>
        <v>1.1560000000309845E-3</v>
      </c>
      <c r="AN346" s="94">
        <f t="shared" si="71"/>
        <v>2.0222630812093492E-2</v>
      </c>
    </row>
    <row r="347" spans="1:40" ht="12.75" customHeight="1" x14ac:dyDescent="0.2">
      <c r="A347" s="4" t="s">
        <v>1423</v>
      </c>
      <c r="B347" s="35" t="s">
        <v>695</v>
      </c>
      <c r="C347" s="35" t="s">
        <v>698</v>
      </c>
      <c r="D347" s="33" t="s">
        <v>699</v>
      </c>
      <c r="E347" s="33" t="s">
        <v>964</v>
      </c>
      <c r="F347" s="34" t="s">
        <v>965</v>
      </c>
      <c r="G347" s="34" t="s">
        <v>1085</v>
      </c>
      <c r="H347" s="35" t="s">
        <v>110</v>
      </c>
      <c r="I347" s="33" t="s">
        <v>817</v>
      </c>
      <c r="J347" s="33" t="s">
        <v>24</v>
      </c>
      <c r="K347" s="36">
        <v>3978158197</v>
      </c>
      <c r="L347" s="37"/>
      <c r="M347" s="37"/>
      <c r="N347" s="56">
        <v>3.1889000000000001E-2</v>
      </c>
      <c r="O347" s="56">
        <v>1.9919999999999998E-3</v>
      </c>
      <c r="P347" s="14">
        <v>9.0000000000000011E-3</v>
      </c>
      <c r="Q347" s="34"/>
      <c r="R347" s="34"/>
      <c r="S347" s="34"/>
      <c r="T347" s="14">
        <v>2E-3</v>
      </c>
      <c r="U347" s="33" t="s">
        <v>26</v>
      </c>
      <c r="V347" s="39">
        <v>1.1559999999999999E-3</v>
      </c>
      <c r="W347" s="39">
        <v>6.7499999999999999E-3</v>
      </c>
      <c r="X347" s="33">
        <v>1.575E-2</v>
      </c>
      <c r="Y347" s="36">
        <v>81404825.410053</v>
      </c>
      <c r="Z347" s="36">
        <v>35803423.774190001</v>
      </c>
      <c r="AA347" s="36">
        <v>28411085</v>
      </c>
      <c r="AB347" s="36">
        <v>2028047.065409</v>
      </c>
      <c r="AC347" s="36">
        <v>4598750.8758850005</v>
      </c>
      <c r="AD347" s="6">
        <v>4204258.1394449994</v>
      </c>
      <c r="AE347" s="6">
        <v>6359260.5551239997</v>
      </c>
      <c r="AF347" s="36"/>
      <c r="AG347" s="36"/>
      <c r="AH347" s="37"/>
      <c r="AI347" s="93">
        <f t="shared" si="72"/>
        <v>46634479.854929</v>
      </c>
      <c r="AJ347" s="11">
        <f t="shared" si="63"/>
        <v>0.76774575133179668</v>
      </c>
      <c r="AK347" s="11">
        <f t="shared" si="64"/>
        <v>9.8612676504398464E-2</v>
      </c>
      <c r="AL347" s="11">
        <f t="shared" si="69"/>
        <v>9.0000000002991333E-3</v>
      </c>
      <c r="AM347" s="11">
        <f t="shared" si="70"/>
        <v>1.15600000003846E-3</v>
      </c>
      <c r="AN347" s="94">
        <f t="shared" si="71"/>
        <v>1.1722630811941288E-2</v>
      </c>
    </row>
    <row r="348" spans="1:40" ht="12.75" customHeight="1" x14ac:dyDescent="0.2">
      <c r="A348" s="4" t="s">
        <v>1423</v>
      </c>
      <c r="B348" s="35" t="s">
        <v>1434</v>
      </c>
      <c r="C348" s="35" t="s">
        <v>1435</v>
      </c>
      <c r="D348" s="33" t="s">
        <v>700</v>
      </c>
      <c r="E348" s="33" t="s">
        <v>964</v>
      </c>
      <c r="F348" s="34" t="s">
        <v>965</v>
      </c>
      <c r="G348" s="34" t="s">
        <v>1085</v>
      </c>
      <c r="H348" s="35" t="s">
        <v>77</v>
      </c>
      <c r="I348" s="33" t="s">
        <v>817</v>
      </c>
      <c r="J348" s="33" t="s">
        <v>24</v>
      </c>
      <c r="K348" s="36">
        <v>3019610480</v>
      </c>
      <c r="L348" s="37"/>
      <c r="M348" s="37"/>
      <c r="N348" s="56">
        <v>5.0155999999999999E-2</v>
      </c>
      <c r="O348" s="56">
        <v>4.5465999999999999E-2</v>
      </c>
      <c r="P348" s="14">
        <v>1.7500000000000002E-2</v>
      </c>
      <c r="Q348" s="34"/>
      <c r="R348" s="34"/>
      <c r="S348" s="34"/>
      <c r="T348" s="33" t="s">
        <v>25</v>
      </c>
      <c r="U348" s="33" t="s">
        <v>25</v>
      </c>
      <c r="V348" s="39">
        <v>1.1559999999999999E-3</v>
      </c>
      <c r="W348" s="39">
        <v>6.7499999999999999E-3</v>
      </c>
      <c r="X348" s="33">
        <v>2.4250000000000001E-2</v>
      </c>
      <c r="Y348" s="36">
        <v>61898071.362221003</v>
      </c>
      <c r="Z348" s="36">
        <v>52843183.396481</v>
      </c>
      <c r="AA348" s="36">
        <v>0</v>
      </c>
      <c r="AB348" s="36">
        <v>1393120.750981</v>
      </c>
      <c r="AC348" s="36">
        <v>3490669.714648</v>
      </c>
      <c r="AD348" s="6">
        <v>3601112.711042</v>
      </c>
      <c r="AE348" s="6">
        <v>569984.78906899993</v>
      </c>
      <c r="AF348" s="36"/>
      <c r="AG348" s="36"/>
      <c r="AH348" s="37"/>
      <c r="AI348" s="93">
        <f t="shared" si="72"/>
        <v>61328086.573152006</v>
      </c>
      <c r="AJ348" s="11">
        <f t="shared" si="63"/>
        <v>0.86164735195920006</v>
      </c>
      <c r="AK348" s="11">
        <f t="shared" si="64"/>
        <v>5.6917962220855149E-2</v>
      </c>
      <c r="AL348" s="11">
        <f t="shared" si="69"/>
        <v>1.7499999998834618E-2</v>
      </c>
      <c r="AM348" s="11">
        <f t="shared" si="70"/>
        <v>1.1559999999231688E-3</v>
      </c>
      <c r="AN348" s="94">
        <f t="shared" si="71"/>
        <v>2.0309933012668577E-2</v>
      </c>
    </row>
    <row r="349" spans="1:40" ht="12.75" customHeight="1" x14ac:dyDescent="0.2">
      <c r="A349" s="4" t="s">
        <v>1423</v>
      </c>
      <c r="B349" s="35" t="s">
        <v>1434</v>
      </c>
      <c r="C349" s="35" t="s">
        <v>1436</v>
      </c>
      <c r="D349" s="33" t="s">
        <v>701</v>
      </c>
      <c r="E349" s="33" t="s">
        <v>964</v>
      </c>
      <c r="F349" s="34" t="s">
        <v>965</v>
      </c>
      <c r="G349" s="34" t="s">
        <v>1085</v>
      </c>
      <c r="H349" s="35" t="s">
        <v>77</v>
      </c>
      <c r="I349" s="33" t="s">
        <v>817</v>
      </c>
      <c r="J349" s="33" t="s">
        <v>120</v>
      </c>
      <c r="K349" s="36">
        <v>2881246</v>
      </c>
      <c r="L349" s="37"/>
      <c r="M349" s="37"/>
      <c r="N349" s="56">
        <v>0.19170599999999999</v>
      </c>
      <c r="O349" s="56">
        <v>0.186472</v>
      </c>
      <c r="P349" s="14">
        <v>1.7500000000000002E-2</v>
      </c>
      <c r="Q349" s="34"/>
      <c r="R349" s="34"/>
      <c r="S349" s="34"/>
      <c r="T349" s="33" t="s">
        <v>25</v>
      </c>
      <c r="U349" s="33" t="s">
        <v>25</v>
      </c>
      <c r="V349" s="39">
        <v>1.1559999999999999E-3</v>
      </c>
      <c r="W349" s="39">
        <v>6.7499999999999999E-3</v>
      </c>
      <c r="X349" s="33">
        <v>2.4250000000000001E-2</v>
      </c>
      <c r="Y349" s="36">
        <v>59072.098405999997</v>
      </c>
      <c r="Z349" s="36">
        <v>50421.804855000002</v>
      </c>
      <c r="AA349" s="36">
        <v>0</v>
      </c>
      <c r="AB349" s="36">
        <v>1331.868639</v>
      </c>
      <c r="AC349" s="36">
        <v>3330.720366</v>
      </c>
      <c r="AD349" s="6">
        <v>3442.7805939999998</v>
      </c>
      <c r="AE349" s="6">
        <v>544.9239520000001</v>
      </c>
      <c r="AF349" s="36"/>
      <c r="AG349" s="36"/>
      <c r="AH349" s="37"/>
      <c r="AI349" s="93">
        <f t="shared" si="72"/>
        <v>58527.174454000007</v>
      </c>
      <c r="AJ349" s="11">
        <f t="shared" si="63"/>
        <v>0.86151100451004181</v>
      </c>
      <c r="AK349" s="11">
        <f t="shared" si="64"/>
        <v>5.6908955490715028E-2</v>
      </c>
      <c r="AL349" s="11">
        <f t="shared" si="69"/>
        <v>1.7499999949674553E-2</v>
      </c>
      <c r="AM349" s="11">
        <f t="shared" si="70"/>
        <v>1.1559999965292795E-3</v>
      </c>
      <c r="AN349" s="94">
        <f t="shared" si="71"/>
        <v>2.0313147316820573E-2</v>
      </c>
    </row>
    <row r="350" spans="1:40" ht="12.75" customHeight="1" x14ac:dyDescent="0.2">
      <c r="A350" s="4" t="s">
        <v>1423</v>
      </c>
      <c r="B350" s="35" t="s">
        <v>702</v>
      </c>
      <c r="C350" s="35" t="s">
        <v>702</v>
      </c>
      <c r="D350" s="33" t="s">
        <v>703</v>
      </c>
      <c r="E350" s="33" t="s">
        <v>964</v>
      </c>
      <c r="F350" s="34" t="s">
        <v>965</v>
      </c>
      <c r="G350" s="34" t="s">
        <v>542</v>
      </c>
      <c r="H350" s="35" t="s">
        <v>110</v>
      </c>
      <c r="I350" s="33" t="s">
        <v>817</v>
      </c>
      <c r="J350" s="33" t="s">
        <v>24</v>
      </c>
      <c r="K350" s="36">
        <v>1443893216</v>
      </c>
      <c r="L350" s="37"/>
      <c r="M350" s="37"/>
      <c r="N350" s="56">
        <v>2.9979999999999998E-3</v>
      </c>
      <c r="O350" s="56">
        <v>1.9919999999999998E-3</v>
      </c>
      <c r="P350" s="14">
        <v>1.7500000000000002E-2</v>
      </c>
      <c r="Q350" s="34"/>
      <c r="R350" s="34"/>
      <c r="S350" s="34"/>
      <c r="T350" s="14">
        <v>2E-3</v>
      </c>
      <c r="U350" s="33" t="s">
        <v>26</v>
      </c>
      <c r="V350" s="39">
        <v>1.1559999999999999E-3</v>
      </c>
      <c r="W350" s="39">
        <v>6.7499999999999999E-3</v>
      </c>
      <c r="X350" s="33">
        <v>2.4250000000000001E-2</v>
      </c>
      <c r="Y350" s="36">
        <v>28593020.396272998</v>
      </c>
      <c r="Z350" s="36">
        <v>25268131.284773</v>
      </c>
      <c r="AA350" s="36"/>
      <c r="AB350" s="40">
        <v>401040</v>
      </c>
      <c r="AC350" s="36">
        <v>360328</v>
      </c>
      <c r="AD350" s="6">
        <v>2240360.7800000003</v>
      </c>
      <c r="AE350" s="6">
        <v>323160.33149999997</v>
      </c>
      <c r="AF350" s="36"/>
      <c r="AG350" s="36"/>
      <c r="AH350" s="41">
        <v>1.9750000000000002E-3</v>
      </c>
      <c r="AI350" s="93">
        <f t="shared" si="72"/>
        <v>28269860.064773001</v>
      </c>
      <c r="AJ350" s="11">
        <f t="shared" si="63"/>
        <v>0.89381876057673004</v>
      </c>
      <c r="AK350" s="11">
        <f t="shared" si="64"/>
        <v>1.2746012862263997E-2</v>
      </c>
      <c r="AL350" s="11">
        <f t="shared" si="69"/>
        <v>1.7500000003305646E-2</v>
      </c>
      <c r="AM350" s="11">
        <f t="shared" si="70"/>
        <v>2.4955308052365005E-4</v>
      </c>
      <c r="AN350" s="94">
        <f t="shared" si="71"/>
        <v>2.1553913282166846E-2</v>
      </c>
    </row>
    <row r="351" spans="1:40" ht="12.75" customHeight="1" x14ac:dyDescent="0.2">
      <c r="A351" s="4" t="s">
        <v>1423</v>
      </c>
      <c r="B351" s="35" t="s">
        <v>704</v>
      </c>
      <c r="C351" s="35" t="s">
        <v>704</v>
      </c>
      <c r="D351" s="33" t="s">
        <v>705</v>
      </c>
      <c r="E351" s="33" t="s">
        <v>964</v>
      </c>
      <c r="F351" s="34" t="s">
        <v>965</v>
      </c>
      <c r="G351" s="34" t="s">
        <v>1085</v>
      </c>
      <c r="H351" s="19" t="s">
        <v>51</v>
      </c>
      <c r="I351" s="33" t="s">
        <v>817</v>
      </c>
      <c r="J351" s="33" t="s">
        <v>24</v>
      </c>
      <c r="K351" s="36">
        <v>6199163426</v>
      </c>
      <c r="L351" s="37"/>
      <c r="M351" s="37"/>
      <c r="N351" s="56">
        <v>3.0110000000000001E-2</v>
      </c>
      <c r="O351" s="56">
        <v>1.9940000000000001E-3</v>
      </c>
      <c r="P351" s="14">
        <v>1.7500000000000002E-2</v>
      </c>
      <c r="Q351" s="34"/>
      <c r="R351" s="34"/>
      <c r="S351" s="34"/>
      <c r="T351" s="14">
        <v>2E-3</v>
      </c>
      <c r="U351" s="33" t="s">
        <v>26</v>
      </c>
      <c r="V351" s="39">
        <v>1.1559999999999999E-3</v>
      </c>
      <c r="W351" s="39">
        <v>6.7499999999999999E-3</v>
      </c>
      <c r="X351" s="33">
        <v>2.4250000000000001E-2</v>
      </c>
      <c r="Y351" s="36">
        <v>179351117.44301301</v>
      </c>
      <c r="Z351" s="36">
        <v>108485359.960978</v>
      </c>
      <c r="AA351" s="36">
        <v>43613476</v>
      </c>
      <c r="AB351" s="40">
        <v>3024417</v>
      </c>
      <c r="AC351" s="36">
        <v>3731781</v>
      </c>
      <c r="AD351" s="6">
        <v>6860854.4372000005</v>
      </c>
      <c r="AE351" s="6">
        <v>13635229.044836</v>
      </c>
      <c r="AF351" s="36"/>
      <c r="AG351" s="36"/>
      <c r="AH351" s="56"/>
      <c r="AI351" s="93">
        <f t="shared" si="72"/>
        <v>122102412.398178</v>
      </c>
      <c r="AJ351" s="11">
        <f t="shared" si="63"/>
        <v>0.88847843240971713</v>
      </c>
      <c r="AK351" s="11">
        <f t="shared" si="64"/>
        <v>3.0562713108653414E-2</v>
      </c>
      <c r="AL351" s="11">
        <f t="shared" si="69"/>
        <v>1.7500000000964324E-2</v>
      </c>
      <c r="AM351" s="11">
        <f t="shared" si="70"/>
        <v>6.0198138741567671E-4</v>
      </c>
      <c r="AN351" s="94">
        <f t="shared" si="71"/>
        <v>1.9696595170578424E-2</v>
      </c>
    </row>
    <row r="352" spans="1:40" ht="12.75" customHeight="1" x14ac:dyDescent="0.2">
      <c r="A352" s="4" t="s">
        <v>1423</v>
      </c>
      <c r="B352" s="35" t="s">
        <v>706</v>
      </c>
      <c r="C352" s="35" t="s">
        <v>706</v>
      </c>
      <c r="D352" s="33" t="s">
        <v>707</v>
      </c>
      <c r="E352" s="33" t="s">
        <v>964</v>
      </c>
      <c r="F352" s="34" t="s">
        <v>965</v>
      </c>
      <c r="G352" s="34" t="s">
        <v>542</v>
      </c>
      <c r="H352" s="35" t="s">
        <v>110</v>
      </c>
      <c r="I352" s="33" t="s">
        <v>817</v>
      </c>
      <c r="J352" s="33" t="s">
        <v>24</v>
      </c>
      <c r="K352" s="36">
        <v>2096565220</v>
      </c>
      <c r="L352" s="37"/>
      <c r="M352" s="37"/>
      <c r="N352" s="56">
        <v>-5.8120000000000003E-3</v>
      </c>
      <c r="O352" s="56">
        <v>1.9940000000000001E-3</v>
      </c>
      <c r="P352" s="14">
        <v>1.7500000000000002E-2</v>
      </c>
      <c r="Q352" s="34"/>
      <c r="R352" s="34"/>
      <c r="S352" s="34"/>
      <c r="T352" s="14">
        <v>2E-3</v>
      </c>
      <c r="U352" s="33" t="s">
        <v>26</v>
      </c>
      <c r="V352" s="39">
        <v>1.1559999999999999E-3</v>
      </c>
      <c r="W352" s="39">
        <v>6.7499999999999999E-3</v>
      </c>
      <c r="X352" s="33">
        <v>2.4250000000000001E-2</v>
      </c>
      <c r="Y352" s="36">
        <v>40797871.213062003</v>
      </c>
      <c r="Z352" s="36">
        <v>36689891.350771002</v>
      </c>
      <c r="AA352" s="36"/>
      <c r="AB352" s="40">
        <v>691247</v>
      </c>
      <c r="AC352" s="36">
        <v>824452</v>
      </c>
      <c r="AD352" s="6">
        <v>2254937</v>
      </c>
      <c r="AE352" s="6">
        <v>337343.86229100003</v>
      </c>
      <c r="AF352" s="36"/>
      <c r="AG352" s="36"/>
      <c r="AH352" s="41">
        <v>2.9880000000000002E-3</v>
      </c>
      <c r="AI352" s="93">
        <f t="shared" si="72"/>
        <v>40460527.350771002</v>
      </c>
      <c r="AJ352" s="11">
        <f t="shared" si="63"/>
        <v>0.90680704758713071</v>
      </c>
      <c r="AK352" s="11">
        <f t="shared" si="64"/>
        <v>2.0376699316161768E-2</v>
      </c>
      <c r="AL352" s="11">
        <f t="shared" si="69"/>
        <v>1.7500000000367746E-2</v>
      </c>
      <c r="AM352" s="11">
        <f t="shared" si="70"/>
        <v>3.9323937654560539E-4</v>
      </c>
      <c r="AN352" s="94">
        <f t="shared" si="71"/>
        <v>2.2286482567964665E-2</v>
      </c>
    </row>
    <row r="353" spans="1:40" ht="12.75" customHeight="1" x14ac:dyDescent="0.2">
      <c r="A353" s="4" t="s">
        <v>1423</v>
      </c>
      <c r="B353" s="35" t="s">
        <v>708</v>
      </c>
      <c r="C353" s="35" t="s">
        <v>708</v>
      </c>
      <c r="D353" s="33" t="s">
        <v>709</v>
      </c>
      <c r="E353" s="33" t="s">
        <v>964</v>
      </c>
      <c r="F353" s="34" t="s">
        <v>965</v>
      </c>
      <c r="G353" s="34" t="s">
        <v>1085</v>
      </c>
      <c r="H353" s="19" t="s">
        <v>51</v>
      </c>
      <c r="I353" s="33" t="s">
        <v>817</v>
      </c>
      <c r="J353" s="33" t="s">
        <v>52</v>
      </c>
      <c r="K353" s="36">
        <v>6735176</v>
      </c>
      <c r="L353" s="37"/>
      <c r="M353" s="37"/>
      <c r="N353" s="56">
        <v>1.4536E-2</v>
      </c>
      <c r="O353" s="56">
        <v>-2.6250000000000002E-3</v>
      </c>
      <c r="P353" s="14">
        <v>1.7500000000000002E-2</v>
      </c>
      <c r="Q353" s="34"/>
      <c r="R353" s="34"/>
      <c r="S353" s="34"/>
      <c r="T353" s="14">
        <v>2E-3</v>
      </c>
      <c r="U353" s="33" t="s">
        <v>26</v>
      </c>
      <c r="V353" s="39">
        <v>1.1559999999999999E-3</v>
      </c>
      <c r="W353" s="39">
        <v>6.7499999999999999E-3</v>
      </c>
      <c r="X353" s="33">
        <v>2.4250000000000001E-2</v>
      </c>
      <c r="Y353" s="36">
        <v>172217.70971</v>
      </c>
      <c r="Z353" s="36">
        <v>117865.57537200001</v>
      </c>
      <c r="AA353" s="36">
        <v>29233</v>
      </c>
      <c r="AB353" s="36">
        <v>843.61274500000002</v>
      </c>
      <c r="AC353" s="36">
        <v>1203.74</v>
      </c>
      <c r="AD353" s="6">
        <v>3488.1423770000001</v>
      </c>
      <c r="AE353" s="6">
        <v>19583.639216</v>
      </c>
      <c r="AF353" s="36"/>
      <c r="AG353" s="36"/>
      <c r="AH353" s="37"/>
      <c r="AI353" s="93">
        <f t="shared" si="72"/>
        <v>123401.07049400001</v>
      </c>
      <c r="AJ353" s="11">
        <f t="shared" si="63"/>
        <v>0.95514224390566249</v>
      </c>
      <c r="AK353" s="11">
        <f t="shared" si="64"/>
        <v>9.7546965774379414E-3</v>
      </c>
      <c r="AL353" s="11">
        <f t="shared" si="69"/>
        <v>1.7499999312861312E-2</v>
      </c>
      <c r="AM353" s="11">
        <f t="shared" si="70"/>
        <v>1.787243570175449E-4</v>
      </c>
      <c r="AN353" s="94">
        <f t="shared" si="71"/>
        <v>1.8321877630814699E-2</v>
      </c>
    </row>
    <row r="354" spans="1:40" ht="12.75" customHeight="1" x14ac:dyDescent="0.2">
      <c r="A354" s="4" t="s">
        <v>1437</v>
      </c>
      <c r="B354" s="35" t="s">
        <v>710</v>
      </c>
      <c r="C354" s="61"/>
      <c r="D354" s="33" t="s">
        <v>711</v>
      </c>
      <c r="E354" s="33" t="s">
        <v>964</v>
      </c>
      <c r="F354" s="33" t="s">
        <v>965</v>
      </c>
      <c r="G354" s="33" t="s">
        <v>548</v>
      </c>
      <c r="H354" s="35" t="s">
        <v>110</v>
      </c>
      <c r="I354" s="33" t="s">
        <v>817</v>
      </c>
      <c r="J354" s="33" t="s">
        <v>24</v>
      </c>
      <c r="K354" s="36">
        <v>1945626103</v>
      </c>
      <c r="L354" s="37"/>
      <c r="M354" s="37"/>
      <c r="N354" s="56">
        <v>-4.9640999999999998E-2</v>
      </c>
      <c r="O354" s="56">
        <v>2.0330000000000001E-3</v>
      </c>
      <c r="P354" s="33" t="s">
        <v>1438</v>
      </c>
      <c r="Q354" s="34"/>
      <c r="R354" s="34"/>
      <c r="S354" s="34"/>
      <c r="T354" s="33" t="s">
        <v>25</v>
      </c>
      <c r="U354" s="33" t="s">
        <v>25</v>
      </c>
      <c r="V354" s="33" t="s">
        <v>1352</v>
      </c>
      <c r="W354" s="33" t="s">
        <v>1439</v>
      </c>
      <c r="X354" s="17" t="s">
        <v>25</v>
      </c>
      <c r="Y354" s="36">
        <v>5622386</v>
      </c>
      <c r="Z354" s="36">
        <v>959529</v>
      </c>
      <c r="AA354" s="36"/>
      <c r="AB354" s="36">
        <v>974355</v>
      </c>
      <c r="AC354" s="36">
        <v>778509</v>
      </c>
      <c r="AD354" s="6">
        <v>2738297</v>
      </c>
      <c r="AE354" s="6">
        <v>171696</v>
      </c>
      <c r="AF354" s="36"/>
      <c r="AG354" s="36"/>
      <c r="AH354" s="56"/>
      <c r="AI354" s="93">
        <f t="shared" si="72"/>
        <v>5450690</v>
      </c>
      <c r="AJ354" s="11">
        <f t="shared" si="63"/>
        <v>0.17603807958258497</v>
      </c>
      <c r="AK354" s="11">
        <f t="shared" si="64"/>
        <v>0.14282760531235494</v>
      </c>
      <c r="AL354" s="11">
        <f t="shared" si="69"/>
        <v>4.9317235131687582E-4</v>
      </c>
      <c r="AM354" s="11">
        <f t="shared" si="70"/>
        <v>4.0013289233712545E-4</v>
      </c>
      <c r="AN354" s="94">
        <f t="shared" si="71"/>
        <v>2.8015094943450191E-3</v>
      </c>
    </row>
    <row r="355" spans="1:40" ht="12.75" customHeight="1" x14ac:dyDescent="0.2">
      <c r="A355" s="4" t="s">
        <v>1437</v>
      </c>
      <c r="B355" s="35" t="s">
        <v>712</v>
      </c>
      <c r="C355" s="61"/>
      <c r="D355" s="34"/>
      <c r="E355" s="33" t="s">
        <v>964</v>
      </c>
      <c r="F355" s="33" t="s">
        <v>965</v>
      </c>
      <c r="G355" s="33" t="s">
        <v>548</v>
      </c>
      <c r="H355" s="35" t="s">
        <v>110</v>
      </c>
      <c r="I355" s="33" t="s">
        <v>817</v>
      </c>
      <c r="J355" s="33" t="s">
        <v>24</v>
      </c>
      <c r="K355" s="36">
        <v>66210762649</v>
      </c>
      <c r="L355" s="37"/>
      <c r="M355" s="37"/>
      <c r="N355" s="37"/>
      <c r="O355" s="37"/>
      <c r="P355" s="33" t="s">
        <v>1438</v>
      </c>
      <c r="Q355" s="34"/>
      <c r="R355" s="34"/>
      <c r="S355" s="34"/>
      <c r="T355" s="33" t="s">
        <v>25</v>
      </c>
      <c r="U355" s="33" t="s">
        <v>25</v>
      </c>
      <c r="V355" s="33" t="s">
        <v>1361</v>
      </c>
      <c r="W355" s="33" t="s">
        <v>1439</v>
      </c>
      <c r="X355" s="17" t="s">
        <v>25</v>
      </c>
      <c r="Y355" s="36">
        <v>1273823538</v>
      </c>
      <c r="Z355" s="36">
        <v>703830409</v>
      </c>
      <c r="AA355" s="36">
        <v>0</v>
      </c>
      <c r="AB355" s="36">
        <v>424203215</v>
      </c>
      <c r="AC355" s="36">
        <v>35702438</v>
      </c>
      <c r="AD355" s="6">
        <v>88526279</v>
      </c>
      <c r="AE355" s="6">
        <v>21561197</v>
      </c>
      <c r="AF355" s="36"/>
      <c r="AG355" s="36"/>
      <c r="AH355" s="56"/>
      <c r="AI355" s="93">
        <f t="shared" si="72"/>
        <v>1252262341</v>
      </c>
      <c r="AJ355" s="11">
        <f t="shared" si="63"/>
        <v>0.56204709345323989</v>
      </c>
      <c r="AK355" s="11">
        <f t="shared" si="64"/>
        <v>2.8510350292487156E-2</v>
      </c>
      <c r="AL355" s="11">
        <f t="shared" si="69"/>
        <v>1.0630151063674995E-2</v>
      </c>
      <c r="AM355" s="11">
        <f t="shared" si="70"/>
        <v>5.3922408641126295E-4</v>
      </c>
      <c r="AN355" s="94">
        <f t="shared" si="71"/>
        <v>1.891327468373321E-2</v>
      </c>
    </row>
    <row r="356" spans="1:40" ht="12.75" customHeight="1" x14ac:dyDescent="0.2">
      <c r="A356" s="4" t="s">
        <v>1437</v>
      </c>
      <c r="B356" s="35" t="s">
        <v>713</v>
      </c>
      <c r="C356" s="35" t="s">
        <v>55</v>
      </c>
      <c r="D356" s="33" t="s">
        <v>714</v>
      </c>
      <c r="E356" s="33" t="s">
        <v>964</v>
      </c>
      <c r="F356" s="33" t="s">
        <v>965</v>
      </c>
      <c r="G356" s="33" t="s">
        <v>548</v>
      </c>
      <c r="H356" s="35" t="s">
        <v>110</v>
      </c>
      <c r="I356" s="33" t="s">
        <v>817</v>
      </c>
      <c r="J356" s="33" t="s">
        <v>24</v>
      </c>
      <c r="K356" s="36">
        <v>58324768913</v>
      </c>
      <c r="L356" s="37"/>
      <c r="M356" s="37"/>
      <c r="N356" s="56">
        <v>-1.225E-3</v>
      </c>
      <c r="O356" s="56">
        <v>2.0330000000000001E-3</v>
      </c>
      <c r="P356" s="33" t="s">
        <v>1438</v>
      </c>
      <c r="Q356" s="34"/>
      <c r="R356" s="34"/>
      <c r="S356" s="34"/>
      <c r="T356" s="33" t="s">
        <v>1341</v>
      </c>
      <c r="U356" s="33" t="s">
        <v>26</v>
      </c>
      <c r="V356" s="33" t="s">
        <v>1361</v>
      </c>
      <c r="W356" s="33" t="s">
        <v>1439</v>
      </c>
      <c r="X356" s="17" t="s">
        <v>25</v>
      </c>
      <c r="Y356" s="36">
        <v>1123876963.4961514</v>
      </c>
      <c r="Z356" s="36">
        <v>624028830.57691801</v>
      </c>
      <c r="AA356" s="36">
        <v>0</v>
      </c>
      <c r="AB356" s="36">
        <v>371422440.42308199</v>
      </c>
      <c r="AC356" s="36">
        <v>31450120.232260458</v>
      </c>
      <c r="AD356" s="6">
        <v>77982408.883803234</v>
      </c>
      <c r="AE356" s="6">
        <v>18993163.380087756</v>
      </c>
      <c r="AF356" s="36"/>
      <c r="AG356" s="36"/>
      <c r="AH356" s="56"/>
      <c r="AI356" s="93">
        <f t="shared" si="72"/>
        <v>1104883800.1160636</v>
      </c>
      <c r="AJ356" s="11">
        <f t="shared" si="63"/>
        <v>0.56479136585346468</v>
      </c>
      <c r="AK356" s="11">
        <f t="shared" si="64"/>
        <v>2.846464056125789E-2</v>
      </c>
      <c r="AL356" s="11">
        <f t="shared" si="69"/>
        <v>1.0699207938701808E-2</v>
      </c>
      <c r="AM356" s="11">
        <f t="shared" si="70"/>
        <v>5.3922408641126295E-4</v>
      </c>
      <c r="AN356" s="94">
        <f t="shared" si="71"/>
        <v>1.8943646425143335E-2</v>
      </c>
    </row>
    <row r="357" spans="1:40" ht="12.75" customHeight="1" x14ac:dyDescent="0.2">
      <c r="A357" s="4" t="s">
        <v>1437</v>
      </c>
      <c r="B357" s="35" t="s">
        <v>715</v>
      </c>
      <c r="C357" s="61"/>
      <c r="D357" s="33" t="s">
        <v>716</v>
      </c>
      <c r="E357" s="33" t="s">
        <v>964</v>
      </c>
      <c r="F357" s="33" t="s">
        <v>965</v>
      </c>
      <c r="G357" s="33" t="s">
        <v>1085</v>
      </c>
      <c r="H357" s="3" t="s">
        <v>37</v>
      </c>
      <c r="I357" s="5" t="s">
        <v>810</v>
      </c>
      <c r="J357" s="33" t="s">
        <v>24</v>
      </c>
      <c r="K357" s="36">
        <v>38598683848</v>
      </c>
      <c r="L357" s="37"/>
      <c r="M357" s="37"/>
      <c r="N357" s="56">
        <v>4.0460000000000003E-2</v>
      </c>
      <c r="O357" s="56">
        <v>7.8006000000000006E-2</v>
      </c>
      <c r="P357" s="33" t="s">
        <v>1438</v>
      </c>
      <c r="Q357" s="34"/>
      <c r="R357" s="34"/>
      <c r="S357" s="34"/>
      <c r="T357" s="33" t="s">
        <v>25</v>
      </c>
      <c r="U357" s="33" t="s">
        <v>25</v>
      </c>
      <c r="V357" s="33" t="s">
        <v>1361</v>
      </c>
      <c r="W357" s="33" t="s">
        <v>1439</v>
      </c>
      <c r="X357" s="17" t="s">
        <v>25</v>
      </c>
      <c r="Y357" s="36">
        <v>657128252</v>
      </c>
      <c r="Z357" s="36">
        <v>387604353</v>
      </c>
      <c r="AA357" s="36"/>
      <c r="AB357" s="36">
        <v>189139922</v>
      </c>
      <c r="AC357" s="36">
        <v>25077529</v>
      </c>
      <c r="AD357" s="6">
        <v>31219632</v>
      </c>
      <c r="AE357" s="6">
        <v>24086816</v>
      </c>
      <c r="AF357" s="36"/>
      <c r="AG357" s="36"/>
      <c r="AH357" s="56"/>
      <c r="AI357" s="93">
        <f t="shared" si="72"/>
        <v>633041436</v>
      </c>
      <c r="AJ357" s="11">
        <f t="shared" ref="AJ357:AJ420" si="73">+Z357/AI357</f>
        <v>0.61228907139026523</v>
      </c>
      <c r="AK357" s="11">
        <f t="shared" ref="AK357:AK420" si="74">+AC357/AI357</f>
        <v>3.9614356302578591E-2</v>
      </c>
      <c r="AL357" s="11">
        <f t="shared" ref="AL357:AL388" si="75">+Z357/K357</f>
        <v>1.0041905950119173E-2</v>
      </c>
      <c r="AM357" s="11">
        <f t="shared" ref="AM357:AM388" si="76">+AC357/K357</f>
        <v>6.4969907001892241E-4</v>
      </c>
      <c r="AN357" s="94">
        <f t="shared" ref="AN357:AN388" si="77">+AI357/K357+AH357</f>
        <v>1.6400596416522664E-2</v>
      </c>
    </row>
    <row r="358" spans="1:40" ht="12.75" customHeight="1" x14ac:dyDescent="0.2">
      <c r="A358" s="4" t="s">
        <v>1437</v>
      </c>
      <c r="B358" s="35" t="s">
        <v>717</v>
      </c>
      <c r="C358" s="61"/>
      <c r="D358" s="33" t="s">
        <v>718</v>
      </c>
      <c r="E358" s="33" t="s">
        <v>964</v>
      </c>
      <c r="F358" s="33" t="s">
        <v>965</v>
      </c>
      <c r="G358" s="33" t="s">
        <v>1085</v>
      </c>
      <c r="H358" s="3" t="s">
        <v>37</v>
      </c>
      <c r="I358" s="5" t="s">
        <v>810</v>
      </c>
      <c r="J358" s="33" t="s">
        <v>24</v>
      </c>
      <c r="K358" s="36">
        <v>1794510947</v>
      </c>
      <c r="L358" s="37"/>
      <c r="M358" s="37"/>
      <c r="N358" s="56">
        <v>7.4957999999999997E-2</v>
      </c>
      <c r="O358" s="56">
        <v>0.14050399999999999</v>
      </c>
      <c r="P358" s="33" t="s">
        <v>1438</v>
      </c>
      <c r="Q358" s="34"/>
      <c r="R358" s="34"/>
      <c r="S358" s="34"/>
      <c r="T358" s="33" t="s">
        <v>25</v>
      </c>
      <c r="U358" s="33" t="s">
        <v>25</v>
      </c>
      <c r="V358" s="33" t="s">
        <v>1361</v>
      </c>
      <c r="W358" s="33" t="s">
        <v>1439</v>
      </c>
      <c r="X358" s="17" t="s">
        <v>25</v>
      </c>
      <c r="Y358" s="36">
        <v>37242779</v>
      </c>
      <c r="Z358" s="36">
        <v>15544777</v>
      </c>
      <c r="AA358" s="36"/>
      <c r="AB358" s="36">
        <v>12989719</v>
      </c>
      <c r="AC358" s="36">
        <v>1167112</v>
      </c>
      <c r="AD358" s="6">
        <v>2656738</v>
      </c>
      <c r="AE358" s="6">
        <v>4884433</v>
      </c>
      <c r="AF358" s="36"/>
      <c r="AG358" s="36"/>
      <c r="AH358" s="56"/>
      <c r="AI358" s="93">
        <f t="shared" si="72"/>
        <v>32358346</v>
      </c>
      <c r="AJ358" s="11">
        <f t="shared" si="73"/>
        <v>0.48039467159415378</v>
      </c>
      <c r="AK358" s="11">
        <f t="shared" si="74"/>
        <v>3.6068345396887712E-2</v>
      </c>
      <c r="AL358" s="11">
        <f t="shared" si="75"/>
        <v>8.6624029939673594E-3</v>
      </c>
      <c r="AM358" s="11">
        <f t="shared" si="76"/>
        <v>6.5037886893425567E-4</v>
      </c>
      <c r="AN358" s="94">
        <f t="shared" si="77"/>
        <v>1.8031846534062965E-2</v>
      </c>
    </row>
    <row r="359" spans="1:40" ht="12.75" customHeight="1" x14ac:dyDescent="0.2">
      <c r="A359" s="4" t="s">
        <v>1437</v>
      </c>
      <c r="B359" s="35" t="s">
        <v>719</v>
      </c>
      <c r="C359" s="61"/>
      <c r="D359" s="33" t="s">
        <v>720</v>
      </c>
      <c r="E359" s="33" t="s">
        <v>964</v>
      </c>
      <c r="F359" s="33" t="s">
        <v>965</v>
      </c>
      <c r="G359" s="33" t="s">
        <v>548</v>
      </c>
      <c r="H359" s="35" t="s">
        <v>110</v>
      </c>
      <c r="I359" s="33" t="s">
        <v>817</v>
      </c>
      <c r="J359" s="33" t="s">
        <v>24</v>
      </c>
      <c r="K359" s="36">
        <v>77808225061</v>
      </c>
      <c r="L359" s="37"/>
      <c r="M359" s="37"/>
      <c r="N359" s="56">
        <v>-5.4854E-2</v>
      </c>
      <c r="O359" s="56">
        <v>2.0330000000000001E-3</v>
      </c>
      <c r="P359" s="33" t="s">
        <v>1438</v>
      </c>
      <c r="Q359" s="34"/>
      <c r="R359" s="34"/>
      <c r="S359" s="34"/>
      <c r="T359" s="33" t="s">
        <v>25</v>
      </c>
      <c r="U359" s="33" t="s">
        <v>25</v>
      </c>
      <c r="V359" s="33" t="s">
        <v>1361</v>
      </c>
      <c r="W359" s="33" t="s">
        <v>1439</v>
      </c>
      <c r="X359" s="17" t="s">
        <v>25</v>
      </c>
      <c r="Y359" s="36">
        <v>1709334884</v>
      </c>
      <c r="Z359" s="36">
        <v>940851811</v>
      </c>
      <c r="AA359" s="36"/>
      <c r="AB359" s="36">
        <v>571819504</v>
      </c>
      <c r="AC359" s="36">
        <v>48980675</v>
      </c>
      <c r="AD359" s="6">
        <v>98586167</v>
      </c>
      <c r="AE359" s="6">
        <v>49096727</v>
      </c>
      <c r="AF359" s="36"/>
      <c r="AG359" s="36"/>
      <c r="AH359" s="56"/>
      <c r="AI359" s="93">
        <f t="shared" si="72"/>
        <v>1660238157</v>
      </c>
      <c r="AJ359" s="11">
        <f t="shared" si="73"/>
        <v>0.56669689648627919</v>
      </c>
      <c r="AK359" s="11">
        <f t="shared" si="74"/>
        <v>2.9502198099401952E-2</v>
      </c>
      <c r="AL359" s="11">
        <f t="shared" si="75"/>
        <v>1.2091932572197761E-2</v>
      </c>
      <c r="AM359" s="11">
        <f t="shared" si="76"/>
        <v>6.295051064537225E-4</v>
      </c>
      <c r="AN359" s="94">
        <f t="shared" si="77"/>
        <v>2.1337566249563057E-2</v>
      </c>
    </row>
    <row r="360" spans="1:40" ht="12.75" customHeight="1" x14ac:dyDescent="0.2">
      <c r="A360" s="4" t="s">
        <v>1437</v>
      </c>
      <c r="B360" s="35" t="s">
        <v>721</v>
      </c>
      <c r="C360" s="61"/>
      <c r="D360" s="33" t="s">
        <v>722</v>
      </c>
      <c r="E360" s="33" t="s">
        <v>964</v>
      </c>
      <c r="F360" s="33" t="s">
        <v>965</v>
      </c>
      <c r="G360" s="33" t="s">
        <v>542</v>
      </c>
      <c r="H360" s="3" t="s">
        <v>37</v>
      </c>
      <c r="I360" s="33" t="s">
        <v>817</v>
      </c>
      <c r="J360" s="33" t="s">
        <v>52</v>
      </c>
      <c r="K360" s="36">
        <v>11235284</v>
      </c>
      <c r="L360" s="37"/>
      <c r="M360" s="37"/>
      <c r="N360" s="56">
        <v>-4.3166999999999997E-2</v>
      </c>
      <c r="O360" s="56">
        <v>-1.624E-3</v>
      </c>
      <c r="P360" s="33" t="s">
        <v>1438</v>
      </c>
      <c r="Q360" s="34"/>
      <c r="R360" s="34"/>
      <c r="S360" s="34"/>
      <c r="T360" s="33" t="s">
        <v>1341</v>
      </c>
      <c r="U360" s="34"/>
      <c r="V360" s="33" t="s">
        <v>1361</v>
      </c>
      <c r="W360" s="33" t="s">
        <v>1439</v>
      </c>
      <c r="X360" s="17" t="s">
        <v>25</v>
      </c>
      <c r="Y360" s="36">
        <v>13756.371316000001</v>
      </c>
      <c r="Z360" s="36"/>
      <c r="AA360" s="36"/>
      <c r="AB360" s="36"/>
      <c r="AC360" s="36">
        <v>4483.1301990000002</v>
      </c>
      <c r="AD360" s="6">
        <v>7915.6058560000001</v>
      </c>
      <c r="AE360" s="6">
        <v>1357.635262</v>
      </c>
      <c r="AF360" s="36"/>
      <c r="AG360" s="36"/>
      <c r="AH360" s="41">
        <v>1.2297000000000001E-2</v>
      </c>
      <c r="AI360" s="93">
        <f t="shared" si="72"/>
        <v>12398.736055000001</v>
      </c>
      <c r="AJ360" s="11">
        <f t="shared" si="73"/>
        <v>0</v>
      </c>
      <c r="AK360" s="11">
        <f t="shared" si="74"/>
        <v>0.36157961417301898</v>
      </c>
      <c r="AL360" s="11">
        <f t="shared" si="75"/>
        <v>0</v>
      </c>
      <c r="AM360" s="11">
        <f t="shared" si="76"/>
        <v>3.9902241892594793E-4</v>
      </c>
      <c r="AN360" s="94">
        <f t="shared" si="77"/>
        <v>1.3400553417519308E-2</v>
      </c>
    </row>
    <row r="361" spans="1:40" ht="12.75" customHeight="1" x14ac:dyDescent="0.2">
      <c r="A361" s="4" t="s">
        <v>1437</v>
      </c>
      <c r="B361" s="35" t="s">
        <v>723</v>
      </c>
      <c r="C361" s="61"/>
      <c r="D361" s="33" t="s">
        <v>724</v>
      </c>
      <c r="E361" s="33" t="s">
        <v>964</v>
      </c>
      <c r="F361" s="33" t="s">
        <v>965</v>
      </c>
      <c r="G361" s="33" t="s">
        <v>542</v>
      </c>
      <c r="H361" s="3" t="s">
        <v>37</v>
      </c>
      <c r="I361" s="33" t="s">
        <v>817</v>
      </c>
      <c r="J361" s="33" t="s">
        <v>52</v>
      </c>
      <c r="K361" s="36">
        <v>48703918</v>
      </c>
      <c r="L361" s="37"/>
      <c r="M361" s="37"/>
      <c r="N361" s="56">
        <v>4.5510000000000004E-3</v>
      </c>
      <c r="O361" s="56">
        <v>-1.624E-3</v>
      </c>
      <c r="P361" s="33" t="s">
        <v>1438</v>
      </c>
      <c r="Q361" s="34"/>
      <c r="R361" s="34"/>
      <c r="S361" s="34"/>
      <c r="T361" s="33" t="s">
        <v>1341</v>
      </c>
      <c r="U361" s="34"/>
      <c r="V361" s="33" t="s">
        <v>1361</v>
      </c>
      <c r="W361" s="33" t="s">
        <v>1439</v>
      </c>
      <c r="X361" s="17" t="s">
        <v>25</v>
      </c>
      <c r="Y361" s="36">
        <v>136710.42432399999</v>
      </c>
      <c r="Z361" s="36"/>
      <c r="AA361" s="36">
        <v>92390.810601999998</v>
      </c>
      <c r="AB361" s="36"/>
      <c r="AC361" s="36">
        <v>19432.556264999999</v>
      </c>
      <c r="AD361" s="6">
        <v>22625.752884999998</v>
      </c>
      <c r="AE361" s="6">
        <v>2261.304572</v>
      </c>
      <c r="AF361" s="36"/>
      <c r="AG361" s="36"/>
      <c r="AH361" s="41">
        <v>6.8719999999999996E-3</v>
      </c>
      <c r="AI361" s="93">
        <f t="shared" si="72"/>
        <v>42058.309150000001</v>
      </c>
      <c r="AJ361" s="11">
        <f t="shared" si="73"/>
        <v>0</v>
      </c>
      <c r="AK361" s="11">
        <f t="shared" si="74"/>
        <v>0.46203845703102875</v>
      </c>
      <c r="AL361" s="11">
        <f t="shared" si="75"/>
        <v>0</v>
      </c>
      <c r="AM361" s="11">
        <f t="shared" si="76"/>
        <v>3.9899369625663378E-4</v>
      </c>
      <c r="AN361" s="94">
        <f t="shared" si="77"/>
        <v>7.7355508369162411E-3</v>
      </c>
    </row>
    <row r="362" spans="1:40" ht="12.75" customHeight="1" x14ac:dyDescent="0.2">
      <c r="A362" s="4" t="s">
        <v>1437</v>
      </c>
      <c r="B362" s="35" t="s">
        <v>725</v>
      </c>
      <c r="C362" s="61"/>
      <c r="D362" s="33" t="s">
        <v>726</v>
      </c>
      <c r="E362" s="33" t="s">
        <v>964</v>
      </c>
      <c r="F362" s="33" t="s">
        <v>965</v>
      </c>
      <c r="G362" s="33" t="s">
        <v>1085</v>
      </c>
      <c r="H362" s="19" t="s">
        <v>57</v>
      </c>
      <c r="I362" s="33" t="s">
        <v>817</v>
      </c>
      <c r="J362" s="33" t="s">
        <v>52</v>
      </c>
      <c r="K362" s="36">
        <v>1174258</v>
      </c>
      <c r="L362" s="37"/>
      <c r="M362" s="37"/>
      <c r="N362" s="56">
        <v>-7.7219999999999997E-3</v>
      </c>
      <c r="O362" s="56">
        <v>-4.0099999999999997E-3</v>
      </c>
      <c r="P362" s="33" t="s">
        <v>1438</v>
      </c>
      <c r="Q362" s="34"/>
      <c r="R362" s="34"/>
      <c r="S362" s="34"/>
      <c r="T362" s="33" t="s">
        <v>25</v>
      </c>
      <c r="U362" s="33" t="s">
        <v>25</v>
      </c>
      <c r="V362" s="33" t="s">
        <v>1350</v>
      </c>
      <c r="W362" s="33" t="s">
        <v>1440</v>
      </c>
      <c r="X362" s="17" t="s">
        <v>25</v>
      </c>
      <c r="Y362" s="36">
        <v>9229.2448569999997</v>
      </c>
      <c r="Z362" s="36">
        <v>639.56277799999998</v>
      </c>
      <c r="AA362" s="36">
        <v>0</v>
      </c>
      <c r="AB362" s="36">
        <v>2304.5269880000001</v>
      </c>
      <c r="AC362" s="36">
        <v>545.10221200000001</v>
      </c>
      <c r="AD362" s="6">
        <v>5016.3281099999995</v>
      </c>
      <c r="AE362" s="6">
        <v>723.72476900000004</v>
      </c>
      <c r="AF362" s="36"/>
      <c r="AG362" s="36"/>
      <c r="AH362" s="41"/>
      <c r="AI362" s="93">
        <f t="shared" si="72"/>
        <v>8505.5200879999993</v>
      </c>
      <c r="AJ362" s="11">
        <f t="shared" si="73"/>
        <v>7.5193847217212048E-2</v>
      </c>
      <c r="AK362" s="11">
        <f t="shared" si="74"/>
        <v>6.4088051801683088E-2</v>
      </c>
      <c r="AL362" s="11">
        <f t="shared" si="75"/>
        <v>5.4465268961335586E-4</v>
      </c>
      <c r="AM362" s="11">
        <f t="shared" si="76"/>
        <v>4.6420991979616066E-4</v>
      </c>
      <c r="AN362" s="94">
        <f t="shared" si="77"/>
        <v>7.2433145765240679E-3</v>
      </c>
    </row>
    <row r="363" spans="1:40" ht="12.75" customHeight="1" x14ac:dyDescent="0.2">
      <c r="A363" s="4" t="s">
        <v>1437</v>
      </c>
      <c r="B363" s="35" t="s">
        <v>727</v>
      </c>
      <c r="C363" s="35" t="s">
        <v>728</v>
      </c>
      <c r="D363" s="33" t="s">
        <v>729</v>
      </c>
      <c r="E363" s="33" t="s">
        <v>964</v>
      </c>
      <c r="F363" s="33" t="s">
        <v>965</v>
      </c>
      <c r="G363" s="33" t="s">
        <v>542</v>
      </c>
      <c r="H363" s="19" t="s">
        <v>176</v>
      </c>
      <c r="I363" s="33" t="s">
        <v>817</v>
      </c>
      <c r="J363" s="33" t="s">
        <v>52</v>
      </c>
      <c r="K363" s="36">
        <v>484023</v>
      </c>
      <c r="L363" s="37"/>
      <c r="M363" s="37"/>
      <c r="N363" s="56">
        <v>-2.1613E-2</v>
      </c>
      <c r="O363" s="56">
        <v>-1.639E-3</v>
      </c>
      <c r="P363" s="33" t="s">
        <v>1441</v>
      </c>
      <c r="Q363" s="34"/>
      <c r="R363" s="34"/>
      <c r="S363" s="34"/>
      <c r="T363" s="33" t="s">
        <v>1341</v>
      </c>
      <c r="U363" s="34"/>
      <c r="V363" s="33" t="s">
        <v>1362</v>
      </c>
      <c r="W363" s="33" t="s">
        <v>1439</v>
      </c>
      <c r="X363" s="17" t="s">
        <v>25</v>
      </c>
      <c r="Y363" s="36">
        <v>7142.6484810000002</v>
      </c>
      <c r="Z363" s="36"/>
      <c r="AA363" s="36"/>
      <c r="AB363" s="36">
        <v>0</v>
      </c>
      <c r="AC363" s="36">
        <v>240.75901200000001</v>
      </c>
      <c r="AD363" s="6">
        <v>5052.5601339999994</v>
      </c>
      <c r="AE363" s="6">
        <v>1849.3293350000001</v>
      </c>
      <c r="AF363" s="36"/>
      <c r="AG363" s="36"/>
      <c r="AH363" s="41">
        <v>9.2060000000000006E-3</v>
      </c>
      <c r="AI363" s="93">
        <f t="shared" si="72"/>
        <v>5293.3191459999998</v>
      </c>
      <c r="AJ363" s="11">
        <f t="shared" si="73"/>
        <v>0</v>
      </c>
      <c r="AK363" s="11">
        <f t="shared" si="74"/>
        <v>4.5483562460414705E-2</v>
      </c>
      <c r="AL363" s="11">
        <f t="shared" si="75"/>
        <v>0</v>
      </c>
      <c r="AM363" s="11">
        <f t="shared" si="76"/>
        <v>4.9741233784344964E-4</v>
      </c>
      <c r="AN363" s="94">
        <f t="shared" si="77"/>
        <v>2.0142090115552361E-2</v>
      </c>
    </row>
    <row r="364" spans="1:40" ht="12.75" customHeight="1" x14ac:dyDescent="0.2">
      <c r="A364" s="4" t="s">
        <v>1437</v>
      </c>
      <c r="B364" s="35" t="s">
        <v>730</v>
      </c>
      <c r="C364" s="35" t="s">
        <v>728</v>
      </c>
      <c r="D364" s="33" t="s">
        <v>731</v>
      </c>
      <c r="E364" s="33" t="s">
        <v>964</v>
      </c>
      <c r="F364" s="33" t="s">
        <v>965</v>
      </c>
      <c r="G364" s="33" t="s">
        <v>542</v>
      </c>
      <c r="H364" s="19" t="s">
        <v>176</v>
      </c>
      <c r="I364" s="33" t="s">
        <v>817</v>
      </c>
      <c r="J364" s="33" t="s">
        <v>24</v>
      </c>
      <c r="K364" s="36">
        <v>534975720</v>
      </c>
      <c r="L364" s="37"/>
      <c r="M364" s="37"/>
      <c r="N364" s="56">
        <v>-3.3E-3</v>
      </c>
      <c r="O364" s="56">
        <v>2.0330000000000001E-3</v>
      </c>
      <c r="P364" s="33" t="s">
        <v>1195</v>
      </c>
      <c r="Q364" s="34"/>
      <c r="R364" s="34"/>
      <c r="S364" s="34"/>
      <c r="T364" s="33" t="s">
        <v>1341</v>
      </c>
      <c r="U364" s="34"/>
      <c r="V364" s="33" t="s">
        <v>1362</v>
      </c>
      <c r="W364" s="33" t="s">
        <v>1439</v>
      </c>
      <c r="X364" s="17" t="s">
        <v>25</v>
      </c>
      <c r="Y364" s="36">
        <v>2540107</v>
      </c>
      <c r="Z364" s="36"/>
      <c r="AA364" s="36">
        <v>0</v>
      </c>
      <c r="AB364" s="36">
        <v>0</v>
      </c>
      <c r="AC364" s="36">
        <v>267324</v>
      </c>
      <c r="AD364" s="6">
        <v>1674000</v>
      </c>
      <c r="AE364" s="6">
        <v>598783</v>
      </c>
      <c r="AF364" s="36"/>
      <c r="AG364" s="36"/>
      <c r="AH364" s="41">
        <v>8.9700000000000005E-3</v>
      </c>
      <c r="AI364" s="93">
        <f t="shared" si="72"/>
        <v>1941324</v>
      </c>
      <c r="AJ364" s="11">
        <f t="shared" si="73"/>
        <v>0</v>
      </c>
      <c r="AK364" s="11">
        <f t="shared" si="74"/>
        <v>0.13770189829209345</v>
      </c>
      <c r="AL364" s="11">
        <f t="shared" si="75"/>
        <v>0</v>
      </c>
      <c r="AM364" s="11">
        <f t="shared" si="76"/>
        <v>4.9969370572556073E-4</v>
      </c>
      <c r="AN364" s="94">
        <f t="shared" si="77"/>
        <v>1.2598807677477401E-2</v>
      </c>
    </row>
    <row r="365" spans="1:40" ht="12.75" customHeight="1" x14ac:dyDescent="0.2">
      <c r="A365" s="4" t="s">
        <v>1437</v>
      </c>
      <c r="B365" s="35" t="s">
        <v>732</v>
      </c>
      <c r="C365" s="61"/>
      <c r="D365" s="33" t="s">
        <v>733</v>
      </c>
      <c r="E365" s="33" t="s">
        <v>964</v>
      </c>
      <c r="F365" s="33" t="s">
        <v>965</v>
      </c>
      <c r="G365" s="33" t="s">
        <v>542</v>
      </c>
      <c r="H365" s="35" t="s">
        <v>110</v>
      </c>
      <c r="I365" s="33" t="s">
        <v>817</v>
      </c>
      <c r="J365" s="33" t="s">
        <v>24</v>
      </c>
      <c r="K365" s="36">
        <v>34641128646</v>
      </c>
      <c r="L365" s="37"/>
      <c r="M365" s="37"/>
      <c r="N365" s="56">
        <v>-3.7523000000000001E-2</v>
      </c>
      <c r="O365" s="56">
        <v>2.0330000000000001E-3</v>
      </c>
      <c r="P365" s="33" t="s">
        <v>1195</v>
      </c>
      <c r="Q365" s="34"/>
      <c r="R365" s="34"/>
      <c r="S365" s="34"/>
      <c r="T365" s="33" t="s">
        <v>25</v>
      </c>
      <c r="U365" s="33" t="s">
        <v>25</v>
      </c>
      <c r="V365" s="33" t="s">
        <v>1362</v>
      </c>
      <c r="W365" s="33" t="s">
        <v>1439</v>
      </c>
      <c r="X365" s="17" t="s">
        <v>25</v>
      </c>
      <c r="Y365" s="36">
        <v>25730387</v>
      </c>
      <c r="Z365" s="36">
        <v>0</v>
      </c>
      <c r="AA365" s="36">
        <v>0</v>
      </c>
      <c r="AB365" s="36">
        <v>518600</v>
      </c>
      <c r="AC365" s="36">
        <v>15022489</v>
      </c>
      <c r="AD365" s="6">
        <v>10116293</v>
      </c>
      <c r="AE365" s="6">
        <v>73005</v>
      </c>
      <c r="AF365" s="36"/>
      <c r="AG365" s="36"/>
      <c r="AH365" s="41">
        <v>1.7443E-2</v>
      </c>
      <c r="AI365" s="93">
        <f t="shared" si="72"/>
        <v>25657382</v>
      </c>
      <c r="AJ365" s="11">
        <f t="shared" si="73"/>
        <v>0</v>
      </c>
      <c r="AK365" s="11">
        <f t="shared" si="74"/>
        <v>0.58550357943768383</v>
      </c>
      <c r="AL365" s="11">
        <f t="shared" si="75"/>
        <v>0</v>
      </c>
      <c r="AM365" s="11">
        <f t="shared" si="76"/>
        <v>4.3366049511595929E-4</v>
      </c>
      <c r="AN365" s="94">
        <f t="shared" si="77"/>
        <v>1.8183662414963279E-2</v>
      </c>
    </row>
    <row r="366" spans="1:40" ht="12.75" customHeight="1" x14ac:dyDescent="0.2">
      <c r="A366" s="4" t="s">
        <v>1437</v>
      </c>
      <c r="B366" s="35" t="s">
        <v>734</v>
      </c>
      <c r="C366" s="61"/>
      <c r="D366" s="33" t="s">
        <v>735</v>
      </c>
      <c r="E366" s="33" t="s">
        <v>964</v>
      </c>
      <c r="F366" s="33" t="s">
        <v>965</v>
      </c>
      <c r="G366" s="33" t="s">
        <v>542</v>
      </c>
      <c r="H366" s="35" t="s">
        <v>110</v>
      </c>
      <c r="I366" s="33" t="s">
        <v>817</v>
      </c>
      <c r="J366" s="33" t="s">
        <v>52</v>
      </c>
      <c r="K366" s="36">
        <v>26267410</v>
      </c>
      <c r="L366" s="37"/>
      <c r="M366" s="37"/>
      <c r="N366" s="56">
        <v>-4.1806000000000003E-2</v>
      </c>
      <c r="O366" s="56" t="s">
        <v>27</v>
      </c>
      <c r="P366" s="33" t="s">
        <v>1195</v>
      </c>
      <c r="Q366" s="34"/>
      <c r="R366" s="34"/>
      <c r="S366" s="34"/>
      <c r="T366" s="33" t="s">
        <v>25</v>
      </c>
      <c r="U366" s="33" t="s">
        <v>25</v>
      </c>
      <c r="V366" s="33" t="s">
        <v>1362</v>
      </c>
      <c r="W366" s="33" t="s">
        <v>1439</v>
      </c>
      <c r="X366" s="17" t="s">
        <v>25</v>
      </c>
      <c r="Y366" s="36">
        <v>23490.765460999999</v>
      </c>
      <c r="Z366" s="36"/>
      <c r="AA366" s="36"/>
      <c r="AB366" s="36"/>
      <c r="AC366" s="36">
        <v>10465.238278999999</v>
      </c>
      <c r="AD366" s="6">
        <v>10857.064552</v>
      </c>
      <c r="AE366" s="6">
        <v>2168.46263</v>
      </c>
      <c r="AF366" s="36"/>
      <c r="AG366" s="36"/>
      <c r="AH366" s="41">
        <v>1.7375999999999999E-2</v>
      </c>
      <c r="AI366" s="93">
        <f t="shared" si="72"/>
        <v>21322.302831000001</v>
      </c>
      <c r="AJ366" s="11">
        <f t="shared" si="73"/>
        <v>0</v>
      </c>
      <c r="AK366" s="11">
        <f t="shared" si="74"/>
        <v>0.4908118209345021</v>
      </c>
      <c r="AL366" s="11">
        <f t="shared" si="75"/>
        <v>0</v>
      </c>
      <c r="AM366" s="11">
        <f t="shared" si="76"/>
        <v>3.9841150227601423E-4</v>
      </c>
      <c r="AN366" s="94">
        <f t="shared" si="77"/>
        <v>1.8187739826309484E-2</v>
      </c>
    </row>
    <row r="367" spans="1:40" ht="12.75" customHeight="1" x14ac:dyDescent="0.2">
      <c r="A367" s="4" t="s">
        <v>1437</v>
      </c>
      <c r="B367" s="35" t="s">
        <v>1442</v>
      </c>
      <c r="C367" s="61"/>
      <c r="D367" s="33" t="s">
        <v>736</v>
      </c>
      <c r="E367" s="33" t="s">
        <v>964</v>
      </c>
      <c r="F367" s="33" t="s">
        <v>965</v>
      </c>
      <c r="G367" s="33" t="s">
        <v>548</v>
      </c>
      <c r="H367" s="35" t="s">
        <v>77</v>
      </c>
      <c r="I367" s="33" t="s">
        <v>817</v>
      </c>
      <c r="J367" s="33" t="s">
        <v>52</v>
      </c>
      <c r="K367" s="36">
        <v>12707436</v>
      </c>
      <c r="L367" s="37"/>
      <c r="M367" s="37"/>
      <c r="N367" s="56">
        <v>7.2658E-2</v>
      </c>
      <c r="O367" s="56" t="s">
        <v>27</v>
      </c>
      <c r="P367" s="33" t="s">
        <v>1438</v>
      </c>
      <c r="Q367" s="34"/>
      <c r="R367" s="34"/>
      <c r="S367" s="34"/>
      <c r="T367" s="33" t="s">
        <v>25</v>
      </c>
      <c r="U367" s="33" t="s">
        <v>25</v>
      </c>
      <c r="V367" s="33" t="s">
        <v>1361</v>
      </c>
      <c r="W367" s="33" t="s">
        <v>1439</v>
      </c>
      <c r="X367" s="17" t="s">
        <v>25</v>
      </c>
      <c r="Y367" s="36">
        <v>249598.336235</v>
      </c>
      <c r="Z367" s="36">
        <v>132838.75024200001</v>
      </c>
      <c r="AA367" s="36"/>
      <c r="AB367" s="36">
        <v>75125.137035000007</v>
      </c>
      <c r="AC367" s="36">
        <v>9877.6745989999999</v>
      </c>
      <c r="AD367" s="6">
        <v>18728.699943</v>
      </c>
      <c r="AE367" s="6">
        <v>13028.074418</v>
      </c>
      <c r="AF367" s="36"/>
      <c r="AG367" s="36"/>
      <c r="AH367" s="41"/>
      <c r="AI367" s="93">
        <f t="shared" si="72"/>
        <v>236570.26181900001</v>
      </c>
      <c r="AJ367" s="11">
        <f t="shared" si="73"/>
        <v>0.56151922570739254</v>
      </c>
      <c r="AK367" s="11">
        <f t="shared" si="74"/>
        <v>4.175366135646167E-2</v>
      </c>
      <c r="AL367" s="11">
        <f t="shared" si="75"/>
        <v>1.0453623393578375E-2</v>
      </c>
      <c r="AM367" s="11">
        <f t="shared" si="76"/>
        <v>7.7731452662834584E-4</v>
      </c>
      <c r="AN367" s="94">
        <f t="shared" si="77"/>
        <v>1.861667938512537E-2</v>
      </c>
    </row>
    <row r="368" spans="1:40" ht="12.75" customHeight="1" x14ac:dyDescent="0.2">
      <c r="A368" s="4" t="s">
        <v>1437</v>
      </c>
      <c r="B368" s="35" t="s">
        <v>737</v>
      </c>
      <c r="C368" s="61"/>
      <c r="D368" s="33" t="s">
        <v>738</v>
      </c>
      <c r="E368" s="33" t="s">
        <v>964</v>
      </c>
      <c r="F368" s="33" t="s">
        <v>965</v>
      </c>
      <c r="G368" s="33" t="s">
        <v>542</v>
      </c>
      <c r="H368" s="35" t="s">
        <v>110</v>
      </c>
      <c r="I368" s="33" t="s">
        <v>817</v>
      </c>
      <c r="J368" s="33" t="s">
        <v>24</v>
      </c>
      <c r="K368" s="36">
        <v>955806347</v>
      </c>
      <c r="L368" s="37"/>
      <c r="M368" s="37"/>
      <c r="N368" s="56">
        <v>-3.8567999999999998E-2</v>
      </c>
      <c r="O368" s="56">
        <v>2.0330000000000001E-3</v>
      </c>
      <c r="P368" s="33" t="s">
        <v>1195</v>
      </c>
      <c r="Q368" s="34"/>
      <c r="R368" s="34"/>
      <c r="S368" s="34"/>
      <c r="T368" s="33" t="s">
        <v>1342</v>
      </c>
      <c r="U368" s="33" t="s">
        <v>26</v>
      </c>
      <c r="V368" s="33" t="s">
        <v>1361</v>
      </c>
      <c r="W368" s="33" t="s">
        <v>1388</v>
      </c>
      <c r="X368" s="17" t="s">
        <v>25</v>
      </c>
      <c r="Y368" s="36">
        <v>2344420</v>
      </c>
      <c r="Z368" s="36"/>
      <c r="AA368" s="36">
        <v>0</v>
      </c>
      <c r="AB368" s="36"/>
      <c r="AC368" s="36">
        <v>716768</v>
      </c>
      <c r="AD368" s="6">
        <v>1524298</v>
      </c>
      <c r="AE368" s="6">
        <v>103354</v>
      </c>
      <c r="AF368" s="36"/>
      <c r="AG368" s="36"/>
      <c r="AH368" s="41">
        <v>1.3901999999999999E-2</v>
      </c>
      <c r="AI368" s="93">
        <f t="shared" si="72"/>
        <v>2241066</v>
      </c>
      <c r="AJ368" s="11">
        <f t="shared" si="73"/>
        <v>0</v>
      </c>
      <c r="AK368" s="11">
        <f t="shared" si="74"/>
        <v>0.31983350780387548</v>
      </c>
      <c r="AL368" s="11">
        <f t="shared" si="75"/>
        <v>0</v>
      </c>
      <c r="AM368" s="11">
        <f t="shared" si="76"/>
        <v>7.4990922821314976E-4</v>
      </c>
      <c r="AN368" s="94">
        <f t="shared" si="77"/>
        <v>1.6246686250550708E-2</v>
      </c>
    </row>
    <row r="369" spans="1:40" ht="12.75" customHeight="1" x14ac:dyDescent="0.2">
      <c r="A369" s="4" t="s">
        <v>1437</v>
      </c>
      <c r="B369" s="35" t="s">
        <v>739</v>
      </c>
      <c r="C369" s="61"/>
      <c r="D369" s="33" t="s">
        <v>740</v>
      </c>
      <c r="E369" s="33" t="s">
        <v>964</v>
      </c>
      <c r="F369" s="33" t="s">
        <v>965</v>
      </c>
      <c r="G369" s="33" t="s">
        <v>542</v>
      </c>
      <c r="H369" s="35" t="s">
        <v>110</v>
      </c>
      <c r="I369" s="33" t="s">
        <v>817</v>
      </c>
      <c r="J369" s="33" t="s">
        <v>52</v>
      </c>
      <c r="K369" s="36">
        <v>3145207</v>
      </c>
      <c r="L369" s="37"/>
      <c r="M369" s="37"/>
      <c r="N369" s="56">
        <v>-3.4105999999999997E-2</v>
      </c>
      <c r="O369" s="56">
        <v>-7.7400000000000004E-3</v>
      </c>
      <c r="P369" s="33" t="s">
        <v>1195</v>
      </c>
      <c r="Q369" s="34"/>
      <c r="R369" s="34"/>
      <c r="S369" s="34"/>
      <c r="T369" s="33" t="s">
        <v>1342</v>
      </c>
      <c r="U369" s="33" t="s">
        <v>26</v>
      </c>
      <c r="V369" s="33" t="s">
        <v>1361</v>
      </c>
      <c r="W369" s="33" t="s">
        <v>1388</v>
      </c>
      <c r="X369" s="17" t="s">
        <v>25</v>
      </c>
      <c r="Y369" s="36">
        <v>7598.78442</v>
      </c>
      <c r="Z369" s="36"/>
      <c r="AA369" s="36"/>
      <c r="AB369" s="36"/>
      <c r="AC369" s="36">
        <v>2352.1474170000001</v>
      </c>
      <c r="AD369" s="6">
        <v>4930.8570330000002</v>
      </c>
      <c r="AE369" s="6">
        <v>315.77996999999999</v>
      </c>
      <c r="AF369" s="36"/>
      <c r="AG369" s="36"/>
      <c r="AH369" s="41">
        <v>1.3828E-2</v>
      </c>
      <c r="AI369" s="93">
        <f t="shared" si="72"/>
        <v>7283.0044500000004</v>
      </c>
      <c r="AJ369" s="11">
        <f t="shared" si="73"/>
        <v>0</v>
      </c>
      <c r="AK369" s="11">
        <f t="shared" si="74"/>
        <v>0.32296388573537121</v>
      </c>
      <c r="AL369" s="11">
        <f t="shared" si="75"/>
        <v>0</v>
      </c>
      <c r="AM369" s="11">
        <f t="shared" si="76"/>
        <v>7.4785138688804906E-4</v>
      </c>
      <c r="AN369" s="94">
        <f t="shared" si="77"/>
        <v>1.6143588274476053E-2</v>
      </c>
    </row>
    <row r="370" spans="1:40" ht="12.75" customHeight="1" x14ac:dyDescent="0.2">
      <c r="A370" s="4" t="s">
        <v>1437</v>
      </c>
      <c r="B370" s="35" t="s">
        <v>741</v>
      </c>
      <c r="C370" s="61"/>
      <c r="D370" s="33" t="s">
        <v>742</v>
      </c>
      <c r="E370" s="33" t="s">
        <v>964</v>
      </c>
      <c r="F370" s="33" t="s">
        <v>965</v>
      </c>
      <c r="G370" s="33" t="s">
        <v>1085</v>
      </c>
      <c r="H370" s="19" t="s">
        <v>53</v>
      </c>
      <c r="I370" s="5" t="s">
        <v>810</v>
      </c>
      <c r="J370" s="33" t="s">
        <v>24</v>
      </c>
      <c r="K370" s="36">
        <v>8117862277</v>
      </c>
      <c r="L370" s="37"/>
      <c r="M370" s="37"/>
      <c r="N370" s="56">
        <v>5.3235999999999999E-2</v>
      </c>
      <c r="O370" s="56">
        <v>6.3119999999999996E-2</v>
      </c>
      <c r="P370" s="33" t="s">
        <v>1438</v>
      </c>
      <c r="Q370" s="34"/>
      <c r="R370" s="34"/>
      <c r="S370" s="34"/>
      <c r="T370" s="33" t="s">
        <v>25</v>
      </c>
      <c r="U370" s="33" t="s">
        <v>25</v>
      </c>
      <c r="V370" s="33" t="s">
        <v>1361</v>
      </c>
      <c r="W370" s="33" t="s">
        <v>1439</v>
      </c>
      <c r="X370" s="17" t="s">
        <v>25</v>
      </c>
      <c r="Y370" s="36">
        <v>97741287</v>
      </c>
      <c r="Z370" s="36">
        <v>74452418</v>
      </c>
      <c r="AA370" s="36">
        <v>0</v>
      </c>
      <c r="AB370" s="36">
        <v>10565598</v>
      </c>
      <c r="AC370" s="36">
        <v>5277253</v>
      </c>
      <c r="AD370" s="6">
        <v>7315725</v>
      </c>
      <c r="AE370" s="6">
        <v>130293</v>
      </c>
      <c r="AF370" s="36"/>
      <c r="AG370" s="36"/>
      <c r="AH370" s="41"/>
      <c r="AI370" s="93">
        <f t="shared" si="72"/>
        <v>97610994</v>
      </c>
      <c r="AJ370" s="11">
        <f t="shared" si="73"/>
        <v>0.76274623327778013</v>
      </c>
      <c r="AK370" s="11">
        <f t="shared" si="74"/>
        <v>5.4064125194750089E-2</v>
      </c>
      <c r="AL370" s="11">
        <f t="shared" si="75"/>
        <v>9.1714315246444779E-3</v>
      </c>
      <c r="AM370" s="11">
        <f t="shared" si="76"/>
        <v>6.50079148909907E-4</v>
      </c>
      <c r="AN370" s="94">
        <f t="shared" si="77"/>
        <v>1.202422394828712E-2</v>
      </c>
    </row>
    <row r="371" spans="1:40" ht="12.75" customHeight="1" x14ac:dyDescent="0.2">
      <c r="A371" s="4" t="s">
        <v>1437</v>
      </c>
      <c r="B371" s="35" t="s">
        <v>743</v>
      </c>
      <c r="C371" s="61"/>
      <c r="D371" s="33" t="s">
        <v>744</v>
      </c>
      <c r="E371" s="33" t="s">
        <v>964</v>
      </c>
      <c r="F371" s="33" t="s">
        <v>965</v>
      </c>
      <c r="G371" s="33" t="s">
        <v>1085</v>
      </c>
      <c r="H371" s="35" t="s">
        <v>77</v>
      </c>
      <c r="I371" s="33" t="s">
        <v>817</v>
      </c>
      <c r="J371" s="33" t="s">
        <v>24</v>
      </c>
      <c r="K371" s="36">
        <v>11516065877</v>
      </c>
      <c r="L371" s="37"/>
      <c r="M371" s="37"/>
      <c r="N371" s="56">
        <v>0.234685</v>
      </c>
      <c r="O371" s="56">
        <v>0.21649199999999999</v>
      </c>
      <c r="P371" s="33" t="s">
        <v>1438</v>
      </c>
      <c r="Q371" s="34"/>
      <c r="R371" s="34"/>
      <c r="S371" s="34"/>
      <c r="T371" s="33" t="s">
        <v>25</v>
      </c>
      <c r="U371" s="33" t="s">
        <v>25</v>
      </c>
      <c r="V371" s="33" t="s">
        <v>1361</v>
      </c>
      <c r="W371" s="33" t="s">
        <v>1439</v>
      </c>
      <c r="X371" s="17" t="s">
        <v>25</v>
      </c>
      <c r="Y371" s="36">
        <v>151619115</v>
      </c>
      <c r="Z371" s="36">
        <v>86587655</v>
      </c>
      <c r="AA371" s="36"/>
      <c r="AB371" s="36">
        <v>22628652</v>
      </c>
      <c r="AC371" s="36">
        <v>10021860</v>
      </c>
      <c r="AD371" s="6">
        <v>9922297</v>
      </c>
      <c r="AE371" s="6">
        <v>22458651</v>
      </c>
      <c r="AF371" s="36"/>
      <c r="AG371" s="36"/>
      <c r="AH371" s="41"/>
      <c r="AI371" s="93">
        <f t="shared" si="72"/>
        <v>129160464</v>
      </c>
      <c r="AJ371" s="11">
        <f t="shared" si="73"/>
        <v>0.67038823118504742</v>
      </c>
      <c r="AK371" s="11">
        <f t="shared" si="74"/>
        <v>7.7592319581632971E-2</v>
      </c>
      <c r="AL371" s="11">
        <f t="shared" si="75"/>
        <v>7.5188572143316508E-3</v>
      </c>
      <c r="AM371" s="11">
        <f t="shared" si="76"/>
        <v>8.7025031873217719E-4</v>
      </c>
      <c r="AN371" s="94">
        <f t="shared" si="77"/>
        <v>1.1215676028561156E-2</v>
      </c>
    </row>
    <row r="372" spans="1:40" ht="12.75" customHeight="1" x14ac:dyDescent="0.2">
      <c r="A372" s="4" t="s">
        <v>1437</v>
      </c>
      <c r="B372" s="35" t="s">
        <v>745</v>
      </c>
      <c r="C372" s="61"/>
      <c r="D372" s="33" t="s">
        <v>746</v>
      </c>
      <c r="E372" s="33" t="s">
        <v>964</v>
      </c>
      <c r="F372" s="33" t="s">
        <v>965</v>
      </c>
      <c r="G372" s="33" t="s">
        <v>548</v>
      </c>
      <c r="H372" s="19" t="s">
        <v>51</v>
      </c>
      <c r="I372" s="33" t="s">
        <v>817</v>
      </c>
      <c r="J372" s="33" t="s">
        <v>52</v>
      </c>
      <c r="K372" s="36">
        <v>1724181</v>
      </c>
      <c r="L372" s="37"/>
      <c r="M372" s="37"/>
      <c r="N372" s="56">
        <v>-1.3247999999999999E-2</v>
      </c>
      <c r="O372" s="56">
        <v>-1.639E-3</v>
      </c>
      <c r="P372" s="33" t="s">
        <v>1439</v>
      </c>
      <c r="Q372" s="33" t="s">
        <v>747</v>
      </c>
      <c r="R372" s="34"/>
      <c r="S372" s="34"/>
      <c r="T372" s="33" t="s">
        <v>25</v>
      </c>
      <c r="U372" s="33" t="s">
        <v>25</v>
      </c>
      <c r="V372" s="33" t="s">
        <v>1352</v>
      </c>
      <c r="W372" s="33" t="s">
        <v>1439</v>
      </c>
      <c r="X372" s="17" t="s">
        <v>25</v>
      </c>
      <c r="Y372" s="36">
        <v>6521.158187</v>
      </c>
      <c r="Z372" s="36"/>
      <c r="AA372" s="36"/>
      <c r="AB372" s="36"/>
      <c r="AC372" s="36">
        <v>688.86309400000005</v>
      </c>
      <c r="AD372" s="6">
        <v>5419.700780000001</v>
      </c>
      <c r="AE372" s="6">
        <v>412.59431200000006</v>
      </c>
      <c r="AF372" s="36"/>
      <c r="AG372" s="36"/>
      <c r="AH372" s="41"/>
      <c r="AI372" s="93">
        <f t="shared" si="72"/>
        <v>6108.5638740000013</v>
      </c>
      <c r="AJ372" s="11">
        <f t="shared" si="73"/>
        <v>0</v>
      </c>
      <c r="AK372" s="11">
        <f t="shared" si="74"/>
        <v>0.11277005663017152</v>
      </c>
      <c r="AL372" s="11">
        <f t="shared" si="75"/>
        <v>0</v>
      </c>
      <c r="AM372" s="11">
        <f t="shared" si="76"/>
        <v>3.9953061424525616E-4</v>
      </c>
      <c r="AN372" s="94">
        <f t="shared" si="77"/>
        <v>3.5428785458139263E-3</v>
      </c>
    </row>
    <row r="373" spans="1:40" ht="12.75" customHeight="1" x14ac:dyDescent="0.2">
      <c r="A373" s="4" t="s">
        <v>1437</v>
      </c>
      <c r="B373" s="35" t="s">
        <v>748</v>
      </c>
      <c r="C373" s="61"/>
      <c r="D373" s="33" t="s">
        <v>749</v>
      </c>
      <c r="E373" s="33" t="s">
        <v>964</v>
      </c>
      <c r="F373" s="33" t="s">
        <v>965</v>
      </c>
      <c r="G373" s="33" t="s">
        <v>548</v>
      </c>
      <c r="H373" s="19" t="s">
        <v>51</v>
      </c>
      <c r="I373" s="33" t="s">
        <v>817</v>
      </c>
      <c r="J373" s="33" t="s">
        <v>120</v>
      </c>
      <c r="K373" s="36">
        <v>834815</v>
      </c>
      <c r="L373" s="37"/>
      <c r="M373" s="37"/>
      <c r="N373" s="56">
        <v>-0.440604</v>
      </c>
      <c r="O373" s="56">
        <v>1.0158E-2</v>
      </c>
      <c r="P373" s="33" t="s">
        <v>1439</v>
      </c>
      <c r="Q373" s="33" t="s">
        <v>747</v>
      </c>
      <c r="R373" s="34"/>
      <c r="S373" s="34"/>
      <c r="T373" s="33" t="s">
        <v>25</v>
      </c>
      <c r="U373" s="33" t="s">
        <v>25</v>
      </c>
      <c r="V373" s="33" t="s">
        <v>1352</v>
      </c>
      <c r="W373" s="33" t="s">
        <v>1439</v>
      </c>
      <c r="X373" s="17" t="s">
        <v>25</v>
      </c>
      <c r="Y373" s="36">
        <v>6456.827139</v>
      </c>
      <c r="Z373" s="36"/>
      <c r="AA373" s="36"/>
      <c r="AB373" s="36"/>
      <c r="AC373" s="36">
        <v>346.031991</v>
      </c>
      <c r="AD373" s="6">
        <v>5598.3502050000006</v>
      </c>
      <c r="AE373" s="6">
        <v>512.44494200000008</v>
      </c>
      <c r="AF373" s="36"/>
      <c r="AG373" s="36"/>
      <c r="AH373" s="41"/>
      <c r="AI373" s="93">
        <f t="shared" si="72"/>
        <v>5944.3821960000005</v>
      </c>
      <c r="AJ373" s="11">
        <f t="shared" si="73"/>
        <v>0</v>
      </c>
      <c r="AK373" s="11">
        <f t="shared" si="74"/>
        <v>5.8211598714639573E-2</v>
      </c>
      <c r="AL373" s="11">
        <f t="shared" si="75"/>
        <v>0</v>
      </c>
      <c r="AM373" s="11">
        <f t="shared" si="76"/>
        <v>4.1450140570066421E-4</v>
      </c>
      <c r="AN373" s="94">
        <f t="shared" si="77"/>
        <v>7.1205982115798115E-3</v>
      </c>
    </row>
    <row r="374" spans="1:40" ht="12.75" customHeight="1" x14ac:dyDescent="0.2">
      <c r="A374" s="4" t="s">
        <v>1437</v>
      </c>
      <c r="B374" s="35" t="s">
        <v>750</v>
      </c>
      <c r="C374" s="35" t="s">
        <v>728</v>
      </c>
      <c r="D374" s="33" t="s">
        <v>751</v>
      </c>
      <c r="E374" s="33" t="s">
        <v>964</v>
      </c>
      <c r="F374" s="33" t="s">
        <v>965</v>
      </c>
      <c r="G374" s="33" t="s">
        <v>542</v>
      </c>
      <c r="H374" s="3" t="s">
        <v>37</v>
      </c>
      <c r="I374" s="33" t="s">
        <v>817</v>
      </c>
      <c r="J374" s="33" t="s">
        <v>52</v>
      </c>
      <c r="K374" s="36">
        <v>254878</v>
      </c>
      <c r="L374" s="37"/>
      <c r="M374" s="37"/>
      <c r="N374" s="56">
        <v>-2.4424000000000001E-2</v>
      </c>
      <c r="O374" s="56">
        <v>-1.639E-3</v>
      </c>
      <c r="P374" s="33" t="s">
        <v>1441</v>
      </c>
      <c r="Q374" s="34"/>
      <c r="R374" s="34"/>
      <c r="S374" s="34"/>
      <c r="T374" s="33" t="s">
        <v>1342</v>
      </c>
      <c r="U374" s="33" t="s">
        <v>26</v>
      </c>
      <c r="V374" s="33" t="s">
        <v>1362</v>
      </c>
      <c r="W374" s="33" t="s">
        <v>1439</v>
      </c>
      <c r="X374" s="17" t="s">
        <v>25</v>
      </c>
      <c r="Y374" s="36">
        <v>5717.0987299999997</v>
      </c>
      <c r="Z374" s="36"/>
      <c r="AA374" s="36"/>
      <c r="AB374" s="36">
        <v>0</v>
      </c>
      <c r="AC374" s="36">
        <v>127.49081099999999</v>
      </c>
      <c r="AD374" s="6">
        <v>5013.8034440000001</v>
      </c>
      <c r="AE374" s="6">
        <v>575.80447600000002</v>
      </c>
      <c r="AF374" s="36"/>
      <c r="AG374" s="36"/>
      <c r="AH374" s="41">
        <v>8.1329999999999996E-3</v>
      </c>
      <c r="AI374" s="93">
        <f t="shared" si="72"/>
        <v>5141.2942549999998</v>
      </c>
      <c r="AJ374" s="11">
        <f t="shared" si="73"/>
        <v>0</v>
      </c>
      <c r="AK374" s="11">
        <f t="shared" si="74"/>
        <v>2.4797415723873988E-2</v>
      </c>
      <c r="AL374" s="11">
        <f t="shared" si="75"/>
        <v>0</v>
      </c>
      <c r="AM374" s="11">
        <f t="shared" si="76"/>
        <v>5.0020327764656032E-4</v>
      </c>
      <c r="AN374" s="94">
        <f t="shared" si="77"/>
        <v>2.8304588975902198E-2</v>
      </c>
    </row>
    <row r="375" spans="1:40" ht="12.75" customHeight="1" x14ac:dyDescent="0.2">
      <c r="A375" s="4" t="s">
        <v>1437</v>
      </c>
      <c r="B375" s="35" t="s">
        <v>752</v>
      </c>
      <c r="C375" s="35" t="s">
        <v>728</v>
      </c>
      <c r="D375" s="33" t="s">
        <v>753</v>
      </c>
      <c r="E375" s="33" t="s">
        <v>964</v>
      </c>
      <c r="F375" s="33" t="s">
        <v>965</v>
      </c>
      <c r="G375" s="33" t="s">
        <v>542</v>
      </c>
      <c r="H375" s="19" t="s">
        <v>176</v>
      </c>
      <c r="I375" s="33" t="s">
        <v>817</v>
      </c>
      <c r="J375" s="33" t="s">
        <v>24</v>
      </c>
      <c r="K375" s="36">
        <v>241742021</v>
      </c>
      <c r="L375" s="37"/>
      <c r="M375" s="37"/>
      <c r="N375" s="56">
        <v>-6.6400000000000001E-3</v>
      </c>
      <c r="O375" s="56">
        <v>2.0330000000000001E-3</v>
      </c>
      <c r="P375" s="33" t="s">
        <v>1195</v>
      </c>
      <c r="Q375" s="34"/>
      <c r="R375" s="34"/>
      <c r="S375" s="34"/>
      <c r="T375" s="33" t="s">
        <v>1342</v>
      </c>
      <c r="U375" s="33" t="s">
        <v>26</v>
      </c>
      <c r="V375" s="33" t="s">
        <v>1362</v>
      </c>
      <c r="W375" s="33" t="s">
        <v>1439</v>
      </c>
      <c r="X375" s="17" t="s">
        <v>25</v>
      </c>
      <c r="Y375" s="36">
        <v>2130043</v>
      </c>
      <c r="Z375" s="36"/>
      <c r="AA375" s="36">
        <v>0</v>
      </c>
      <c r="AB375" s="36">
        <v>0</v>
      </c>
      <c r="AC375" s="36">
        <v>120641</v>
      </c>
      <c r="AD375" s="6">
        <v>1610000</v>
      </c>
      <c r="AE375" s="6">
        <v>399402</v>
      </c>
      <c r="AF375" s="36"/>
      <c r="AG375" s="36"/>
      <c r="AH375" s="41">
        <v>7.835E-3</v>
      </c>
      <c r="AI375" s="93">
        <f t="shared" si="72"/>
        <v>1730641</v>
      </c>
      <c r="AJ375" s="11">
        <f t="shared" si="73"/>
        <v>0</v>
      </c>
      <c r="AK375" s="11">
        <f t="shared" si="74"/>
        <v>6.9708853540393412E-2</v>
      </c>
      <c r="AL375" s="11">
        <f t="shared" si="75"/>
        <v>0</v>
      </c>
      <c r="AM375" s="11">
        <f t="shared" si="76"/>
        <v>4.9904852909292093E-4</v>
      </c>
      <c r="AN375" s="94">
        <f t="shared" si="77"/>
        <v>1.4994040835519449E-2</v>
      </c>
    </row>
    <row r="376" spans="1:40" ht="12.75" customHeight="1" x14ac:dyDescent="0.2">
      <c r="A376" s="4" t="s">
        <v>1437</v>
      </c>
      <c r="B376" s="35" t="s">
        <v>754</v>
      </c>
      <c r="C376" s="35" t="s">
        <v>755</v>
      </c>
      <c r="D376" s="33" t="s">
        <v>756</v>
      </c>
      <c r="E376" s="33" t="s">
        <v>964</v>
      </c>
      <c r="F376" s="33" t="s">
        <v>965</v>
      </c>
      <c r="G376" s="33" t="s">
        <v>542</v>
      </c>
      <c r="H376" s="19" t="s">
        <v>176</v>
      </c>
      <c r="I376" s="33" t="s">
        <v>817</v>
      </c>
      <c r="J376" s="33" t="s">
        <v>52</v>
      </c>
      <c r="K376" s="36">
        <v>7242778</v>
      </c>
      <c r="L376" s="37"/>
      <c r="M376" s="37"/>
      <c r="N376" s="56">
        <v>-4.1921E-2</v>
      </c>
      <c r="O376" s="56">
        <v>-1.624E-3</v>
      </c>
      <c r="P376" s="33" t="s">
        <v>1441</v>
      </c>
      <c r="Q376" s="34"/>
      <c r="R376" s="34"/>
      <c r="S376" s="34"/>
      <c r="T376" s="33" t="s">
        <v>1342</v>
      </c>
      <c r="U376" s="33" t="s">
        <v>26</v>
      </c>
      <c r="V376" s="33" t="s">
        <v>1362</v>
      </c>
      <c r="W376" s="33" t="s">
        <v>1439</v>
      </c>
      <c r="X376" s="17" t="s">
        <v>25</v>
      </c>
      <c r="Y376" s="36">
        <v>28332.353131</v>
      </c>
      <c r="Z376" s="36">
        <v>10889.466048</v>
      </c>
      <c r="AA376" s="36"/>
      <c r="AB376" s="36">
        <v>3481.9629839999998</v>
      </c>
      <c r="AC376" s="36">
        <v>3613.3004449999999</v>
      </c>
      <c r="AD376" s="6">
        <v>8163.72606</v>
      </c>
      <c r="AE376" s="6">
        <v>2183.897594</v>
      </c>
      <c r="AF376" s="36"/>
      <c r="AG376" s="36"/>
      <c r="AH376" s="41">
        <v>1.6677999999999998E-2</v>
      </c>
      <c r="AI376" s="93">
        <f t="shared" si="72"/>
        <v>26148.455537000002</v>
      </c>
      <c r="AJ376" s="11">
        <f t="shared" si="73"/>
        <v>0.41644777193786575</v>
      </c>
      <c r="AK376" s="11">
        <f t="shared" si="74"/>
        <v>0.13818408662367032</v>
      </c>
      <c r="AL376" s="11">
        <f t="shared" si="75"/>
        <v>1.5034930033752242E-3</v>
      </c>
      <c r="AM376" s="11">
        <f t="shared" si="76"/>
        <v>4.9888322477922148E-4</v>
      </c>
      <c r="AN376" s="94">
        <f t="shared" si="77"/>
        <v>2.0288279859054081E-2</v>
      </c>
    </row>
    <row r="377" spans="1:40" ht="12.75" customHeight="1" x14ac:dyDescent="0.2">
      <c r="A377" s="4" t="s">
        <v>1437</v>
      </c>
      <c r="B377" s="35" t="s">
        <v>757</v>
      </c>
      <c r="C377" s="35" t="s">
        <v>755</v>
      </c>
      <c r="D377" s="33" t="s">
        <v>758</v>
      </c>
      <c r="E377" s="33" t="s">
        <v>964</v>
      </c>
      <c r="F377" s="33" t="s">
        <v>965</v>
      </c>
      <c r="G377" s="33" t="s">
        <v>542</v>
      </c>
      <c r="H377" s="19" t="s">
        <v>176</v>
      </c>
      <c r="I377" s="33" t="s">
        <v>817</v>
      </c>
      <c r="J377" s="33" t="s">
        <v>24</v>
      </c>
      <c r="K377" s="36">
        <v>6304280782</v>
      </c>
      <c r="L377" s="37"/>
      <c r="M377" s="37"/>
      <c r="N377" s="56">
        <v>-3.7939000000000001E-2</v>
      </c>
      <c r="O377" s="56">
        <v>1.9940000000000001E-3</v>
      </c>
      <c r="P377" s="33" t="s">
        <v>1195</v>
      </c>
      <c r="Q377" s="34"/>
      <c r="R377" s="34"/>
      <c r="S377" s="34"/>
      <c r="T377" s="33" t="s">
        <v>1342</v>
      </c>
      <c r="U377" s="33" t="s">
        <v>26</v>
      </c>
      <c r="V377" s="33" t="s">
        <v>1362</v>
      </c>
      <c r="W377" s="33" t="s">
        <v>1439</v>
      </c>
      <c r="X377" s="17" t="s">
        <v>25</v>
      </c>
      <c r="Y377" s="36">
        <v>20645962</v>
      </c>
      <c r="Z377" s="36">
        <v>8987484</v>
      </c>
      <c r="AA377" s="36"/>
      <c r="AB377" s="36">
        <v>3522542</v>
      </c>
      <c r="AC377" s="36">
        <v>3145606</v>
      </c>
      <c r="AD377" s="6">
        <v>4304001</v>
      </c>
      <c r="AE377" s="6">
        <v>686329</v>
      </c>
      <c r="AF377" s="36"/>
      <c r="AG377" s="36"/>
      <c r="AH377" s="41">
        <v>2.1347000000000001E-2</v>
      </c>
      <c r="AI377" s="93">
        <f t="shared" si="72"/>
        <v>19959633</v>
      </c>
      <c r="AJ377" s="11">
        <f t="shared" si="73"/>
        <v>0.45028302875107973</v>
      </c>
      <c r="AK377" s="11">
        <f t="shared" si="74"/>
        <v>0.15759838870784848</v>
      </c>
      <c r="AL377" s="11">
        <f t="shared" si="75"/>
        <v>1.4256160711720025E-3</v>
      </c>
      <c r="AM377" s="11">
        <f t="shared" si="76"/>
        <v>4.9896349937035534E-4</v>
      </c>
      <c r="AN377" s="94">
        <f t="shared" si="77"/>
        <v>2.4513044421274638E-2</v>
      </c>
    </row>
    <row r="378" spans="1:40" ht="12.75" customHeight="1" x14ac:dyDescent="0.2">
      <c r="A378" s="4" t="s">
        <v>1437</v>
      </c>
      <c r="B378" s="35" t="s">
        <v>759</v>
      </c>
      <c r="C378" s="61"/>
      <c r="D378" s="33" t="s">
        <v>760</v>
      </c>
      <c r="E378" s="33" t="s">
        <v>964</v>
      </c>
      <c r="F378" s="33" t="s">
        <v>965</v>
      </c>
      <c r="G378" s="33" t="s">
        <v>542</v>
      </c>
      <c r="H378" s="35" t="s">
        <v>77</v>
      </c>
      <c r="I378" s="33" t="s">
        <v>817</v>
      </c>
      <c r="J378" s="33" t="s">
        <v>24</v>
      </c>
      <c r="K378" s="36">
        <v>12056956231</v>
      </c>
      <c r="L378" s="37"/>
      <c r="M378" s="37"/>
      <c r="N378" s="56">
        <v>4.8423000000000001E-2</v>
      </c>
      <c r="O378" s="56">
        <v>5.5747999999999999E-2</v>
      </c>
      <c r="P378" s="33" t="s">
        <v>1438</v>
      </c>
      <c r="Q378" s="34"/>
      <c r="R378" s="34"/>
      <c r="S378" s="34"/>
      <c r="T378" s="33" t="s">
        <v>25</v>
      </c>
      <c r="U378" s="33" t="s">
        <v>25</v>
      </c>
      <c r="V378" s="33" t="s">
        <v>1361</v>
      </c>
      <c r="W378" s="33" t="s">
        <v>1439</v>
      </c>
      <c r="X378" s="17" t="s">
        <v>25</v>
      </c>
      <c r="Y378" s="36">
        <v>139749611</v>
      </c>
      <c r="Z378" s="36">
        <v>83366254</v>
      </c>
      <c r="AA378" s="36"/>
      <c r="AB378" s="36">
        <v>30913572</v>
      </c>
      <c r="AC378" s="36">
        <v>9412774</v>
      </c>
      <c r="AD378" s="6">
        <v>9838297</v>
      </c>
      <c r="AE378" s="6">
        <v>6218714</v>
      </c>
      <c r="AF378" s="36">
        <v>372465</v>
      </c>
      <c r="AG378" s="36"/>
      <c r="AH378" s="41">
        <v>3.79E-4</v>
      </c>
      <c r="AI378" s="93">
        <f t="shared" si="72"/>
        <v>133530897</v>
      </c>
      <c r="AJ378" s="11">
        <f t="shared" si="73"/>
        <v>0.62432183017537879</v>
      </c>
      <c r="AK378" s="11">
        <f t="shared" si="74"/>
        <v>7.0491356019273949E-2</v>
      </c>
      <c r="AL378" s="11">
        <f t="shared" si="75"/>
        <v>6.9143697963881248E-3</v>
      </c>
      <c r="AM378" s="11">
        <f t="shared" si="76"/>
        <v>7.8069239198186151E-4</v>
      </c>
      <c r="AN378" s="94">
        <f t="shared" si="77"/>
        <v>1.1454008853119556E-2</v>
      </c>
    </row>
    <row r="379" spans="1:40" ht="12.75" customHeight="1" x14ac:dyDescent="0.2">
      <c r="A379" s="4" t="s">
        <v>1437</v>
      </c>
      <c r="B379" s="35" t="s">
        <v>761</v>
      </c>
      <c r="C379" s="61"/>
      <c r="D379" s="33" t="s">
        <v>762</v>
      </c>
      <c r="E379" s="33" t="s">
        <v>964</v>
      </c>
      <c r="F379" s="33" t="s">
        <v>965</v>
      </c>
      <c r="G379" s="33" t="s">
        <v>542</v>
      </c>
      <c r="H379" s="3" t="s">
        <v>23</v>
      </c>
      <c r="I379" s="33" t="s">
        <v>817</v>
      </c>
      <c r="J379" s="33" t="s">
        <v>24</v>
      </c>
      <c r="K379" s="36">
        <v>9408344185</v>
      </c>
      <c r="L379" s="37"/>
      <c r="M379" s="37"/>
      <c r="N379" s="56">
        <v>1.1974E-2</v>
      </c>
      <c r="O379" s="56">
        <v>2.0330000000000001E-3</v>
      </c>
      <c r="P379" s="33" t="s">
        <v>1438</v>
      </c>
      <c r="Q379" s="34"/>
      <c r="R379" s="34"/>
      <c r="S379" s="34"/>
      <c r="T379" s="33" t="s">
        <v>1342</v>
      </c>
      <c r="U379" s="33" t="s">
        <v>26</v>
      </c>
      <c r="V379" s="33" t="s">
        <v>1361</v>
      </c>
      <c r="W379" s="33" t="s">
        <v>1439</v>
      </c>
      <c r="X379" s="17" t="s">
        <v>25</v>
      </c>
      <c r="Y379" s="36">
        <v>34157935</v>
      </c>
      <c r="Z379" s="36"/>
      <c r="AA379" s="36">
        <v>24630062</v>
      </c>
      <c r="AB379" s="36"/>
      <c r="AC379" s="36">
        <v>3764435</v>
      </c>
      <c r="AD379" s="6">
        <v>5409257</v>
      </c>
      <c r="AE379" s="6">
        <v>354181</v>
      </c>
      <c r="AF379" s="36"/>
      <c r="AG379" s="36"/>
      <c r="AH379" s="41">
        <v>6.659E-3</v>
      </c>
      <c r="AI379" s="93">
        <f t="shared" si="72"/>
        <v>9173692</v>
      </c>
      <c r="AJ379" s="11">
        <f t="shared" si="73"/>
        <v>0</v>
      </c>
      <c r="AK379" s="11">
        <f t="shared" si="74"/>
        <v>0.41035114324745153</v>
      </c>
      <c r="AL379" s="11">
        <f t="shared" si="75"/>
        <v>0</v>
      </c>
      <c r="AM379" s="11">
        <f t="shared" si="76"/>
        <v>4.0011663327557142E-4</v>
      </c>
      <c r="AN379" s="94">
        <f t="shared" si="77"/>
        <v>7.6340591410788191E-3</v>
      </c>
    </row>
    <row r="380" spans="1:40" ht="12.75" customHeight="1" x14ac:dyDescent="0.2">
      <c r="A380" s="4" t="s">
        <v>1437</v>
      </c>
      <c r="B380" s="35" t="s">
        <v>763</v>
      </c>
      <c r="C380" s="61"/>
      <c r="D380" s="33" t="s">
        <v>764</v>
      </c>
      <c r="E380" s="33" t="s">
        <v>964</v>
      </c>
      <c r="F380" s="33" t="s">
        <v>965</v>
      </c>
      <c r="G380" s="33" t="s">
        <v>542</v>
      </c>
      <c r="H380" s="3" t="s">
        <v>37</v>
      </c>
      <c r="I380" s="33" t="s">
        <v>817</v>
      </c>
      <c r="J380" s="33" t="s">
        <v>24</v>
      </c>
      <c r="K380" s="36">
        <v>10431173643</v>
      </c>
      <c r="L380" s="37"/>
      <c r="M380" s="37"/>
      <c r="N380" s="56">
        <v>-4.3235000000000003E-2</v>
      </c>
      <c r="O380" s="56">
        <v>2.0330000000000001E-3</v>
      </c>
      <c r="P380" s="33" t="s">
        <v>1438</v>
      </c>
      <c r="Q380" s="34"/>
      <c r="R380" s="34"/>
      <c r="S380" s="34"/>
      <c r="T380" s="33" t="s">
        <v>1342</v>
      </c>
      <c r="U380" s="33" t="s">
        <v>26</v>
      </c>
      <c r="V380" s="33" t="s">
        <v>1361</v>
      </c>
      <c r="W380" s="33" t="s">
        <v>1439</v>
      </c>
      <c r="X380" s="17" t="s">
        <v>25</v>
      </c>
      <c r="Y380" s="36">
        <v>9784650</v>
      </c>
      <c r="Z380" s="36"/>
      <c r="AA380" s="36"/>
      <c r="AB380" s="36"/>
      <c r="AC380" s="36">
        <v>4171995</v>
      </c>
      <c r="AD380" s="6">
        <v>5185500</v>
      </c>
      <c r="AE380" s="6">
        <v>427155</v>
      </c>
      <c r="AF380" s="36"/>
      <c r="AG380" s="36"/>
      <c r="AH380" s="41">
        <v>1.2722000000000001E-2</v>
      </c>
      <c r="AI380" s="93">
        <f t="shared" si="72"/>
        <v>9357495</v>
      </c>
      <c r="AJ380" s="11">
        <f t="shared" si="73"/>
        <v>0</v>
      </c>
      <c r="AK380" s="11">
        <f t="shared" si="74"/>
        <v>0.44584528231113135</v>
      </c>
      <c r="AL380" s="11">
        <f t="shared" si="75"/>
        <v>0</v>
      </c>
      <c r="AM380" s="11">
        <f t="shared" si="76"/>
        <v>3.9995451545375065E-4</v>
      </c>
      <c r="AN380" s="94">
        <f t="shared" si="77"/>
        <v>1.3619070197492063E-2</v>
      </c>
    </row>
    <row r="381" spans="1:40" ht="12.75" customHeight="1" x14ac:dyDescent="0.2">
      <c r="A381" s="4" t="s">
        <v>1437</v>
      </c>
      <c r="B381" s="35" t="s">
        <v>765</v>
      </c>
      <c r="C381" s="61"/>
      <c r="D381" s="33" t="s">
        <v>766</v>
      </c>
      <c r="E381" s="33" t="s">
        <v>964</v>
      </c>
      <c r="F381" s="33" t="s">
        <v>965</v>
      </c>
      <c r="G381" s="33" t="s">
        <v>542</v>
      </c>
      <c r="H381" s="3" t="s">
        <v>37</v>
      </c>
      <c r="I381" s="33" t="s">
        <v>817</v>
      </c>
      <c r="J381" s="33" t="s">
        <v>24</v>
      </c>
      <c r="K381" s="36">
        <v>36596790935</v>
      </c>
      <c r="L381" s="37"/>
      <c r="M381" s="37"/>
      <c r="N381" s="56">
        <v>7.6169999999999996E-3</v>
      </c>
      <c r="O381" s="56">
        <v>2.0330000000000001E-3</v>
      </c>
      <c r="P381" s="33" t="s">
        <v>1438</v>
      </c>
      <c r="Q381" s="34"/>
      <c r="R381" s="34"/>
      <c r="S381" s="34"/>
      <c r="T381" s="33" t="s">
        <v>1342</v>
      </c>
      <c r="U381" s="33" t="s">
        <v>26</v>
      </c>
      <c r="V381" s="33" t="s">
        <v>1361</v>
      </c>
      <c r="W381" s="33" t="s">
        <v>1439</v>
      </c>
      <c r="X381" s="17" t="s">
        <v>25</v>
      </c>
      <c r="Y381" s="36">
        <v>93196299</v>
      </c>
      <c r="Z381" s="36"/>
      <c r="AA381" s="36">
        <v>64195939</v>
      </c>
      <c r="AB381" s="36"/>
      <c r="AC381" s="36">
        <v>14634781</v>
      </c>
      <c r="AD381" s="6">
        <v>13924917</v>
      </c>
      <c r="AE381" s="6">
        <v>440662</v>
      </c>
      <c r="AF381" s="36"/>
      <c r="AG381" s="36"/>
      <c r="AH381" s="41">
        <v>8.0850000000000002E-3</v>
      </c>
      <c r="AI381" s="93">
        <f t="shared" si="72"/>
        <v>28559698</v>
      </c>
      <c r="AJ381" s="11">
        <f t="shared" si="73"/>
        <v>0</v>
      </c>
      <c r="AK381" s="11">
        <f t="shared" si="74"/>
        <v>0.51242772245000634</v>
      </c>
      <c r="AL381" s="11">
        <f t="shared" si="75"/>
        <v>0</v>
      </c>
      <c r="AM381" s="11">
        <f t="shared" si="76"/>
        <v>3.9989246669176569E-4</v>
      </c>
      <c r="AN381" s="94">
        <f t="shared" si="77"/>
        <v>8.8653880414194027E-3</v>
      </c>
    </row>
    <row r="382" spans="1:40" ht="12.75" customHeight="1" x14ac:dyDescent="0.2">
      <c r="A382" s="4" t="s">
        <v>1437</v>
      </c>
      <c r="B382" s="35" t="s">
        <v>767</v>
      </c>
      <c r="C382" s="61"/>
      <c r="D382" s="33" t="s">
        <v>768</v>
      </c>
      <c r="E382" s="33" t="s">
        <v>964</v>
      </c>
      <c r="F382" s="33" t="s">
        <v>965</v>
      </c>
      <c r="G382" s="33" t="s">
        <v>1085</v>
      </c>
      <c r="H382" s="19" t="s">
        <v>57</v>
      </c>
      <c r="I382" s="5" t="s">
        <v>810</v>
      </c>
      <c r="J382" s="33" t="s">
        <v>24</v>
      </c>
      <c r="K382" s="36">
        <v>341502961</v>
      </c>
      <c r="L382" s="37"/>
      <c r="M382" s="37"/>
      <c r="N382" s="56">
        <v>-1.0035000000000001E-2</v>
      </c>
      <c r="O382" s="56">
        <v>1.0399999999999999E-3</v>
      </c>
      <c r="P382" s="33" t="s">
        <v>1443</v>
      </c>
      <c r="Q382" s="34"/>
      <c r="R382" s="34"/>
      <c r="S382" s="34"/>
      <c r="T382" s="33" t="s">
        <v>25</v>
      </c>
      <c r="U382" s="33" t="s">
        <v>25</v>
      </c>
      <c r="V382" s="33" t="s">
        <v>1361</v>
      </c>
      <c r="W382" s="33" t="s">
        <v>1444</v>
      </c>
      <c r="X382" s="17" t="s">
        <v>25</v>
      </c>
      <c r="Y382" s="36">
        <v>3907769</v>
      </c>
      <c r="Z382" s="36">
        <v>713098</v>
      </c>
      <c r="AA382" s="36"/>
      <c r="AB382" s="36">
        <v>995766</v>
      </c>
      <c r="AC382" s="36">
        <v>221681</v>
      </c>
      <c r="AD382" s="6">
        <v>1948100</v>
      </c>
      <c r="AE382" s="6">
        <v>29124</v>
      </c>
      <c r="AF382" s="36"/>
      <c r="AG382" s="36"/>
      <c r="AH382" s="41"/>
      <c r="AI382" s="93">
        <f t="shared" si="72"/>
        <v>3878645</v>
      </c>
      <c r="AJ382" s="11">
        <f t="shared" si="73"/>
        <v>0.1838523504986922</v>
      </c>
      <c r="AK382" s="11">
        <f t="shared" si="74"/>
        <v>5.7154238142444073E-2</v>
      </c>
      <c r="AL382" s="11">
        <f t="shared" si="75"/>
        <v>2.0881165946903752E-3</v>
      </c>
      <c r="AM382" s="11">
        <f t="shared" si="76"/>
        <v>6.4913346388232338E-4</v>
      </c>
      <c r="AN382" s="94">
        <f t="shared" si="77"/>
        <v>1.135757355849105E-2</v>
      </c>
    </row>
    <row r="383" spans="1:40" ht="12.75" customHeight="1" x14ac:dyDescent="0.2">
      <c r="A383" s="4" t="s">
        <v>1437</v>
      </c>
      <c r="B383" s="35" t="s">
        <v>769</v>
      </c>
      <c r="C383" s="35" t="s">
        <v>728</v>
      </c>
      <c r="D383" s="33" t="s">
        <v>770</v>
      </c>
      <c r="E383" s="33" t="s">
        <v>964</v>
      </c>
      <c r="F383" s="33" t="s">
        <v>965</v>
      </c>
      <c r="G383" s="33" t="s">
        <v>542</v>
      </c>
      <c r="H383" s="3" t="s">
        <v>37</v>
      </c>
      <c r="I383" s="33" t="s">
        <v>817</v>
      </c>
      <c r="J383" s="33" t="s">
        <v>52</v>
      </c>
      <c r="K383" s="36">
        <v>197641</v>
      </c>
      <c r="L383" s="37"/>
      <c r="M383" s="37"/>
      <c r="N383" s="56">
        <v>-3.7158999999999998E-2</v>
      </c>
      <c r="O383" s="56">
        <v>-1.639E-3</v>
      </c>
      <c r="P383" s="33" t="s">
        <v>1441</v>
      </c>
      <c r="Q383" s="34"/>
      <c r="R383" s="34"/>
      <c r="S383" s="34"/>
      <c r="T383" s="33" t="s">
        <v>1342</v>
      </c>
      <c r="U383" s="33" t="s">
        <v>26</v>
      </c>
      <c r="V383" s="33" t="s">
        <v>1362</v>
      </c>
      <c r="W383" s="33" t="s">
        <v>1439</v>
      </c>
      <c r="X383" s="17" t="s">
        <v>25</v>
      </c>
      <c r="Y383" s="36">
        <v>5344.1381309999997</v>
      </c>
      <c r="Z383" s="36"/>
      <c r="AA383" s="36"/>
      <c r="AB383" s="36">
        <v>0</v>
      </c>
      <c r="AC383" s="36">
        <v>98.178241999999997</v>
      </c>
      <c r="AD383" s="6">
        <v>5042.8129229999995</v>
      </c>
      <c r="AE383" s="6">
        <v>203.14696599999999</v>
      </c>
      <c r="AF383" s="36"/>
      <c r="AG383" s="36"/>
      <c r="AH383" s="41">
        <v>2.676E-3</v>
      </c>
      <c r="AI383" s="93">
        <f t="shared" si="72"/>
        <v>5140.9911649999995</v>
      </c>
      <c r="AJ383" s="11">
        <f t="shared" si="73"/>
        <v>0</v>
      </c>
      <c r="AK383" s="11">
        <f t="shared" si="74"/>
        <v>1.9097142719948636E-2</v>
      </c>
      <c r="AL383" s="11">
        <f t="shared" si="75"/>
        <v>0</v>
      </c>
      <c r="AM383" s="11">
        <f t="shared" si="76"/>
        <v>4.9675038074083818E-4</v>
      </c>
      <c r="AN383" s="94">
        <f t="shared" si="77"/>
        <v>2.8687764588319224E-2</v>
      </c>
    </row>
    <row r="384" spans="1:40" ht="12.75" customHeight="1" x14ac:dyDescent="0.2">
      <c r="A384" s="4" t="s">
        <v>1437</v>
      </c>
      <c r="B384" s="35" t="s">
        <v>771</v>
      </c>
      <c r="C384" s="35" t="s">
        <v>728</v>
      </c>
      <c r="D384" s="33" t="s">
        <v>772</v>
      </c>
      <c r="E384" s="33" t="s">
        <v>964</v>
      </c>
      <c r="F384" s="33" t="s">
        <v>965</v>
      </c>
      <c r="G384" s="33" t="s">
        <v>542</v>
      </c>
      <c r="H384" s="3" t="s">
        <v>37</v>
      </c>
      <c r="I384" s="33" t="s">
        <v>817</v>
      </c>
      <c r="J384" s="33" t="s">
        <v>24</v>
      </c>
      <c r="K384" s="36">
        <v>58659157</v>
      </c>
      <c r="L384" s="37"/>
      <c r="M384" s="37"/>
      <c r="N384" s="56">
        <v>-3.6756999999999998E-2</v>
      </c>
      <c r="O384" s="56">
        <v>2.0330000000000001E-3</v>
      </c>
      <c r="P384" s="33" t="s">
        <v>1195</v>
      </c>
      <c r="Q384" s="34"/>
      <c r="R384" s="34"/>
      <c r="S384" s="34"/>
      <c r="T384" s="33" t="s">
        <v>1342</v>
      </c>
      <c r="U384" s="33" t="s">
        <v>26</v>
      </c>
      <c r="V384" s="33" t="s">
        <v>1362</v>
      </c>
      <c r="W384" s="33" t="s">
        <v>1439</v>
      </c>
      <c r="X384" s="17" t="s">
        <v>25</v>
      </c>
      <c r="Y384" s="36">
        <v>1778060</v>
      </c>
      <c r="Z384" s="36"/>
      <c r="AA384" s="36"/>
      <c r="AB384" s="36">
        <v>0</v>
      </c>
      <c r="AC384" s="36">
        <v>29120</v>
      </c>
      <c r="AD384" s="6">
        <v>1545000</v>
      </c>
      <c r="AE384" s="6">
        <v>203940</v>
      </c>
      <c r="AF384" s="36"/>
      <c r="AG384" s="36"/>
      <c r="AH384" s="41">
        <v>6.94E-3</v>
      </c>
      <c r="AI384" s="93">
        <f t="shared" si="72"/>
        <v>1574120</v>
      </c>
      <c r="AJ384" s="11">
        <f t="shared" si="73"/>
        <v>0</v>
      </c>
      <c r="AK384" s="11">
        <f t="shared" si="74"/>
        <v>1.8499224963789293E-2</v>
      </c>
      <c r="AL384" s="11">
        <f t="shared" si="75"/>
        <v>0</v>
      </c>
      <c r="AM384" s="11">
        <f t="shared" si="76"/>
        <v>4.9642718186352383E-4</v>
      </c>
      <c r="AN384" s="94">
        <f t="shared" si="77"/>
        <v>3.3775025944883595E-2</v>
      </c>
    </row>
    <row r="385" spans="1:40" ht="12.75" customHeight="1" x14ac:dyDescent="0.2">
      <c r="A385" s="4" t="s">
        <v>1437</v>
      </c>
      <c r="B385" s="35" t="s">
        <v>773</v>
      </c>
      <c r="C385" s="61"/>
      <c r="D385" s="33" t="s">
        <v>774</v>
      </c>
      <c r="E385" s="33" t="s">
        <v>964</v>
      </c>
      <c r="F385" s="33" t="s">
        <v>965</v>
      </c>
      <c r="G385" s="33" t="s">
        <v>1085</v>
      </c>
      <c r="H385" s="35" t="s">
        <v>77</v>
      </c>
      <c r="I385" s="33" t="s">
        <v>817</v>
      </c>
      <c r="J385" s="33" t="s">
        <v>24</v>
      </c>
      <c r="K385" s="36">
        <v>23420514367</v>
      </c>
      <c r="L385" s="37"/>
      <c r="M385" s="37"/>
      <c r="N385" s="56">
        <v>0.10866199999999999</v>
      </c>
      <c r="O385" s="56">
        <v>0.20590900000000001</v>
      </c>
      <c r="P385" s="33" t="s">
        <v>1438</v>
      </c>
      <c r="Q385" s="34"/>
      <c r="R385" s="34"/>
      <c r="S385" s="34"/>
      <c r="T385" s="33" t="s">
        <v>25</v>
      </c>
      <c r="U385" s="33" t="s">
        <v>25</v>
      </c>
      <c r="V385" s="33" t="s">
        <v>1361</v>
      </c>
      <c r="W385" s="33" t="s">
        <v>1439</v>
      </c>
      <c r="X385" s="17" t="s">
        <v>25</v>
      </c>
      <c r="Y385" s="36">
        <v>557817651</v>
      </c>
      <c r="Z385" s="36">
        <v>377305059</v>
      </c>
      <c r="AA385" s="36"/>
      <c r="AB385" s="36">
        <v>100804636</v>
      </c>
      <c r="AC385" s="36">
        <v>16612666</v>
      </c>
      <c r="AD385" s="6">
        <v>21349709</v>
      </c>
      <c r="AE385" s="6">
        <v>41745581</v>
      </c>
      <c r="AF385" s="36"/>
      <c r="AG385" s="36"/>
      <c r="AH385" s="41"/>
      <c r="AI385" s="93">
        <f t="shared" si="72"/>
        <v>516072070</v>
      </c>
      <c r="AJ385" s="11">
        <f t="shared" si="73"/>
        <v>0.73110924022685431</v>
      </c>
      <c r="AK385" s="11">
        <f t="shared" si="74"/>
        <v>3.2190593069685018E-2</v>
      </c>
      <c r="AL385" s="11">
        <f t="shared" si="75"/>
        <v>1.6110024446415693E-2</v>
      </c>
      <c r="AM385" s="11">
        <f t="shared" si="76"/>
        <v>7.0932114212690384E-4</v>
      </c>
      <c r="AN385" s="94">
        <f t="shared" si="77"/>
        <v>2.2035044231443375E-2</v>
      </c>
    </row>
    <row r="386" spans="1:40" ht="12.75" customHeight="1" x14ac:dyDescent="0.2">
      <c r="A386" s="4" t="s">
        <v>1437</v>
      </c>
      <c r="B386" s="35" t="s">
        <v>775</v>
      </c>
      <c r="C386" s="61"/>
      <c r="D386" s="33" t="s">
        <v>776</v>
      </c>
      <c r="E386" s="33" t="s">
        <v>964</v>
      </c>
      <c r="F386" s="33" t="s">
        <v>965</v>
      </c>
      <c r="G386" s="33" t="s">
        <v>1085</v>
      </c>
      <c r="H386" s="3" t="s">
        <v>46</v>
      </c>
      <c r="I386" s="5" t="s">
        <v>810</v>
      </c>
      <c r="J386" s="33" t="s">
        <v>24</v>
      </c>
      <c r="K386" s="36">
        <v>13522393724</v>
      </c>
      <c r="L386" s="37"/>
      <c r="M386" s="37"/>
      <c r="N386" s="56">
        <v>1.8869E-2</v>
      </c>
      <c r="O386" s="56">
        <v>1.3991E-2</v>
      </c>
      <c r="P386" s="33" t="s">
        <v>1438</v>
      </c>
      <c r="Q386" s="34"/>
      <c r="R386" s="34"/>
      <c r="S386" s="34"/>
      <c r="T386" s="33" t="s">
        <v>25</v>
      </c>
      <c r="U386" s="33" t="s">
        <v>25</v>
      </c>
      <c r="V386" s="33" t="s">
        <v>1361</v>
      </c>
      <c r="W386" s="33" t="s">
        <v>1439</v>
      </c>
      <c r="X386" s="17" t="s">
        <v>25</v>
      </c>
      <c r="Y386" s="36">
        <v>132972216</v>
      </c>
      <c r="Z386" s="36">
        <v>74498673</v>
      </c>
      <c r="AA386" s="36"/>
      <c r="AB386" s="36">
        <v>40266091</v>
      </c>
      <c r="AC386" s="36">
        <v>6228268</v>
      </c>
      <c r="AD386" s="6">
        <v>11506060</v>
      </c>
      <c r="AE386" s="6">
        <v>473124</v>
      </c>
      <c r="AF386" s="36"/>
      <c r="AG386" s="36"/>
      <c r="AH386" s="41"/>
      <c r="AI386" s="93">
        <f t="shared" si="72"/>
        <v>132499092</v>
      </c>
      <c r="AJ386" s="11">
        <f t="shared" si="73"/>
        <v>0.56225798890757683</v>
      </c>
      <c r="AK386" s="11">
        <f t="shared" si="74"/>
        <v>4.7006118351361988E-2</v>
      </c>
      <c r="AL386" s="11">
        <f t="shared" si="75"/>
        <v>5.5092814571563054E-3</v>
      </c>
      <c r="AM386" s="11">
        <f t="shared" si="76"/>
        <v>4.6058916247541736E-4</v>
      </c>
      <c r="AN386" s="94">
        <f t="shared" si="77"/>
        <v>9.7984938690874046E-3</v>
      </c>
    </row>
    <row r="387" spans="1:40" ht="12.75" customHeight="1" x14ac:dyDescent="0.2">
      <c r="A387" s="4" t="s">
        <v>1437</v>
      </c>
      <c r="B387" s="35" t="s">
        <v>777</v>
      </c>
      <c r="C387" s="61"/>
      <c r="D387" s="33" t="s">
        <v>778</v>
      </c>
      <c r="E387" s="33" t="s">
        <v>964</v>
      </c>
      <c r="F387" s="33" t="s">
        <v>965</v>
      </c>
      <c r="G387" s="33" t="s">
        <v>548</v>
      </c>
      <c r="H387" s="35" t="s">
        <v>110</v>
      </c>
      <c r="I387" s="33" t="s">
        <v>817</v>
      </c>
      <c r="J387" s="33" t="s">
        <v>24</v>
      </c>
      <c r="K387" s="36">
        <v>7144727832</v>
      </c>
      <c r="L387" s="37"/>
      <c r="M387" s="37"/>
      <c r="N387" s="56">
        <v>-4.2671000000000001E-2</v>
      </c>
      <c r="O387" s="56">
        <v>2.0330000000000001E-3</v>
      </c>
      <c r="P387" s="33" t="s">
        <v>1438</v>
      </c>
      <c r="Q387" s="34"/>
      <c r="R387" s="34"/>
      <c r="S387" s="34"/>
      <c r="T387" s="33" t="s">
        <v>1342</v>
      </c>
      <c r="U387" s="33" t="s">
        <v>26</v>
      </c>
      <c r="V387" s="33" t="s">
        <v>1361</v>
      </c>
      <c r="W387" s="33" t="s">
        <v>1439</v>
      </c>
      <c r="X387" s="17" t="s">
        <v>25</v>
      </c>
      <c r="Y387" s="36">
        <v>169301912</v>
      </c>
      <c r="Z387" s="36">
        <v>131509499</v>
      </c>
      <c r="AA387" s="36">
        <v>0</v>
      </c>
      <c r="AB387" s="36">
        <v>14438795</v>
      </c>
      <c r="AC387" s="36">
        <v>4499709</v>
      </c>
      <c r="AD387" s="6">
        <v>10917719</v>
      </c>
      <c r="AE387" s="6">
        <v>7936190</v>
      </c>
      <c r="AF387" s="36"/>
      <c r="AG387" s="36"/>
      <c r="AH387" s="41"/>
      <c r="AI387" s="93">
        <f t="shared" si="72"/>
        <v>161365722</v>
      </c>
      <c r="AJ387" s="11">
        <f t="shared" si="73"/>
        <v>0.81497791086015159</v>
      </c>
      <c r="AK387" s="11">
        <f t="shared" si="74"/>
        <v>2.7885160145721656E-2</v>
      </c>
      <c r="AL387" s="11">
        <f t="shared" si="75"/>
        <v>1.8406509260015715E-2</v>
      </c>
      <c r="AM387" s="11">
        <f t="shared" si="76"/>
        <v>6.2979431908470769E-4</v>
      </c>
      <c r="AN387" s="94">
        <f t="shared" si="77"/>
        <v>2.2585286073077668E-2</v>
      </c>
    </row>
    <row r="388" spans="1:40" ht="12.75" customHeight="1" x14ac:dyDescent="0.2">
      <c r="A388" s="4" t="s">
        <v>1437</v>
      </c>
      <c r="B388" s="35" t="s">
        <v>779</v>
      </c>
      <c r="C388" s="61"/>
      <c r="D388" s="33" t="s">
        <v>780</v>
      </c>
      <c r="E388" s="33" t="s">
        <v>964</v>
      </c>
      <c r="F388" s="33" t="s">
        <v>965</v>
      </c>
      <c r="G388" s="33" t="s">
        <v>542</v>
      </c>
      <c r="H388" s="3" t="s">
        <v>37</v>
      </c>
      <c r="I388" s="33" t="s">
        <v>817</v>
      </c>
      <c r="J388" s="33" t="s">
        <v>120</v>
      </c>
      <c r="K388" s="36">
        <v>5196798</v>
      </c>
      <c r="L388" s="37"/>
      <c r="M388" s="37"/>
      <c r="N388" s="56">
        <v>-2.4995E-2</v>
      </c>
      <c r="O388" s="56">
        <v>1.0055E-2</v>
      </c>
      <c r="P388" s="33" t="s">
        <v>1438</v>
      </c>
      <c r="Q388" s="34"/>
      <c r="R388" s="34"/>
      <c r="S388" s="34"/>
      <c r="T388" s="33" t="s">
        <v>1342</v>
      </c>
      <c r="U388" s="33" t="s">
        <v>26</v>
      </c>
      <c r="V388" s="33" t="s">
        <v>1361</v>
      </c>
      <c r="W388" s="33" t="s">
        <v>1439</v>
      </c>
      <c r="X388" s="17" t="s">
        <v>25</v>
      </c>
      <c r="Y388" s="36">
        <v>9713.6465499999995</v>
      </c>
      <c r="Z388" s="36"/>
      <c r="AA388" s="36"/>
      <c r="AB388" s="36"/>
      <c r="AC388" s="36">
        <v>2158.54648</v>
      </c>
      <c r="AD388" s="6">
        <v>6742.8405840000005</v>
      </c>
      <c r="AE388" s="6">
        <v>812.25948500000004</v>
      </c>
      <c r="AF388" s="36"/>
      <c r="AG388" s="36"/>
      <c r="AH388" s="41">
        <v>1.2208E-2</v>
      </c>
      <c r="AI388" s="93">
        <f t="shared" si="72"/>
        <v>8901.3870640000005</v>
      </c>
      <c r="AJ388" s="11">
        <f t="shared" si="73"/>
        <v>0</v>
      </c>
      <c r="AK388" s="11">
        <f t="shared" si="74"/>
        <v>0.24249551946008938</v>
      </c>
      <c r="AL388" s="11">
        <f t="shared" si="75"/>
        <v>0</v>
      </c>
      <c r="AM388" s="11">
        <f t="shared" si="76"/>
        <v>4.1536085874417287E-4</v>
      </c>
      <c r="AN388" s="94">
        <f t="shared" si="77"/>
        <v>1.3920859931057548E-2</v>
      </c>
    </row>
    <row r="389" spans="1:40" ht="12.75" customHeight="1" x14ac:dyDescent="0.2">
      <c r="A389" s="4" t="s">
        <v>1437</v>
      </c>
      <c r="B389" s="35" t="s">
        <v>781</v>
      </c>
      <c r="C389" s="61"/>
      <c r="D389" s="33" t="s">
        <v>782</v>
      </c>
      <c r="E389" s="33" t="s">
        <v>964</v>
      </c>
      <c r="F389" s="33" t="s">
        <v>965</v>
      </c>
      <c r="G389" s="33" t="s">
        <v>542</v>
      </c>
      <c r="H389" s="3" t="s">
        <v>37</v>
      </c>
      <c r="I389" s="33" t="s">
        <v>817</v>
      </c>
      <c r="J389" s="33" t="s">
        <v>120</v>
      </c>
      <c r="K389" s="36">
        <v>20466490</v>
      </c>
      <c r="L389" s="37"/>
      <c r="M389" s="37"/>
      <c r="N389" s="56">
        <v>2.2169999999999999E-2</v>
      </c>
      <c r="O389" s="56">
        <v>1.0055E-2</v>
      </c>
      <c r="P389" s="33" t="s">
        <v>1438</v>
      </c>
      <c r="Q389" s="34"/>
      <c r="R389" s="34"/>
      <c r="S389" s="34"/>
      <c r="T389" s="33" t="s">
        <v>1342</v>
      </c>
      <c r="U389" s="33" t="s">
        <v>26</v>
      </c>
      <c r="V389" s="33" t="s">
        <v>1361</v>
      </c>
      <c r="W389" s="33" t="s">
        <v>1439</v>
      </c>
      <c r="X389" s="17" t="s">
        <v>25</v>
      </c>
      <c r="Y389" s="36">
        <v>89575.678077000004</v>
      </c>
      <c r="Z389" s="36"/>
      <c r="AA389" s="36">
        <v>67388.899621000004</v>
      </c>
      <c r="AB389" s="36"/>
      <c r="AC389" s="36">
        <v>8499.7913609999996</v>
      </c>
      <c r="AD389" s="6">
        <v>12352.422532999999</v>
      </c>
      <c r="AE389" s="6">
        <v>1334.5645629999999</v>
      </c>
      <c r="AF389" s="36"/>
      <c r="AG389" s="36"/>
      <c r="AH389" s="41">
        <v>9.3629999999999998E-3</v>
      </c>
      <c r="AI389" s="93">
        <f t="shared" si="72"/>
        <v>20852.213894</v>
      </c>
      <c r="AJ389" s="11">
        <f t="shared" si="73"/>
        <v>0</v>
      </c>
      <c r="AK389" s="11">
        <f t="shared" si="74"/>
        <v>0.40762057229068244</v>
      </c>
      <c r="AL389" s="11">
        <f t="shared" ref="AL389:AL420" si="78">+Z389/K389</f>
        <v>0</v>
      </c>
      <c r="AM389" s="11">
        <f t="shared" ref="AM389:AM420" si="79">+AC389/K389</f>
        <v>4.1530283702774631E-4</v>
      </c>
      <c r="AN389" s="94">
        <f t="shared" ref="AN389:AN420" si="80">+AI389/K389+AH389</f>
        <v>1.0381846607014685E-2</v>
      </c>
    </row>
    <row r="390" spans="1:40" ht="12.75" customHeight="1" x14ac:dyDescent="0.2">
      <c r="A390" s="4" t="s">
        <v>1437</v>
      </c>
      <c r="B390" s="35" t="s">
        <v>783</v>
      </c>
      <c r="C390" s="61"/>
      <c r="D390" s="33" t="s">
        <v>784</v>
      </c>
      <c r="E390" s="33" t="s">
        <v>964</v>
      </c>
      <c r="F390" s="33" t="s">
        <v>965</v>
      </c>
      <c r="G390" s="33" t="s">
        <v>1085</v>
      </c>
      <c r="H390" s="19" t="s">
        <v>57</v>
      </c>
      <c r="I390" s="33" t="s">
        <v>817</v>
      </c>
      <c r="J390" s="33" t="s">
        <v>120</v>
      </c>
      <c r="K390" s="36">
        <v>5929753</v>
      </c>
      <c r="L390" s="37"/>
      <c r="M390" s="37"/>
      <c r="N390" s="56">
        <v>8.3210000000000003E-3</v>
      </c>
      <c r="O390" s="56">
        <v>9.3259999999999992E-3</v>
      </c>
      <c r="P390" s="33" t="s">
        <v>1438</v>
      </c>
      <c r="Q390" s="34"/>
      <c r="R390" s="34"/>
      <c r="S390" s="34"/>
      <c r="T390" s="33" t="s">
        <v>25</v>
      </c>
      <c r="U390" s="33" t="s">
        <v>25</v>
      </c>
      <c r="V390" s="33" t="s">
        <v>1361</v>
      </c>
      <c r="W390" s="33" t="s">
        <v>1439</v>
      </c>
      <c r="X390" s="17" t="s">
        <v>25</v>
      </c>
      <c r="Y390" s="36">
        <v>42899.787496999998</v>
      </c>
      <c r="Z390" s="36">
        <v>24355.385983</v>
      </c>
      <c r="AA390" s="36"/>
      <c r="AB390" s="36">
        <v>6104.9687039999999</v>
      </c>
      <c r="AC390" s="36">
        <v>2447.9792910000001</v>
      </c>
      <c r="AD390" s="6">
        <v>9092.1373920000005</v>
      </c>
      <c r="AE390" s="6">
        <v>899.31612700000005</v>
      </c>
      <c r="AF390" s="36"/>
      <c r="AG390" s="36"/>
      <c r="AH390" s="41"/>
      <c r="AI390" s="93">
        <f t="shared" si="72"/>
        <v>42000.471369999999</v>
      </c>
      <c r="AJ390" s="11">
        <f t="shared" si="73"/>
        <v>0.57988363436312551</v>
      </c>
      <c r="AK390" s="11">
        <f t="shared" si="74"/>
        <v>5.8284567081038456E-2</v>
      </c>
      <c r="AL390" s="11">
        <f t="shared" si="78"/>
        <v>4.1073188011372481E-3</v>
      </c>
      <c r="AM390" s="11">
        <f t="shared" si="79"/>
        <v>4.1282989207138982E-4</v>
      </c>
      <c r="AN390" s="94">
        <f t="shared" si="80"/>
        <v>7.083005206119041E-3</v>
      </c>
    </row>
    <row r="391" spans="1:40" ht="12.75" customHeight="1" x14ac:dyDescent="0.2">
      <c r="A391" s="4" t="s">
        <v>1437</v>
      </c>
      <c r="B391" s="35" t="s">
        <v>785</v>
      </c>
      <c r="C391" s="35" t="s">
        <v>55</v>
      </c>
      <c r="D391" s="33" t="s">
        <v>786</v>
      </c>
      <c r="E391" s="33" t="s">
        <v>964</v>
      </c>
      <c r="F391" s="33" t="s">
        <v>965</v>
      </c>
      <c r="G391" s="33" t="s">
        <v>548</v>
      </c>
      <c r="H391" s="35" t="s">
        <v>110</v>
      </c>
      <c r="I391" s="33" t="s">
        <v>817</v>
      </c>
      <c r="J391" s="33" t="s">
        <v>24</v>
      </c>
      <c r="K391" s="36">
        <v>20774435358</v>
      </c>
      <c r="L391" s="37"/>
      <c r="M391" s="37"/>
      <c r="N391" s="56">
        <v>-4.8371999999999998E-2</v>
      </c>
      <c r="O391" s="56">
        <v>2.0330000000000001E-3</v>
      </c>
      <c r="P391" s="33" t="s">
        <v>1438</v>
      </c>
      <c r="Q391" s="34"/>
      <c r="R391" s="34"/>
      <c r="S391" s="34"/>
      <c r="T391" s="33" t="s">
        <v>1341</v>
      </c>
      <c r="U391" s="33" t="s">
        <v>26</v>
      </c>
      <c r="V391" s="33" t="s">
        <v>1361</v>
      </c>
      <c r="W391" s="33" t="s">
        <v>1439</v>
      </c>
      <c r="X391" s="17" t="s">
        <v>25</v>
      </c>
      <c r="Y391" s="36">
        <v>404040098.04581606</v>
      </c>
      <c r="Z391" s="36">
        <v>240410598</v>
      </c>
      <c r="AA391" s="36"/>
      <c r="AB391" s="36">
        <v>110824839</v>
      </c>
      <c r="AC391" s="36">
        <v>11182416.835508088</v>
      </c>
      <c r="AD391" s="6">
        <v>39283940.604816288</v>
      </c>
      <c r="AE391" s="6">
        <v>2338303.6054916317</v>
      </c>
      <c r="AF391" s="36"/>
      <c r="AG391" s="36"/>
      <c r="AH391" s="41"/>
      <c r="AI391" s="93">
        <f t="shared" si="72"/>
        <v>401701794.44032443</v>
      </c>
      <c r="AJ391" s="11">
        <f t="shared" si="73"/>
        <v>0.59848026901387086</v>
      </c>
      <c r="AK391" s="11">
        <f t="shared" si="74"/>
        <v>2.7837607375112965E-2</v>
      </c>
      <c r="AL391" s="11">
        <f t="shared" si="78"/>
        <v>1.1572425139700396E-2</v>
      </c>
      <c r="AM391" s="11">
        <f t="shared" si="79"/>
        <v>5.3827777471708105E-4</v>
      </c>
      <c r="AN391" s="94">
        <f t="shared" si="80"/>
        <v>1.9336351988292842E-2</v>
      </c>
    </row>
    <row r="392" spans="1:40" ht="12.75" customHeight="1" x14ac:dyDescent="0.2">
      <c r="A392" s="4" t="s">
        <v>1437</v>
      </c>
      <c r="B392" s="35" t="s">
        <v>787</v>
      </c>
      <c r="C392" s="61"/>
      <c r="D392" s="33" t="s">
        <v>788</v>
      </c>
      <c r="E392" s="33" t="s">
        <v>964</v>
      </c>
      <c r="F392" s="33" t="s">
        <v>965</v>
      </c>
      <c r="G392" s="33" t="s">
        <v>542</v>
      </c>
      <c r="H392" s="35" t="s">
        <v>110</v>
      </c>
      <c r="I392" s="33" t="s">
        <v>817</v>
      </c>
      <c r="J392" s="33" t="s">
        <v>52</v>
      </c>
      <c r="K392" s="36">
        <v>2140857</v>
      </c>
      <c r="L392" s="37"/>
      <c r="M392" s="37"/>
      <c r="N392" s="56">
        <v>-5.4829999999999997E-2</v>
      </c>
      <c r="O392" s="56">
        <v>-7.7400000000000004E-3</v>
      </c>
      <c r="P392" s="33" t="s">
        <v>27</v>
      </c>
      <c r="Q392" s="34"/>
      <c r="R392" s="34"/>
      <c r="S392" s="34"/>
      <c r="T392" s="33" t="s">
        <v>25</v>
      </c>
      <c r="U392" s="33" t="s">
        <v>25</v>
      </c>
      <c r="V392" s="33" t="s">
        <v>1361</v>
      </c>
      <c r="W392" s="33" t="s">
        <v>1439</v>
      </c>
      <c r="X392" s="17" t="s">
        <v>25</v>
      </c>
      <c r="Y392" s="36">
        <v>6147.913845</v>
      </c>
      <c r="Z392" s="36"/>
      <c r="AA392" s="36"/>
      <c r="AB392" s="36"/>
      <c r="AC392" s="36">
        <v>853.32430499999998</v>
      </c>
      <c r="AD392" s="6">
        <v>4768.5658090000006</v>
      </c>
      <c r="AE392" s="6">
        <v>526.023731</v>
      </c>
      <c r="AF392" s="36"/>
      <c r="AG392" s="36"/>
      <c r="AH392" s="41">
        <v>1.7208000000000001E-2</v>
      </c>
      <c r="AI392" s="93">
        <f t="shared" si="72"/>
        <v>5621.8901140000007</v>
      </c>
      <c r="AJ392" s="11">
        <f t="shared" si="73"/>
        <v>0</v>
      </c>
      <c r="AK392" s="11">
        <f t="shared" si="74"/>
        <v>0.15178601639242212</v>
      </c>
      <c r="AL392" s="11">
        <f t="shared" si="78"/>
        <v>0</v>
      </c>
      <c r="AM392" s="11">
        <f t="shared" si="79"/>
        <v>3.9859005295542861E-4</v>
      </c>
      <c r="AN392" s="94">
        <f t="shared" si="80"/>
        <v>1.983399982810622E-2</v>
      </c>
    </row>
    <row r="393" spans="1:40" ht="12.75" customHeight="1" x14ac:dyDescent="0.2">
      <c r="A393" s="4" t="s">
        <v>1437</v>
      </c>
      <c r="B393" s="35" t="s">
        <v>789</v>
      </c>
      <c r="C393" s="61"/>
      <c r="D393" s="33" t="s">
        <v>790</v>
      </c>
      <c r="E393" s="33" t="s">
        <v>964</v>
      </c>
      <c r="F393" s="33" t="s">
        <v>965</v>
      </c>
      <c r="G393" s="33" t="s">
        <v>548</v>
      </c>
      <c r="H393" s="35" t="s">
        <v>110</v>
      </c>
      <c r="I393" s="33" t="s">
        <v>817</v>
      </c>
      <c r="J393" s="33" t="s">
        <v>24</v>
      </c>
      <c r="K393" s="36">
        <v>1635514261</v>
      </c>
      <c r="L393" s="37"/>
      <c r="M393" s="37"/>
      <c r="N393" s="56">
        <v>-2.9263999999999998E-2</v>
      </c>
      <c r="O393" s="56">
        <v>2.0330000000000001E-3</v>
      </c>
      <c r="P393" s="33" t="s">
        <v>1192</v>
      </c>
      <c r="Q393" s="34"/>
      <c r="R393" s="34"/>
      <c r="S393" s="34"/>
      <c r="T393" s="33" t="s">
        <v>1342</v>
      </c>
      <c r="U393" s="33" t="s">
        <v>26</v>
      </c>
      <c r="V393" s="33" t="s">
        <v>1362</v>
      </c>
      <c r="W393" s="33" t="s">
        <v>1439</v>
      </c>
      <c r="X393" s="17" t="s">
        <v>25</v>
      </c>
      <c r="Y393" s="36">
        <v>20206460</v>
      </c>
      <c r="Z393" s="36">
        <v>14679889</v>
      </c>
      <c r="AA393" s="36">
        <v>0</v>
      </c>
      <c r="AB393" s="36"/>
      <c r="AC393" s="36">
        <v>1161092</v>
      </c>
      <c r="AD393" s="6">
        <v>3023507</v>
      </c>
      <c r="AE393" s="6">
        <v>1341972</v>
      </c>
      <c r="AF393" s="36"/>
      <c r="AG393" s="36"/>
      <c r="AH393" s="41">
        <v>7.1699999999999997E-4</v>
      </c>
      <c r="AI393" s="93">
        <f t="shared" si="72"/>
        <v>18864488</v>
      </c>
      <c r="AJ393" s="11">
        <f t="shared" si="73"/>
        <v>0.77817585083676799</v>
      </c>
      <c r="AK393" s="11">
        <f t="shared" si="74"/>
        <v>6.1549086304383133E-2</v>
      </c>
      <c r="AL393" s="11">
        <f t="shared" si="78"/>
        <v>8.975702230211248E-3</v>
      </c>
      <c r="AM393" s="11">
        <f t="shared" si="79"/>
        <v>7.0992471767875335E-4</v>
      </c>
      <c r="AN393" s="94">
        <f t="shared" si="80"/>
        <v>1.2251285239717639E-2</v>
      </c>
    </row>
    <row r="394" spans="1:40" ht="12.75" customHeight="1" x14ac:dyDescent="0.2">
      <c r="A394" s="4" t="s">
        <v>1437</v>
      </c>
      <c r="B394" s="35" t="s">
        <v>791</v>
      </c>
      <c r="C394" s="61"/>
      <c r="D394" s="33" t="s">
        <v>792</v>
      </c>
      <c r="E394" s="33" t="s">
        <v>964</v>
      </c>
      <c r="F394" s="33" t="s">
        <v>965</v>
      </c>
      <c r="G394" s="33" t="s">
        <v>548</v>
      </c>
      <c r="H394" s="35" t="s">
        <v>110</v>
      </c>
      <c r="I394" s="33" t="s">
        <v>817</v>
      </c>
      <c r="J394" s="33" t="s">
        <v>24</v>
      </c>
      <c r="K394" s="36">
        <v>1876184444</v>
      </c>
      <c r="L394" s="37"/>
      <c r="M394" s="37"/>
      <c r="N394" s="56">
        <v>-1.7781999999999999E-2</v>
      </c>
      <c r="O394" s="56">
        <v>2.0330000000000001E-3</v>
      </c>
      <c r="P394" s="33" t="s">
        <v>1192</v>
      </c>
      <c r="Q394" s="34"/>
      <c r="R394" s="34"/>
      <c r="S394" s="34"/>
      <c r="T394" s="33" t="s">
        <v>1342</v>
      </c>
      <c r="U394" s="33" t="s">
        <v>26</v>
      </c>
      <c r="V394" s="33" t="s">
        <v>1362</v>
      </c>
      <c r="W394" s="33" t="s">
        <v>1439</v>
      </c>
      <c r="X394" s="17" t="s">
        <v>25</v>
      </c>
      <c r="Y394" s="36">
        <v>8054356</v>
      </c>
      <c r="Z394" s="36">
        <v>3405786</v>
      </c>
      <c r="AA394" s="36"/>
      <c r="AB394" s="36"/>
      <c r="AC394" s="36">
        <v>1332121</v>
      </c>
      <c r="AD394" s="6">
        <v>2917886</v>
      </c>
      <c r="AE394" s="6">
        <v>398563</v>
      </c>
      <c r="AF394" s="36"/>
      <c r="AG394" s="36"/>
      <c r="AH394" s="41"/>
      <c r="AI394" s="93">
        <f t="shared" ref="AI394" si="81">+Z394+AB394+AC394+AD394</f>
        <v>7655793</v>
      </c>
      <c r="AJ394" s="11">
        <f t="shared" si="73"/>
        <v>0.44486390893797678</v>
      </c>
      <c r="AK394" s="11">
        <f t="shared" si="74"/>
        <v>0.17400170041170132</v>
      </c>
      <c r="AL394" s="11">
        <f t="shared" si="78"/>
        <v>1.8152724860776002E-3</v>
      </c>
      <c r="AM394" s="11">
        <f t="shared" si="79"/>
        <v>7.1001601375605483E-4</v>
      </c>
      <c r="AN394" s="94">
        <f t="shared" si="80"/>
        <v>4.080511926470274E-3</v>
      </c>
    </row>
    <row r="395" spans="1:40" ht="12.75" customHeight="1" x14ac:dyDescent="0.2">
      <c r="A395" s="4" t="s">
        <v>1437</v>
      </c>
      <c r="B395" s="35" t="s">
        <v>793</v>
      </c>
      <c r="C395" s="35" t="s">
        <v>55</v>
      </c>
      <c r="D395" s="33" t="s">
        <v>794</v>
      </c>
      <c r="E395" s="33" t="s">
        <v>964</v>
      </c>
      <c r="F395" s="33" t="s">
        <v>965</v>
      </c>
      <c r="G395" s="33" t="s">
        <v>548</v>
      </c>
      <c r="H395" s="35" t="s">
        <v>110</v>
      </c>
      <c r="I395" s="33" t="s">
        <v>817</v>
      </c>
      <c r="J395" s="33" t="s">
        <v>24</v>
      </c>
      <c r="K395" s="36">
        <v>1050725629</v>
      </c>
      <c r="L395" s="37"/>
      <c r="M395" s="37"/>
      <c r="N395" s="56">
        <v>7.4383000000000005E-2</v>
      </c>
      <c r="O395" s="56">
        <v>2.0330000000000001E-3</v>
      </c>
      <c r="P395" s="33" t="s">
        <v>1445</v>
      </c>
      <c r="Q395" s="34"/>
      <c r="R395" s="34"/>
      <c r="S395" s="34"/>
      <c r="T395" s="33" t="s">
        <v>1341</v>
      </c>
      <c r="U395" s="33" t="s">
        <v>26</v>
      </c>
      <c r="V395" s="33" t="s">
        <v>1362</v>
      </c>
      <c r="W395" s="33" t="s">
        <v>1439</v>
      </c>
      <c r="X395" s="17" t="s">
        <v>25</v>
      </c>
      <c r="Y395" s="36">
        <v>6167099</v>
      </c>
      <c r="Z395" s="36">
        <v>1032853</v>
      </c>
      <c r="AA395" s="36"/>
      <c r="AB395" s="36">
        <v>438</v>
      </c>
      <c r="AC395" s="36">
        <v>746056</v>
      </c>
      <c r="AD395" s="6">
        <v>3520460</v>
      </c>
      <c r="AE395" s="6">
        <v>867292</v>
      </c>
      <c r="AF395" s="36"/>
      <c r="AG395" s="36"/>
      <c r="AH395" s="41">
        <v>5.2430000000000003E-3</v>
      </c>
      <c r="AI395" s="93">
        <f t="shared" ref="AI395:AI396" si="82">+Z395+AB395+AC395+AD395</f>
        <v>5299807</v>
      </c>
      <c r="AJ395" s="11">
        <f t="shared" si="73"/>
        <v>0.19488502128473734</v>
      </c>
      <c r="AK395" s="11">
        <f t="shared" si="74"/>
        <v>0.14077040918659869</v>
      </c>
      <c r="AL395" s="11">
        <f t="shared" si="78"/>
        <v>9.829902036205115E-4</v>
      </c>
      <c r="AM395" s="11">
        <f t="shared" si="79"/>
        <v>7.1003883355356891E-4</v>
      </c>
      <c r="AN395" s="94">
        <f t="shared" si="80"/>
        <v>1.0286949489500841E-2</v>
      </c>
    </row>
    <row r="396" spans="1:40" ht="12.75" customHeight="1" x14ac:dyDescent="0.2">
      <c r="A396" s="4" t="s">
        <v>1437</v>
      </c>
      <c r="B396" s="35" t="s">
        <v>795</v>
      </c>
      <c r="C396" s="61"/>
      <c r="D396" s="33" t="s">
        <v>796</v>
      </c>
      <c r="E396" s="33" t="s">
        <v>964</v>
      </c>
      <c r="F396" s="33" t="s">
        <v>965</v>
      </c>
      <c r="G396" s="33" t="s">
        <v>548</v>
      </c>
      <c r="H396" s="35" t="s">
        <v>110</v>
      </c>
      <c r="I396" s="33" t="s">
        <v>817</v>
      </c>
      <c r="J396" s="33" t="s">
        <v>24</v>
      </c>
      <c r="K396" s="36">
        <v>3746670068</v>
      </c>
      <c r="L396" s="37"/>
      <c r="M396" s="37"/>
      <c r="N396" s="56">
        <v>-2.3615000000000001E-2</v>
      </c>
      <c r="O396" s="56">
        <v>2.0330000000000001E-3</v>
      </c>
      <c r="P396" s="33" t="s">
        <v>1192</v>
      </c>
      <c r="Q396" s="34"/>
      <c r="R396" s="34"/>
      <c r="S396" s="34"/>
      <c r="T396" s="33" t="s">
        <v>1342</v>
      </c>
      <c r="U396" s="33" t="s">
        <v>26</v>
      </c>
      <c r="V396" s="33" t="s">
        <v>1362</v>
      </c>
      <c r="W396" s="33" t="s">
        <v>1439</v>
      </c>
      <c r="X396" s="17" t="s">
        <v>25</v>
      </c>
      <c r="Y396" s="36">
        <v>14810570</v>
      </c>
      <c r="Z396" s="36">
        <v>5909159</v>
      </c>
      <c r="AA396" s="36"/>
      <c r="AB396" s="36"/>
      <c r="AC396" s="36">
        <v>2660528</v>
      </c>
      <c r="AD396" s="6">
        <v>4216439</v>
      </c>
      <c r="AE396" s="6">
        <v>2024444</v>
      </c>
      <c r="AF396" s="36"/>
      <c r="AG396" s="36"/>
      <c r="AH396" s="41"/>
      <c r="AI396" s="93">
        <f t="shared" si="82"/>
        <v>12786126</v>
      </c>
      <c r="AJ396" s="11">
        <f t="shared" si="73"/>
        <v>0.46215397846071593</v>
      </c>
      <c r="AK396" s="11">
        <f t="shared" si="74"/>
        <v>0.20807928844123702</v>
      </c>
      <c r="AL396" s="11">
        <f t="shared" si="78"/>
        <v>1.5771762372325333E-3</v>
      </c>
      <c r="AM396" s="11">
        <f t="shared" si="79"/>
        <v>7.101046934245292E-4</v>
      </c>
      <c r="AN396" s="94">
        <f t="shared" si="80"/>
        <v>3.4126639837345828E-3</v>
      </c>
    </row>
    <row r="397" spans="1:40" ht="12.75" customHeight="1" x14ac:dyDescent="0.2">
      <c r="A397" s="4" t="s">
        <v>1437</v>
      </c>
      <c r="B397" s="35" t="s">
        <v>797</v>
      </c>
      <c r="C397" s="35" t="s">
        <v>55</v>
      </c>
      <c r="D397" s="33" t="s">
        <v>798</v>
      </c>
      <c r="E397" s="33" t="s">
        <v>964</v>
      </c>
      <c r="F397" s="33" t="s">
        <v>965</v>
      </c>
      <c r="G397" s="33" t="s">
        <v>548</v>
      </c>
      <c r="H397" s="35" t="s">
        <v>110</v>
      </c>
      <c r="I397" s="33" t="s">
        <v>817</v>
      </c>
      <c r="J397" s="33" t="s">
        <v>24</v>
      </c>
      <c r="K397" s="36">
        <v>19564967406</v>
      </c>
      <c r="L397" s="37"/>
      <c r="M397" s="37"/>
      <c r="N397" s="56">
        <v>-3.2397000000000002E-2</v>
      </c>
      <c r="O397" s="56">
        <v>2.0330000000000001E-3</v>
      </c>
      <c r="P397" s="33" t="s">
        <v>1192</v>
      </c>
      <c r="Q397" s="34"/>
      <c r="R397" s="34"/>
      <c r="S397" s="34"/>
      <c r="T397" s="33" t="s">
        <v>1341</v>
      </c>
      <c r="U397" s="33" t="s">
        <v>26</v>
      </c>
      <c r="V397" s="33" t="s">
        <v>1362</v>
      </c>
      <c r="W397" s="33" t="s">
        <v>1439</v>
      </c>
      <c r="X397" s="17" t="s">
        <v>25</v>
      </c>
      <c r="Y397" s="36">
        <v>146217348</v>
      </c>
      <c r="Z397" s="36">
        <v>58065399</v>
      </c>
      <c r="AA397" s="36"/>
      <c r="AB397" s="36">
        <v>88151949</v>
      </c>
      <c r="AC397" s="36"/>
      <c r="AD397" s="6">
        <v>0</v>
      </c>
      <c r="AE397" s="6">
        <v>0</v>
      </c>
      <c r="AF397" s="36"/>
      <c r="AG397" s="36"/>
      <c r="AH397" s="41"/>
      <c r="AI397" s="93">
        <f t="shared" ref="AI397:AI399" si="83">+Z397+AB397+AC397+AD397</f>
        <v>146217348</v>
      </c>
      <c r="AJ397" s="11">
        <f t="shared" si="73"/>
        <v>0.39711703018987871</v>
      </c>
      <c r="AK397" s="11">
        <f t="shared" si="74"/>
        <v>0</v>
      </c>
      <c r="AL397" s="11">
        <f t="shared" si="78"/>
        <v>2.9678249799789114E-3</v>
      </c>
      <c r="AM397" s="11">
        <f t="shared" si="79"/>
        <v>0</v>
      </c>
      <c r="AN397" s="94">
        <f t="shared" si="80"/>
        <v>7.4734266081710639E-3</v>
      </c>
    </row>
    <row r="398" spans="1:40" ht="12.75" customHeight="1" x14ac:dyDescent="0.2">
      <c r="A398" s="4" t="s">
        <v>1437</v>
      </c>
      <c r="B398" s="35" t="s">
        <v>799</v>
      </c>
      <c r="C398" s="35" t="s">
        <v>78</v>
      </c>
      <c r="D398" s="33" t="s">
        <v>800</v>
      </c>
      <c r="E398" s="33" t="s">
        <v>964</v>
      </c>
      <c r="F398" s="33" t="s">
        <v>965</v>
      </c>
      <c r="G398" s="33" t="s">
        <v>548</v>
      </c>
      <c r="H398" s="35" t="s">
        <v>110</v>
      </c>
      <c r="I398" s="33" t="s">
        <v>817</v>
      </c>
      <c r="J398" s="33" t="s">
        <v>24</v>
      </c>
      <c r="K398" s="36">
        <v>37910675605</v>
      </c>
      <c r="L398" s="37"/>
      <c r="M398" s="37"/>
      <c r="N398" s="56">
        <v>-3.8625E-2</v>
      </c>
      <c r="O398" s="56">
        <v>2.0330000000000001E-3</v>
      </c>
      <c r="P398" s="33" t="s">
        <v>1192</v>
      </c>
      <c r="Q398" s="34"/>
      <c r="R398" s="34"/>
      <c r="S398" s="34"/>
      <c r="T398" s="33" t="s">
        <v>1341</v>
      </c>
      <c r="U398" s="33" t="s">
        <v>26</v>
      </c>
      <c r="V398" s="33" t="s">
        <v>1362</v>
      </c>
      <c r="W398" s="33" t="s">
        <v>1439</v>
      </c>
      <c r="X398" s="17" t="s">
        <v>25</v>
      </c>
      <c r="Y398" s="36">
        <v>642682142</v>
      </c>
      <c r="Z398" s="36">
        <v>375786983</v>
      </c>
      <c r="AA398" s="36"/>
      <c r="AB398" s="36">
        <v>266895159</v>
      </c>
      <c r="AC398" s="36"/>
      <c r="AD398" s="6">
        <v>0</v>
      </c>
      <c r="AE398" s="6">
        <v>0</v>
      </c>
      <c r="AF398" s="36"/>
      <c r="AG398" s="36"/>
      <c r="AH398" s="41"/>
      <c r="AI398" s="93">
        <f t="shared" si="83"/>
        <v>642682142</v>
      </c>
      <c r="AJ398" s="11">
        <f t="shared" si="73"/>
        <v>0.58471670277093213</v>
      </c>
      <c r="AK398" s="11">
        <f t="shared" si="74"/>
        <v>0</v>
      </c>
      <c r="AL398" s="11">
        <f t="shared" si="78"/>
        <v>9.9124317096168507E-3</v>
      </c>
      <c r="AM398" s="11">
        <f t="shared" si="79"/>
        <v>0</v>
      </c>
      <c r="AN398" s="94">
        <f t="shared" si="80"/>
        <v>1.6952537293090004E-2</v>
      </c>
    </row>
    <row r="399" spans="1:40" ht="12.75" customHeight="1" x14ac:dyDescent="0.2">
      <c r="A399" s="4" t="s">
        <v>1437</v>
      </c>
      <c r="B399" s="35" t="s">
        <v>1446</v>
      </c>
      <c r="C399" s="61"/>
      <c r="D399" s="33" t="s">
        <v>801</v>
      </c>
      <c r="E399" s="33" t="s">
        <v>964</v>
      </c>
      <c r="F399" s="33" t="s">
        <v>965</v>
      </c>
      <c r="G399" s="33" t="s">
        <v>548</v>
      </c>
      <c r="H399" s="19" t="s">
        <v>51</v>
      </c>
      <c r="I399" s="33" t="s">
        <v>817</v>
      </c>
      <c r="J399" s="33" t="s">
        <v>24</v>
      </c>
      <c r="K399" s="36">
        <v>1073374526</v>
      </c>
      <c r="L399" s="37"/>
      <c r="M399" s="37"/>
      <c r="N399" s="56" t="s">
        <v>27</v>
      </c>
      <c r="O399" s="56">
        <v>2.0330000000000001E-3</v>
      </c>
      <c r="P399" s="33" t="s">
        <v>1192</v>
      </c>
      <c r="Q399" s="34"/>
      <c r="R399" s="34"/>
      <c r="S399" s="34"/>
      <c r="T399" s="33" t="s">
        <v>1341</v>
      </c>
      <c r="U399" s="33" t="s">
        <v>26</v>
      </c>
      <c r="V399" s="33" t="s">
        <v>1361</v>
      </c>
      <c r="W399" s="33" t="s">
        <v>1391</v>
      </c>
      <c r="X399" s="17" t="s">
        <v>25</v>
      </c>
      <c r="Y399" s="36">
        <v>2801312</v>
      </c>
      <c r="Z399" s="36"/>
      <c r="AA399" s="36"/>
      <c r="AB399" s="36"/>
      <c r="AC399" s="36">
        <v>805169</v>
      </c>
      <c r="AD399" s="6">
        <v>1821298</v>
      </c>
      <c r="AE399" s="6">
        <v>174845</v>
      </c>
      <c r="AF399" s="36"/>
      <c r="AG399" s="36"/>
      <c r="AH399" s="41">
        <v>3.1419999999999998E-3</v>
      </c>
      <c r="AI399" s="93">
        <f t="shared" si="83"/>
        <v>2626467</v>
      </c>
      <c r="AJ399" s="11">
        <f t="shared" si="73"/>
        <v>0</v>
      </c>
      <c r="AK399" s="11">
        <f t="shared" si="74"/>
        <v>0.30655972452728325</v>
      </c>
      <c r="AL399" s="11">
        <f t="shared" si="78"/>
        <v>0</v>
      </c>
      <c r="AM399" s="11">
        <f t="shared" si="79"/>
        <v>7.5012866478256631E-4</v>
      </c>
      <c r="AN399" s="94">
        <f t="shared" si="80"/>
        <v>5.5889250353720428E-3</v>
      </c>
    </row>
    <row r="400" spans="1:40" ht="12.75" customHeight="1" x14ac:dyDescent="0.2">
      <c r="A400" s="4" t="s">
        <v>1437</v>
      </c>
      <c r="B400" s="35" t="s">
        <v>802</v>
      </c>
      <c r="C400" s="35" t="s">
        <v>55</v>
      </c>
      <c r="D400" s="33" t="s">
        <v>803</v>
      </c>
      <c r="E400" s="33" t="s">
        <v>964</v>
      </c>
      <c r="F400" s="33" t="s">
        <v>965</v>
      </c>
      <c r="G400" s="33" t="s">
        <v>548</v>
      </c>
      <c r="H400" s="35" t="s">
        <v>110</v>
      </c>
      <c r="I400" s="33" t="s">
        <v>817</v>
      </c>
      <c r="J400" s="33" t="s">
        <v>24</v>
      </c>
      <c r="K400" s="36">
        <v>4560323757</v>
      </c>
      <c r="L400" s="37"/>
      <c r="M400" s="37"/>
      <c r="N400" s="56">
        <v>-1.8036E-2</v>
      </c>
      <c r="O400" s="56">
        <v>2.0330000000000001E-3</v>
      </c>
      <c r="P400" s="33" t="s">
        <v>1392</v>
      </c>
      <c r="Q400" s="34"/>
      <c r="R400" s="34"/>
      <c r="S400" s="34"/>
      <c r="T400" s="33" t="s">
        <v>1342</v>
      </c>
      <c r="U400" s="33" t="s">
        <v>26</v>
      </c>
      <c r="V400" s="34"/>
      <c r="W400" s="34"/>
      <c r="X400" s="17" t="s">
        <v>25</v>
      </c>
      <c r="Y400" s="36">
        <v>74813640.489620999</v>
      </c>
      <c r="Z400" s="36">
        <v>43227586</v>
      </c>
      <c r="AA400" s="36"/>
      <c r="AB400" s="36">
        <v>27455656.489620999</v>
      </c>
      <c r="AC400" s="36"/>
      <c r="AD400" s="6">
        <v>4130398</v>
      </c>
      <c r="AE400" s="6">
        <v>0</v>
      </c>
      <c r="AF400" s="36"/>
      <c r="AG400" s="36"/>
      <c r="AH400" s="56"/>
      <c r="AI400" s="93">
        <f t="shared" ref="AI400" si="84">+Z400+AB400+AC400+AD400</f>
        <v>74813640.489620999</v>
      </c>
      <c r="AJ400" s="11">
        <f t="shared" si="73"/>
        <v>0.57780353578699362</v>
      </c>
      <c r="AK400" s="11">
        <f t="shared" si="74"/>
        <v>0</v>
      </c>
      <c r="AL400" s="11">
        <f t="shared" si="78"/>
        <v>9.4790607648517437E-3</v>
      </c>
      <c r="AM400" s="11">
        <f t="shared" si="79"/>
        <v>0</v>
      </c>
      <c r="AN400" s="94">
        <f t="shared" si="80"/>
        <v>1.6405335339356914E-2</v>
      </c>
    </row>
    <row r="401" spans="1:40" ht="12.75" customHeight="1" x14ac:dyDescent="0.2">
      <c r="A401" s="4" t="s">
        <v>806</v>
      </c>
      <c r="B401" s="35" t="s">
        <v>804</v>
      </c>
      <c r="C401" s="35" t="s">
        <v>804</v>
      </c>
      <c r="D401" s="33" t="s">
        <v>805</v>
      </c>
      <c r="E401" s="33" t="s">
        <v>964</v>
      </c>
      <c r="F401" s="33" t="s">
        <v>965</v>
      </c>
      <c r="G401" s="33" t="s">
        <v>1180</v>
      </c>
      <c r="H401" s="35" t="s">
        <v>288</v>
      </c>
      <c r="I401" s="5" t="s">
        <v>810</v>
      </c>
      <c r="J401" s="33" t="s">
        <v>24</v>
      </c>
      <c r="K401" s="36">
        <v>1767370556</v>
      </c>
      <c r="L401" s="36">
        <v>0</v>
      </c>
      <c r="M401" s="37"/>
      <c r="N401" s="56">
        <v>7.0511000000000004E-2</v>
      </c>
      <c r="O401" s="56">
        <v>1.9989999999999999E-3</v>
      </c>
      <c r="P401" s="59">
        <v>0.02</v>
      </c>
      <c r="Q401" s="34"/>
      <c r="R401" s="34"/>
      <c r="S401" s="34"/>
      <c r="T401" s="78">
        <v>0.2</v>
      </c>
      <c r="U401" s="33" t="s">
        <v>26</v>
      </c>
      <c r="V401" s="39">
        <v>1.2999999999999999E-3</v>
      </c>
      <c r="W401" s="34"/>
      <c r="X401" s="39">
        <v>1.1000000000000001E-3</v>
      </c>
      <c r="Y401" s="36">
        <v>130168792</v>
      </c>
      <c r="Z401" s="36">
        <v>31587586</v>
      </c>
      <c r="AA401" s="36">
        <v>25012720</v>
      </c>
      <c r="AB401" s="36" t="s">
        <v>27</v>
      </c>
      <c r="AC401" s="36">
        <v>2174513</v>
      </c>
      <c r="AD401" s="36"/>
      <c r="AE401" s="6">
        <v>459089</v>
      </c>
      <c r="AF401" s="36"/>
      <c r="AG401" s="36">
        <v>45013169</v>
      </c>
      <c r="AH401" s="40"/>
      <c r="AI401" s="93">
        <f t="shared" ref="AI401" si="85">+Z401+AB401+AC401+AD401</f>
        <v>33762099</v>
      </c>
      <c r="AJ401" s="11">
        <f t="shared" si="73"/>
        <v>0.93559307435239736</v>
      </c>
      <c r="AK401" s="11">
        <f t="shared" si="74"/>
        <v>6.4406925647602656E-2</v>
      </c>
      <c r="AL401" s="11">
        <f t="shared" si="78"/>
        <v>1.7872644699643846E-2</v>
      </c>
      <c r="AM401" s="11">
        <f t="shared" si="79"/>
        <v>1.2303662028417316E-3</v>
      </c>
      <c r="AN401" s="94">
        <f t="shared" si="80"/>
        <v>1.9103010902485579E-2</v>
      </c>
    </row>
    <row r="402" spans="1:40" ht="12.75" customHeight="1" x14ac:dyDescent="0.2">
      <c r="A402" s="4" t="s">
        <v>1447</v>
      </c>
      <c r="B402" s="35" t="s">
        <v>807</v>
      </c>
      <c r="C402" s="35" t="s">
        <v>808</v>
      </c>
      <c r="D402" s="33" t="s">
        <v>809</v>
      </c>
      <c r="E402" s="33" t="s">
        <v>964</v>
      </c>
      <c r="F402" s="33" t="s">
        <v>965</v>
      </c>
      <c r="G402" s="33" t="s">
        <v>1085</v>
      </c>
      <c r="H402" s="3" t="s">
        <v>31</v>
      </c>
      <c r="I402" s="5" t="s">
        <v>810</v>
      </c>
      <c r="J402" s="33" t="s">
        <v>24</v>
      </c>
      <c r="K402" s="36">
        <v>40618911274</v>
      </c>
      <c r="L402" s="37"/>
      <c r="M402" s="37"/>
      <c r="N402" s="38">
        <v>-0.11700000000000001</v>
      </c>
      <c r="O402" s="38">
        <v>9.1600000000000001E-2</v>
      </c>
      <c r="P402" s="14">
        <v>5.4999999999999997E-3</v>
      </c>
      <c r="Q402" s="33" t="s">
        <v>27</v>
      </c>
      <c r="R402" s="33" t="s">
        <v>27</v>
      </c>
      <c r="S402" s="33" t="s">
        <v>27</v>
      </c>
      <c r="T402" s="33" t="s">
        <v>25</v>
      </c>
      <c r="U402" s="33" t="s">
        <v>25</v>
      </c>
      <c r="V402" s="39">
        <v>1E-3</v>
      </c>
      <c r="W402" s="39">
        <v>1.025E-2</v>
      </c>
      <c r="X402" s="39">
        <v>1.6750000000000001E-2</v>
      </c>
      <c r="Y402" s="36">
        <v>83068841.343963996</v>
      </c>
      <c r="Z402" s="36">
        <v>23000285</v>
      </c>
      <c r="AA402" s="36">
        <v>0</v>
      </c>
      <c r="AB402" s="36">
        <v>22814627</v>
      </c>
      <c r="AC402" s="36">
        <v>24300903</v>
      </c>
      <c r="AD402" s="6">
        <v>12907823.343963999</v>
      </c>
      <c r="AE402" s="6">
        <v>45203</v>
      </c>
      <c r="AF402" s="36"/>
      <c r="AG402" s="36"/>
      <c r="AH402" s="56"/>
      <c r="AI402" s="93">
        <f t="shared" ref="AI402:AI465" si="86">+Z402+AB402+AC402+AD402</f>
        <v>83023638.343963996</v>
      </c>
      <c r="AJ402" s="11">
        <f t="shared" si="73"/>
        <v>0.27703296866743704</v>
      </c>
      <c r="AK402" s="11">
        <f t="shared" si="74"/>
        <v>0.29269860349075788</v>
      </c>
      <c r="AL402" s="11">
        <f t="shared" si="78"/>
        <v>5.6624572837141477E-4</v>
      </c>
      <c r="AM402" s="11">
        <f t="shared" si="79"/>
        <v>5.9826573972096857E-4</v>
      </c>
      <c r="AN402" s="94">
        <f t="shared" si="80"/>
        <v>2.0439651320026168E-3</v>
      </c>
    </row>
    <row r="403" spans="1:40" ht="12.75" customHeight="1" x14ac:dyDescent="0.2">
      <c r="A403" s="4" t="s">
        <v>1447</v>
      </c>
      <c r="B403" s="35" t="s">
        <v>807</v>
      </c>
      <c r="C403" s="35" t="s">
        <v>811</v>
      </c>
      <c r="D403" s="33" t="s">
        <v>812</v>
      </c>
      <c r="E403" s="33" t="s">
        <v>964</v>
      </c>
      <c r="F403" s="33" t="s">
        <v>965</v>
      </c>
      <c r="G403" s="33" t="s">
        <v>1085</v>
      </c>
      <c r="H403" s="3" t="s">
        <v>31</v>
      </c>
      <c r="I403" s="5" t="s">
        <v>810</v>
      </c>
      <c r="J403" s="33" t="s">
        <v>24</v>
      </c>
      <c r="K403" s="36">
        <v>194152504</v>
      </c>
      <c r="L403" s="37"/>
      <c r="M403" s="37"/>
      <c r="N403" s="38">
        <v>-0.11720000000000001</v>
      </c>
      <c r="O403" s="38">
        <v>9.1600000000000001E-2</v>
      </c>
      <c r="P403" s="14">
        <v>7.4999999999999997E-3</v>
      </c>
      <c r="Q403" s="33" t="s">
        <v>27</v>
      </c>
      <c r="R403" s="33" t="s">
        <v>27</v>
      </c>
      <c r="S403" s="33" t="s">
        <v>27</v>
      </c>
      <c r="T403" s="33" t="s">
        <v>25</v>
      </c>
      <c r="U403" s="33" t="s">
        <v>25</v>
      </c>
      <c r="V403" s="39">
        <v>1E-3</v>
      </c>
      <c r="W403" s="39">
        <v>1.2749999999999999E-2</v>
      </c>
      <c r="X403" s="39">
        <v>2.1250000000000002E-2</v>
      </c>
      <c r="Y403" s="36">
        <v>313278.52315800003</v>
      </c>
      <c r="Z403" s="36">
        <v>74857</v>
      </c>
      <c r="AA403" s="36">
        <v>0</v>
      </c>
      <c r="AB403" s="36">
        <v>60445</v>
      </c>
      <c r="AC403" s="36">
        <v>116063</v>
      </c>
      <c r="AD403" s="6">
        <v>61697.523157999996</v>
      </c>
      <c r="AE403" s="6">
        <v>216</v>
      </c>
      <c r="AF403" s="36"/>
      <c r="AG403" s="36"/>
      <c r="AH403" s="56"/>
      <c r="AI403" s="93">
        <f t="shared" si="86"/>
        <v>313062.52315799997</v>
      </c>
      <c r="AJ403" s="11">
        <f t="shared" si="73"/>
        <v>0.23911198071517592</v>
      </c>
      <c r="AK403" s="11">
        <f t="shared" si="74"/>
        <v>0.37073425087494105</v>
      </c>
      <c r="AL403" s="11">
        <f t="shared" si="78"/>
        <v>3.8555773661306988E-4</v>
      </c>
      <c r="AM403" s="11">
        <f t="shared" si="79"/>
        <v>5.9779295970347108E-4</v>
      </c>
      <c r="AN403" s="94">
        <f t="shared" si="80"/>
        <v>1.6124567889065184E-3</v>
      </c>
    </row>
    <row r="404" spans="1:40" ht="12.75" customHeight="1" x14ac:dyDescent="0.2">
      <c r="A404" s="4" t="s">
        <v>1447</v>
      </c>
      <c r="B404" s="35" t="s">
        <v>807</v>
      </c>
      <c r="C404" s="35" t="s">
        <v>813</v>
      </c>
      <c r="D404" s="33" t="s">
        <v>814</v>
      </c>
      <c r="E404" s="33" t="s">
        <v>964</v>
      </c>
      <c r="F404" s="33" t="s">
        <v>965</v>
      </c>
      <c r="G404" s="33" t="s">
        <v>1085</v>
      </c>
      <c r="H404" s="3" t="s">
        <v>31</v>
      </c>
      <c r="I404" s="5" t="s">
        <v>810</v>
      </c>
      <c r="J404" s="33" t="s">
        <v>24</v>
      </c>
      <c r="K404" s="36">
        <v>2579087984</v>
      </c>
      <c r="L404" s="37"/>
      <c r="M404" s="37"/>
      <c r="N404" s="38">
        <v>-0.311</v>
      </c>
      <c r="O404" s="38">
        <v>9.1600000000000001E-2</v>
      </c>
      <c r="P404" s="14">
        <v>2E-3</v>
      </c>
      <c r="Q404" s="33" t="s">
        <v>27</v>
      </c>
      <c r="R404" s="33" t="s">
        <v>27</v>
      </c>
      <c r="S404" s="33" t="s">
        <v>27</v>
      </c>
      <c r="T404" s="33" t="s">
        <v>25</v>
      </c>
      <c r="U404" s="33" t="s">
        <v>25</v>
      </c>
      <c r="V404" s="39">
        <v>1E-3</v>
      </c>
      <c r="W404" s="39">
        <v>1.4999999999999999E-2</v>
      </c>
      <c r="X404" s="39">
        <v>1.7999999999999999E-2</v>
      </c>
      <c r="Y404" s="36">
        <v>4167523.1328779999</v>
      </c>
      <c r="Z404" s="36">
        <v>2342671</v>
      </c>
      <c r="AA404" s="36">
        <v>0</v>
      </c>
      <c r="AB404" s="36">
        <v>0</v>
      </c>
      <c r="AC404" s="36">
        <v>1002403</v>
      </c>
      <c r="AD404" s="6">
        <v>819579.13287900004</v>
      </c>
      <c r="AE404" s="6">
        <v>2870</v>
      </c>
      <c r="AF404" s="36"/>
      <c r="AG404" s="36"/>
      <c r="AH404" s="56"/>
      <c r="AI404" s="93">
        <f t="shared" si="86"/>
        <v>4164653.1328790002</v>
      </c>
      <c r="AJ404" s="11">
        <f t="shared" si="73"/>
        <v>0.56251287328232435</v>
      </c>
      <c r="AK404" s="11">
        <f t="shared" si="74"/>
        <v>0.24069303445375886</v>
      </c>
      <c r="AL404" s="11">
        <f t="shared" si="78"/>
        <v>9.0833310632802363E-4</v>
      </c>
      <c r="AM404" s="11">
        <f t="shared" si="79"/>
        <v>3.8866568578452965E-4</v>
      </c>
      <c r="AN404" s="94">
        <f t="shared" si="80"/>
        <v>1.6147774557190137E-3</v>
      </c>
    </row>
    <row r="405" spans="1:40" ht="12.75" customHeight="1" x14ac:dyDescent="0.2">
      <c r="A405" s="4" t="s">
        <v>1447</v>
      </c>
      <c r="B405" s="35" t="s">
        <v>815</v>
      </c>
      <c r="C405" s="35" t="s">
        <v>815</v>
      </c>
      <c r="D405" s="33" t="s">
        <v>816</v>
      </c>
      <c r="E405" s="33" t="s">
        <v>964</v>
      </c>
      <c r="F405" s="33" t="s">
        <v>965</v>
      </c>
      <c r="G405" s="33" t="s">
        <v>1085</v>
      </c>
      <c r="H405" s="3" t="s">
        <v>31</v>
      </c>
      <c r="I405" s="33" t="s">
        <v>817</v>
      </c>
      <c r="J405" s="33" t="s">
        <v>52</v>
      </c>
      <c r="K405" s="36">
        <v>51676758</v>
      </c>
      <c r="L405" s="37"/>
      <c r="M405" s="37"/>
      <c r="N405" s="38">
        <v>-6.0400000000000002E-2</v>
      </c>
      <c r="O405" s="38">
        <v>-0.40039999999999998</v>
      </c>
      <c r="P405" s="14">
        <v>8.0000000000000002E-3</v>
      </c>
      <c r="Q405" s="33" t="s">
        <v>27</v>
      </c>
      <c r="R405" s="33" t="s">
        <v>27</v>
      </c>
      <c r="S405" s="33" t="s">
        <v>27</v>
      </c>
      <c r="T405" s="33" t="s">
        <v>25</v>
      </c>
      <c r="U405" s="33" t="s">
        <v>25</v>
      </c>
      <c r="V405" s="39">
        <v>1E-3</v>
      </c>
      <c r="W405" s="39">
        <v>1.325E-2</v>
      </c>
      <c r="X405" s="39">
        <v>2.2249999999999999E-2</v>
      </c>
      <c r="Y405" s="36">
        <v>323130.15999999997</v>
      </c>
      <c r="Z405" s="36">
        <v>11014.16</v>
      </c>
      <c r="AA405" s="36">
        <v>0</v>
      </c>
      <c r="AB405" s="36">
        <v>14461.58</v>
      </c>
      <c r="AC405" s="36">
        <v>25808.67</v>
      </c>
      <c r="AD405" s="6">
        <v>18771.75</v>
      </c>
      <c r="AE405" s="6">
        <v>253074</v>
      </c>
      <c r="AF405" s="36"/>
      <c r="AG405" s="36"/>
      <c r="AH405" s="56"/>
      <c r="AI405" s="93">
        <f t="shared" si="86"/>
        <v>70056.160000000003</v>
      </c>
      <c r="AJ405" s="11">
        <f t="shared" si="73"/>
        <v>0.15721900829277538</v>
      </c>
      <c r="AK405" s="11">
        <f t="shared" si="74"/>
        <v>0.36839972387867104</v>
      </c>
      <c r="AL405" s="11">
        <f t="shared" si="78"/>
        <v>2.1313566149021965E-4</v>
      </c>
      <c r="AM405" s="11">
        <f t="shared" si="79"/>
        <v>4.9942509938413705E-4</v>
      </c>
      <c r="AN405" s="94">
        <f t="shared" si="80"/>
        <v>1.3556608949810668E-3</v>
      </c>
    </row>
    <row r="406" spans="1:40" ht="12.75" customHeight="1" x14ac:dyDescent="0.2">
      <c r="A406" s="4" t="s">
        <v>1447</v>
      </c>
      <c r="B406" s="35" t="s">
        <v>818</v>
      </c>
      <c r="C406" s="35" t="s">
        <v>818</v>
      </c>
      <c r="D406" s="33" t="s">
        <v>819</v>
      </c>
      <c r="E406" s="33" t="s">
        <v>964</v>
      </c>
      <c r="F406" s="33" t="s">
        <v>965</v>
      </c>
      <c r="G406" s="33" t="s">
        <v>1085</v>
      </c>
      <c r="H406" s="3" t="s">
        <v>31</v>
      </c>
      <c r="I406" s="33" t="s">
        <v>817</v>
      </c>
      <c r="J406" s="33" t="s">
        <v>120</v>
      </c>
      <c r="K406" s="36">
        <v>92777149</v>
      </c>
      <c r="L406" s="37"/>
      <c r="M406" s="37"/>
      <c r="N406" s="38">
        <v>0.82310000000000005</v>
      </c>
      <c r="O406" s="38">
        <v>1.0933999999999999</v>
      </c>
      <c r="P406" s="14">
        <v>5.4999999999999997E-3</v>
      </c>
      <c r="Q406" s="33" t="s">
        <v>27</v>
      </c>
      <c r="R406" s="33" t="s">
        <v>27</v>
      </c>
      <c r="S406" s="33" t="s">
        <v>27</v>
      </c>
      <c r="T406" s="33" t="s">
        <v>25</v>
      </c>
      <c r="U406" s="33" t="s">
        <v>25</v>
      </c>
      <c r="V406" s="39">
        <v>1E-3</v>
      </c>
      <c r="W406" s="39">
        <v>1.025E-2</v>
      </c>
      <c r="X406" s="39">
        <v>1.6750000000000001E-2</v>
      </c>
      <c r="Y406" s="36">
        <v>744424.66</v>
      </c>
      <c r="Z406" s="36">
        <v>302147.58</v>
      </c>
      <c r="AA406" s="36">
        <v>0</v>
      </c>
      <c r="AB406" s="36">
        <v>400713.83</v>
      </c>
      <c r="AC406" s="36">
        <v>7346.51</v>
      </c>
      <c r="AD406" s="6">
        <v>30577.74</v>
      </c>
      <c r="AE406" s="6">
        <v>3639</v>
      </c>
      <c r="AF406" s="36"/>
      <c r="AG406" s="36"/>
      <c r="AH406" s="56"/>
      <c r="AI406" s="93">
        <f t="shared" si="86"/>
        <v>740785.66</v>
      </c>
      <c r="AJ406" s="11">
        <f t="shared" si="73"/>
        <v>0.40787449908250112</v>
      </c>
      <c r="AK406" s="11">
        <f t="shared" si="74"/>
        <v>9.9171871118563498E-3</v>
      </c>
      <c r="AL406" s="11">
        <f t="shared" si="78"/>
        <v>3.2567025744669091E-3</v>
      </c>
      <c r="AM406" s="11">
        <f t="shared" si="79"/>
        <v>7.9184476772400063E-5</v>
      </c>
      <c r="AN406" s="94">
        <f t="shared" si="80"/>
        <v>7.9845702092009758E-3</v>
      </c>
    </row>
    <row r="407" spans="1:40" ht="12.75" customHeight="1" x14ac:dyDescent="0.2">
      <c r="A407" s="4" t="s">
        <v>1447</v>
      </c>
      <c r="B407" s="35" t="s">
        <v>820</v>
      </c>
      <c r="C407" s="35" t="s">
        <v>820</v>
      </c>
      <c r="D407" s="33" t="s">
        <v>821</v>
      </c>
      <c r="E407" s="33" t="s">
        <v>964</v>
      </c>
      <c r="F407" s="33" t="s">
        <v>965</v>
      </c>
      <c r="G407" s="33" t="s">
        <v>1085</v>
      </c>
      <c r="H407" s="3" t="s">
        <v>46</v>
      </c>
      <c r="I407" s="5" t="s">
        <v>810</v>
      </c>
      <c r="J407" s="33" t="s">
        <v>24</v>
      </c>
      <c r="K407" s="36">
        <v>42422265648</v>
      </c>
      <c r="L407" s="37"/>
      <c r="M407" s="37"/>
      <c r="N407" s="38">
        <v>1.1854</v>
      </c>
      <c r="O407" s="38">
        <v>1.3029000000000002</v>
      </c>
      <c r="P407" s="14">
        <v>8.0000000000000002E-3</v>
      </c>
      <c r="Q407" s="33" t="s">
        <v>27</v>
      </c>
      <c r="R407" s="33" t="s">
        <v>27</v>
      </c>
      <c r="S407" s="33" t="s">
        <v>27</v>
      </c>
      <c r="T407" s="33" t="s">
        <v>25</v>
      </c>
      <c r="U407" s="33" t="s">
        <v>25</v>
      </c>
      <c r="V407" s="39">
        <v>1E-3</v>
      </c>
      <c r="W407" s="39">
        <v>1.325E-2</v>
      </c>
      <c r="X407" s="39">
        <v>2.2249999999999999E-2</v>
      </c>
      <c r="Y407" s="36">
        <v>603369326</v>
      </c>
      <c r="Z407" s="36">
        <v>224142256</v>
      </c>
      <c r="AA407" s="36">
        <v>0</v>
      </c>
      <c r="AB407" s="36">
        <v>333236392</v>
      </c>
      <c r="AC407" s="36">
        <v>33832779</v>
      </c>
      <c r="AD407" s="6">
        <v>12032500</v>
      </c>
      <c r="AE407" s="6">
        <v>125399</v>
      </c>
      <c r="AF407" s="36"/>
      <c r="AG407" s="36"/>
      <c r="AH407" s="56"/>
      <c r="AI407" s="93">
        <f t="shared" si="86"/>
        <v>603243927</v>
      </c>
      <c r="AJ407" s="11">
        <f t="shared" si="73"/>
        <v>0.37156156235949972</v>
      </c>
      <c r="AK407" s="11">
        <f t="shared" si="74"/>
        <v>5.6084740327605485E-2</v>
      </c>
      <c r="AL407" s="11">
        <f t="shared" si="78"/>
        <v>5.2835993687802294E-3</v>
      </c>
      <c r="AM407" s="11">
        <f t="shared" si="79"/>
        <v>7.9752409455752509E-4</v>
      </c>
      <c r="AN407" s="94">
        <f t="shared" si="80"/>
        <v>1.4219983722826929E-2</v>
      </c>
    </row>
    <row r="408" spans="1:40" ht="12.75" customHeight="1" x14ac:dyDescent="0.2">
      <c r="A408" s="4" t="s">
        <v>1447</v>
      </c>
      <c r="B408" s="35" t="s">
        <v>822</v>
      </c>
      <c r="C408" s="35" t="s">
        <v>823</v>
      </c>
      <c r="D408" s="33" t="s">
        <v>824</v>
      </c>
      <c r="E408" s="33" t="s">
        <v>964</v>
      </c>
      <c r="F408" s="33" t="s">
        <v>965</v>
      </c>
      <c r="G408" s="33" t="s">
        <v>1085</v>
      </c>
      <c r="H408" s="3" t="s">
        <v>46</v>
      </c>
      <c r="I408" s="5" t="s">
        <v>810</v>
      </c>
      <c r="J408" s="33" t="s">
        <v>24</v>
      </c>
      <c r="K408" s="36">
        <v>52410764003</v>
      </c>
      <c r="L408" s="37"/>
      <c r="M408" s="37"/>
      <c r="N408" s="38">
        <v>0.70819999999999994</v>
      </c>
      <c r="O408" s="38">
        <v>0.19940000000000002</v>
      </c>
      <c r="P408" s="14">
        <v>5.4999999999999997E-3</v>
      </c>
      <c r="Q408" s="33" t="s">
        <v>27</v>
      </c>
      <c r="R408" s="33" t="s">
        <v>27</v>
      </c>
      <c r="S408" s="33" t="s">
        <v>27</v>
      </c>
      <c r="T408" s="33" t="s">
        <v>25</v>
      </c>
      <c r="U408" s="33" t="s">
        <v>25</v>
      </c>
      <c r="V408" s="39">
        <v>1E-3</v>
      </c>
      <c r="W408" s="39">
        <v>0.02</v>
      </c>
      <c r="X408" s="39">
        <v>2.6499999999999999E-2</v>
      </c>
      <c r="Y408" s="36">
        <v>689713871.55726004</v>
      </c>
      <c r="Z408" s="36">
        <v>255707078</v>
      </c>
      <c r="AA408" s="36">
        <v>0</v>
      </c>
      <c r="AB408" s="36">
        <v>377215311</v>
      </c>
      <c r="AC408" s="36">
        <v>41748106</v>
      </c>
      <c r="AD408" s="6">
        <v>14963820.557259999</v>
      </c>
      <c r="AE408" s="6">
        <v>79556</v>
      </c>
      <c r="AF408" s="36"/>
      <c r="AG408" s="36"/>
      <c r="AH408" s="56"/>
      <c r="AI408" s="93">
        <f t="shared" si="86"/>
        <v>689634315.55726004</v>
      </c>
      <c r="AJ408" s="11">
        <f t="shared" si="73"/>
        <v>0.37078647658850256</v>
      </c>
      <c r="AK408" s="11">
        <f t="shared" si="74"/>
        <v>6.0536584474143201E-2</v>
      </c>
      <c r="AL408" s="11">
        <f t="shared" si="78"/>
        <v>4.8789038447400474E-3</v>
      </c>
      <c r="AM408" s="11">
        <f t="shared" si="79"/>
        <v>7.9655595170507977E-4</v>
      </c>
      <c r="AN408" s="94">
        <f t="shared" si="80"/>
        <v>1.3158257252609126E-2</v>
      </c>
    </row>
    <row r="409" spans="1:40" ht="12.75" customHeight="1" x14ac:dyDescent="0.2">
      <c r="A409" s="4" t="s">
        <v>1447</v>
      </c>
      <c r="B409" s="35" t="s">
        <v>822</v>
      </c>
      <c r="C409" s="35" t="s">
        <v>825</v>
      </c>
      <c r="D409" s="33" t="s">
        <v>826</v>
      </c>
      <c r="E409" s="33" t="s">
        <v>964</v>
      </c>
      <c r="F409" s="33" t="s">
        <v>965</v>
      </c>
      <c r="G409" s="33" t="s">
        <v>1085</v>
      </c>
      <c r="H409" s="3" t="s">
        <v>46</v>
      </c>
      <c r="I409" s="5" t="s">
        <v>810</v>
      </c>
      <c r="J409" s="33" t="s">
        <v>24</v>
      </c>
      <c r="K409" s="36">
        <v>1094328660</v>
      </c>
      <c r="L409" s="37"/>
      <c r="M409" s="37"/>
      <c r="N409" s="38">
        <v>1.5094000000000001</v>
      </c>
      <c r="O409" s="38">
        <v>0.19940000000000002</v>
      </c>
      <c r="P409" s="14">
        <v>2E-3</v>
      </c>
      <c r="Q409" s="33" t="s">
        <v>27</v>
      </c>
      <c r="R409" s="33" t="s">
        <v>27</v>
      </c>
      <c r="S409" s="33" t="s">
        <v>27</v>
      </c>
      <c r="T409" s="33" t="s">
        <v>25</v>
      </c>
      <c r="U409" s="33" t="s">
        <v>25</v>
      </c>
      <c r="V409" s="39">
        <v>1E-3</v>
      </c>
      <c r="W409" s="39">
        <v>1.4999999999999999E-2</v>
      </c>
      <c r="X409" s="39">
        <v>1.7999999999999999E-2</v>
      </c>
      <c r="Y409" s="36">
        <v>2497442.2627880001</v>
      </c>
      <c r="Z409" s="36">
        <v>1746671</v>
      </c>
      <c r="AA409" s="36">
        <v>0</v>
      </c>
      <c r="AB409" s="36">
        <v>0</v>
      </c>
      <c r="AC409" s="36">
        <v>436668</v>
      </c>
      <c r="AD409" s="6">
        <v>312442.26278799999</v>
      </c>
      <c r="AE409" s="6">
        <v>1661</v>
      </c>
      <c r="AF409" s="36"/>
      <c r="AG409" s="36"/>
      <c r="AH409" s="56"/>
      <c r="AI409" s="93">
        <f t="shared" si="86"/>
        <v>2495781.2627880001</v>
      </c>
      <c r="AJ409" s="11">
        <f t="shared" si="73"/>
        <v>0.69984939226958531</v>
      </c>
      <c r="AK409" s="11">
        <f t="shared" si="74"/>
        <v>0.17496244823643106</v>
      </c>
      <c r="AL409" s="11">
        <f t="shared" si="78"/>
        <v>1.5961119029816874E-3</v>
      </c>
      <c r="AM409" s="11">
        <f t="shared" si="79"/>
        <v>3.9902820419598624E-4</v>
      </c>
      <c r="AN409" s="94">
        <f t="shared" si="80"/>
        <v>2.2806505522646185E-3</v>
      </c>
    </row>
    <row r="410" spans="1:40" ht="12.75" customHeight="1" x14ac:dyDescent="0.2">
      <c r="A410" s="4" t="s">
        <v>1447</v>
      </c>
      <c r="B410" s="35" t="s">
        <v>827</v>
      </c>
      <c r="C410" s="35" t="s">
        <v>827</v>
      </c>
      <c r="D410" s="33" t="s">
        <v>828</v>
      </c>
      <c r="E410" s="33" t="s">
        <v>964</v>
      </c>
      <c r="F410" s="33" t="s">
        <v>965</v>
      </c>
      <c r="G410" s="33" t="s">
        <v>1085</v>
      </c>
      <c r="H410" s="19" t="s">
        <v>53</v>
      </c>
      <c r="I410" s="5" t="s">
        <v>810</v>
      </c>
      <c r="J410" s="33" t="s">
        <v>24</v>
      </c>
      <c r="K410" s="36">
        <v>57978623593</v>
      </c>
      <c r="L410" s="37"/>
      <c r="M410" s="37"/>
      <c r="N410" s="38">
        <v>4.4932999999999996</v>
      </c>
      <c r="O410" s="38">
        <v>6.3304</v>
      </c>
      <c r="P410" s="14">
        <v>5.4999999999999997E-3</v>
      </c>
      <c r="Q410" s="33" t="s">
        <v>27</v>
      </c>
      <c r="R410" s="33" t="s">
        <v>27</v>
      </c>
      <c r="S410" s="33" t="s">
        <v>27</v>
      </c>
      <c r="T410" s="33" t="s">
        <v>25</v>
      </c>
      <c r="U410" s="33" t="s">
        <v>25</v>
      </c>
      <c r="V410" s="39">
        <v>1E-3</v>
      </c>
      <c r="W410" s="39">
        <v>1.025E-2</v>
      </c>
      <c r="X410" s="39">
        <v>1.6750000000000001E-2</v>
      </c>
      <c r="Y410" s="36">
        <v>847457089</v>
      </c>
      <c r="Z410" s="36">
        <v>317844673</v>
      </c>
      <c r="AA410" s="36">
        <v>0</v>
      </c>
      <c r="AB410" s="36">
        <v>467433791</v>
      </c>
      <c r="AC410" s="36">
        <v>46231967</v>
      </c>
      <c r="AD410" s="6">
        <v>15908500</v>
      </c>
      <c r="AE410" s="6">
        <v>38158</v>
      </c>
      <c r="AF410" s="36"/>
      <c r="AG410" s="36"/>
      <c r="AH410" s="56"/>
      <c r="AI410" s="93">
        <f t="shared" si="86"/>
        <v>847418931</v>
      </c>
      <c r="AJ410" s="11">
        <f t="shared" si="73"/>
        <v>0.37507384054416409</v>
      </c>
      <c r="AK410" s="11">
        <f t="shared" si="74"/>
        <v>5.4556212174117692E-2</v>
      </c>
      <c r="AL410" s="11">
        <f t="shared" si="78"/>
        <v>5.4821010452268601E-3</v>
      </c>
      <c r="AM410" s="11">
        <f t="shared" si="79"/>
        <v>7.9739676685911833E-4</v>
      </c>
      <c r="AN410" s="94">
        <f t="shared" si="80"/>
        <v>1.4616058100115237E-2</v>
      </c>
    </row>
    <row r="411" spans="1:40" ht="12.75" customHeight="1" x14ac:dyDescent="0.2">
      <c r="A411" s="4" t="s">
        <v>1447</v>
      </c>
      <c r="B411" s="35" t="s">
        <v>1448</v>
      </c>
      <c r="C411" s="35" t="s">
        <v>1448</v>
      </c>
      <c r="D411" s="33" t="s">
        <v>829</v>
      </c>
      <c r="E411" s="33" t="s">
        <v>964</v>
      </c>
      <c r="F411" s="33" t="s">
        <v>965</v>
      </c>
      <c r="G411" s="33" t="s">
        <v>542</v>
      </c>
      <c r="H411" s="3" t="s">
        <v>23</v>
      </c>
      <c r="I411" s="5" t="s">
        <v>810</v>
      </c>
      <c r="J411" s="33" t="s">
        <v>24</v>
      </c>
      <c r="K411" s="36">
        <v>53996942555</v>
      </c>
      <c r="L411" s="37"/>
      <c r="M411" s="37"/>
      <c r="N411" s="38">
        <v>0.50249999999999995</v>
      </c>
      <c r="O411" s="38">
        <v>0.7712</v>
      </c>
      <c r="P411" s="14">
        <v>3.0000000000000001E-3</v>
      </c>
      <c r="Q411" s="33" t="s">
        <v>27</v>
      </c>
      <c r="R411" s="33" t="s">
        <v>27</v>
      </c>
      <c r="S411" s="33" t="s">
        <v>27</v>
      </c>
      <c r="T411" s="33" t="s">
        <v>25</v>
      </c>
      <c r="U411" s="33" t="s">
        <v>25</v>
      </c>
      <c r="V411" s="39">
        <v>1E-3</v>
      </c>
      <c r="W411" s="39">
        <v>6.2500000000000003E-3</v>
      </c>
      <c r="X411" s="39">
        <v>1.025E-2</v>
      </c>
      <c r="Y411" s="36">
        <v>463131616</v>
      </c>
      <c r="Z411" s="36">
        <v>161681790</v>
      </c>
      <c r="AA411" s="36">
        <v>0</v>
      </c>
      <c r="AB411" s="36">
        <v>237057725</v>
      </c>
      <c r="AC411" s="36">
        <v>32336349</v>
      </c>
      <c r="AD411" s="6">
        <v>15182150</v>
      </c>
      <c r="AE411" s="6">
        <v>16873602</v>
      </c>
      <c r="AF411" s="36"/>
      <c r="AG411" s="36"/>
      <c r="AH411" s="41">
        <v>8.0000000000000002E-3</v>
      </c>
      <c r="AI411" s="93">
        <f t="shared" si="86"/>
        <v>446258014</v>
      </c>
      <c r="AJ411" s="11">
        <f t="shared" si="73"/>
        <v>0.36230562797243121</v>
      </c>
      <c r="AK411" s="11">
        <f t="shared" si="74"/>
        <v>7.2461105426781192E-2</v>
      </c>
      <c r="AL411" s="11">
        <f t="shared" si="78"/>
        <v>2.9942767562314253E-3</v>
      </c>
      <c r="AM411" s="11">
        <f t="shared" si="79"/>
        <v>5.9885518457018121E-4</v>
      </c>
      <c r="AN411" s="94">
        <f t="shared" si="80"/>
        <v>1.626450522722564E-2</v>
      </c>
    </row>
    <row r="412" spans="1:40" ht="12.75" customHeight="1" x14ac:dyDescent="0.2">
      <c r="A412" s="4" t="s">
        <v>1447</v>
      </c>
      <c r="B412" s="35" t="s">
        <v>1449</v>
      </c>
      <c r="C412" s="35" t="s">
        <v>1449</v>
      </c>
      <c r="D412" s="33" t="s">
        <v>830</v>
      </c>
      <c r="E412" s="33" t="s">
        <v>964</v>
      </c>
      <c r="F412" s="33" t="s">
        <v>965</v>
      </c>
      <c r="G412" s="33" t="s">
        <v>542</v>
      </c>
      <c r="H412" s="3" t="s">
        <v>23</v>
      </c>
      <c r="I412" s="5" t="s">
        <v>810</v>
      </c>
      <c r="J412" s="33" t="s">
        <v>24</v>
      </c>
      <c r="K412" s="36">
        <v>57313906565</v>
      </c>
      <c r="L412" s="37"/>
      <c r="M412" s="37"/>
      <c r="N412" s="38">
        <v>0.64770000000000005</v>
      </c>
      <c r="O412" s="38">
        <v>1.8736999999999999</v>
      </c>
      <c r="P412" s="14">
        <v>3.0000000000000001E-3</v>
      </c>
      <c r="Q412" s="33" t="s">
        <v>27</v>
      </c>
      <c r="R412" s="33" t="s">
        <v>27</v>
      </c>
      <c r="S412" s="33" t="s">
        <v>27</v>
      </c>
      <c r="T412" s="33" t="s">
        <v>25</v>
      </c>
      <c r="U412" s="33" t="s">
        <v>25</v>
      </c>
      <c r="V412" s="39">
        <v>1E-3</v>
      </c>
      <c r="W412" s="39">
        <v>6.2500000000000003E-3</v>
      </c>
      <c r="X412" s="39">
        <v>1.025E-2</v>
      </c>
      <c r="Y412" s="36">
        <v>673012656</v>
      </c>
      <c r="Z412" s="36">
        <v>239758313</v>
      </c>
      <c r="AA412" s="36">
        <v>0</v>
      </c>
      <c r="AB412" s="36">
        <v>349716039</v>
      </c>
      <c r="AC412" s="36">
        <v>34251192</v>
      </c>
      <c r="AD412" s="6">
        <v>15980150</v>
      </c>
      <c r="AE412" s="6">
        <v>33306962</v>
      </c>
      <c r="AF412" s="36"/>
      <c r="AG412" s="36"/>
      <c r="AH412" s="41">
        <v>8.0000000000000002E-3</v>
      </c>
      <c r="AI412" s="93">
        <f t="shared" si="86"/>
        <v>639705694</v>
      </c>
      <c r="AJ412" s="11">
        <f t="shared" si="73"/>
        <v>0.3747947145832346</v>
      </c>
      <c r="AK412" s="11">
        <f t="shared" si="74"/>
        <v>5.3542109006145568E-2</v>
      </c>
      <c r="AL412" s="11">
        <f t="shared" si="78"/>
        <v>4.1832484883592581E-3</v>
      </c>
      <c r="AM412" s="11">
        <f t="shared" si="79"/>
        <v>5.9760700417717195E-4</v>
      </c>
      <c r="AN412" s="94">
        <f t="shared" si="80"/>
        <v>1.9161439384253215E-2</v>
      </c>
    </row>
    <row r="413" spans="1:40" ht="12.75" customHeight="1" x14ac:dyDescent="0.2">
      <c r="A413" s="4" t="s">
        <v>1447</v>
      </c>
      <c r="B413" s="35" t="s">
        <v>831</v>
      </c>
      <c r="C413" s="35" t="s">
        <v>832</v>
      </c>
      <c r="D413" s="33" t="s">
        <v>833</v>
      </c>
      <c r="E413" s="33" t="s">
        <v>964</v>
      </c>
      <c r="F413" s="33" t="s">
        <v>965</v>
      </c>
      <c r="G413" s="33" t="s">
        <v>542</v>
      </c>
      <c r="H413" s="3" t="s">
        <v>23</v>
      </c>
      <c r="I413" s="33" t="s">
        <v>817</v>
      </c>
      <c r="J413" s="33" t="s">
        <v>52</v>
      </c>
      <c r="K413" s="36">
        <v>66247226</v>
      </c>
      <c r="L413" s="37"/>
      <c r="M413" s="37"/>
      <c r="N413" s="38">
        <v>2.9781</v>
      </c>
      <c r="O413" s="38">
        <v>1.6160999999999999</v>
      </c>
      <c r="P413" s="14">
        <v>3.0000000000000001E-3</v>
      </c>
      <c r="Q413" s="33" t="s">
        <v>27</v>
      </c>
      <c r="R413" s="33" t="s">
        <v>27</v>
      </c>
      <c r="S413" s="33" t="s">
        <v>27</v>
      </c>
      <c r="T413" s="33" t="s">
        <v>25</v>
      </c>
      <c r="U413" s="33" t="s">
        <v>25</v>
      </c>
      <c r="V413" s="39">
        <v>1E-3</v>
      </c>
      <c r="W413" s="39">
        <v>6.2500000000000003E-3</v>
      </c>
      <c r="X413" s="39">
        <v>1.025E-2</v>
      </c>
      <c r="Y413" s="36">
        <v>748198.92227600003</v>
      </c>
      <c r="Z413" s="36">
        <v>237614.33345999999</v>
      </c>
      <c r="AA413" s="36">
        <v>0</v>
      </c>
      <c r="AB413" s="36">
        <v>349108.89</v>
      </c>
      <c r="AC413" s="36">
        <v>39377.496256999999</v>
      </c>
      <c r="AD413" s="6">
        <v>19528.202559000001</v>
      </c>
      <c r="AE413" s="6">
        <v>102570</v>
      </c>
      <c r="AF413" s="36">
        <v>67365</v>
      </c>
      <c r="AG413" s="36"/>
      <c r="AH413" s="41">
        <v>2.8999999999999998E-3</v>
      </c>
      <c r="AI413" s="93">
        <f t="shared" si="86"/>
        <v>645628.92227600003</v>
      </c>
      <c r="AJ413" s="11">
        <f t="shared" si="73"/>
        <v>0.36803545389873688</v>
      </c>
      <c r="AK413" s="11">
        <f t="shared" si="74"/>
        <v>6.099091118499568E-2</v>
      </c>
      <c r="AL413" s="11">
        <f t="shared" si="78"/>
        <v>3.5867816330905689E-3</v>
      </c>
      <c r="AM413" s="11">
        <f t="shared" si="79"/>
        <v>5.944021906215363E-4</v>
      </c>
      <c r="AN413" s="94">
        <f t="shared" si="80"/>
        <v>1.2645750294148165E-2</v>
      </c>
    </row>
    <row r="414" spans="1:40" ht="12.75" customHeight="1" x14ac:dyDescent="0.2">
      <c r="A414" s="4" t="s">
        <v>1447</v>
      </c>
      <c r="B414" s="35" t="s">
        <v>831</v>
      </c>
      <c r="C414" s="35" t="s">
        <v>834</v>
      </c>
      <c r="D414" s="33" t="s">
        <v>835</v>
      </c>
      <c r="E414" s="33" t="s">
        <v>964</v>
      </c>
      <c r="F414" s="33" t="s">
        <v>965</v>
      </c>
      <c r="G414" s="33" t="s">
        <v>542</v>
      </c>
      <c r="H414" s="3" t="s">
        <v>23</v>
      </c>
      <c r="I414" s="33" t="s">
        <v>817</v>
      </c>
      <c r="J414" s="33" t="s">
        <v>120</v>
      </c>
      <c r="K414" s="36">
        <v>9750373</v>
      </c>
      <c r="L414" s="37"/>
      <c r="M414" s="37"/>
      <c r="N414" s="38">
        <v>7.8572000000000006</v>
      </c>
      <c r="O414" s="38">
        <v>1.6160999999999999</v>
      </c>
      <c r="P414" s="14">
        <v>3.0000000000000001E-3</v>
      </c>
      <c r="Q414" s="33" t="s">
        <v>27</v>
      </c>
      <c r="R414" s="33" t="s">
        <v>27</v>
      </c>
      <c r="S414" s="33" t="s">
        <v>27</v>
      </c>
      <c r="T414" s="33" t="s">
        <v>25</v>
      </c>
      <c r="U414" s="33" t="s">
        <v>25</v>
      </c>
      <c r="V414" s="39">
        <v>1E-3</v>
      </c>
      <c r="W414" s="39">
        <v>6.2500000000000003E-3</v>
      </c>
      <c r="X414" s="39">
        <v>1.025E-2</v>
      </c>
      <c r="Y414" s="36">
        <v>97579.787723999994</v>
      </c>
      <c r="Z414" s="36">
        <v>30998.65654</v>
      </c>
      <c r="AA414" s="36">
        <v>0</v>
      </c>
      <c r="AB414" s="36">
        <v>45515.42</v>
      </c>
      <c r="AC414" s="36">
        <v>5137.1037429999997</v>
      </c>
      <c r="AD414" s="6">
        <v>2547.6074410000001</v>
      </c>
      <c r="AE414" s="6">
        <v>13381</v>
      </c>
      <c r="AF414" s="36">
        <v>8788</v>
      </c>
      <c r="AG414" s="36"/>
      <c r="AH414" s="41">
        <v>2.8999999999999998E-3</v>
      </c>
      <c r="AI414" s="93">
        <f t="shared" si="86"/>
        <v>84198.787723999994</v>
      </c>
      <c r="AJ414" s="11">
        <f t="shared" si="73"/>
        <v>0.36816036641302086</v>
      </c>
      <c r="AK414" s="11">
        <f t="shared" si="74"/>
        <v>6.1011611709175725E-2</v>
      </c>
      <c r="AL414" s="11">
        <f t="shared" si="78"/>
        <v>3.1792277628763534E-3</v>
      </c>
      <c r="AM414" s="11">
        <f t="shared" si="79"/>
        <v>5.2686227931998089E-4</v>
      </c>
      <c r="AN414" s="94">
        <f t="shared" si="80"/>
        <v>1.1535442738857272E-2</v>
      </c>
    </row>
    <row r="415" spans="1:40" ht="12.75" customHeight="1" x14ac:dyDescent="0.2">
      <c r="A415" s="4" t="s">
        <v>1447</v>
      </c>
      <c r="B415" s="35" t="s">
        <v>1450</v>
      </c>
      <c r="C415" s="35" t="s">
        <v>1450</v>
      </c>
      <c r="D415" s="33" t="s">
        <v>836</v>
      </c>
      <c r="E415" s="33" t="s">
        <v>964</v>
      </c>
      <c r="F415" s="33" t="s">
        <v>965</v>
      </c>
      <c r="G415" s="33" t="s">
        <v>542</v>
      </c>
      <c r="H415" s="3" t="s">
        <v>37</v>
      </c>
      <c r="I415" s="5" t="s">
        <v>810</v>
      </c>
      <c r="J415" s="33" t="s">
        <v>24</v>
      </c>
      <c r="K415" s="36">
        <v>13634899246</v>
      </c>
      <c r="L415" s="37"/>
      <c r="M415" s="37"/>
      <c r="N415" s="38">
        <v>2.5217000000000001</v>
      </c>
      <c r="O415" s="38">
        <v>4.7008999999999999</v>
      </c>
      <c r="P415" s="14">
        <v>3.0000000000000001E-3</v>
      </c>
      <c r="Q415" s="33" t="s">
        <v>27</v>
      </c>
      <c r="R415" s="33" t="s">
        <v>27</v>
      </c>
      <c r="S415" s="33" t="s">
        <v>27</v>
      </c>
      <c r="T415" s="33" t="s">
        <v>25</v>
      </c>
      <c r="U415" s="33" t="s">
        <v>25</v>
      </c>
      <c r="V415" s="39">
        <v>1E-3</v>
      </c>
      <c r="W415" s="39">
        <v>6.2500000000000003E-3</v>
      </c>
      <c r="X415" s="39">
        <v>1.025E-2</v>
      </c>
      <c r="Y415" s="36">
        <v>171901208</v>
      </c>
      <c r="Z415" s="36">
        <v>59667707</v>
      </c>
      <c r="AA415" s="36">
        <v>0</v>
      </c>
      <c r="AB415" s="36">
        <v>86075553</v>
      </c>
      <c r="AC415" s="36">
        <v>8136489</v>
      </c>
      <c r="AD415" s="6">
        <v>5099150</v>
      </c>
      <c r="AE415" s="6">
        <v>12922309</v>
      </c>
      <c r="AF415" s="36"/>
      <c r="AG415" s="36"/>
      <c r="AH415" s="41">
        <v>8.9999999999999993E-3</v>
      </c>
      <c r="AI415" s="93">
        <f t="shared" si="86"/>
        <v>158978899</v>
      </c>
      <c r="AJ415" s="11">
        <f t="shared" si="73"/>
        <v>0.37531840624962437</v>
      </c>
      <c r="AK415" s="11">
        <f t="shared" si="74"/>
        <v>5.1179678883044727E-2</v>
      </c>
      <c r="AL415" s="11">
        <f t="shared" si="78"/>
        <v>4.3761017902280725E-3</v>
      </c>
      <c r="AM415" s="11">
        <f t="shared" si="79"/>
        <v>5.967399430829648E-4</v>
      </c>
      <c r="AN415" s="94">
        <f t="shared" si="80"/>
        <v>2.0659704713009801E-2</v>
      </c>
    </row>
    <row r="416" spans="1:40" ht="12.75" customHeight="1" x14ac:dyDescent="0.2">
      <c r="A416" s="4" t="s">
        <v>1447</v>
      </c>
      <c r="B416" s="35" t="s">
        <v>837</v>
      </c>
      <c r="C416" s="35" t="s">
        <v>837</v>
      </c>
      <c r="D416" s="33" t="s">
        <v>838</v>
      </c>
      <c r="E416" s="33" t="s">
        <v>964</v>
      </c>
      <c r="F416" s="33" t="s">
        <v>965</v>
      </c>
      <c r="G416" s="33" t="s">
        <v>542</v>
      </c>
      <c r="H416" s="3" t="s">
        <v>46</v>
      </c>
      <c r="I416" s="33" t="s">
        <v>817</v>
      </c>
      <c r="J416" s="33" t="s">
        <v>24</v>
      </c>
      <c r="K416" s="36">
        <v>9355446291</v>
      </c>
      <c r="L416" s="37"/>
      <c r="M416" s="37"/>
      <c r="N416" s="38">
        <v>3.4574000000000003</v>
      </c>
      <c r="O416" s="38">
        <v>0.19940000000000002</v>
      </c>
      <c r="P416" s="14">
        <v>1.3000000000000001E-2</v>
      </c>
      <c r="Q416" s="33" t="s">
        <v>27</v>
      </c>
      <c r="R416" s="33" t="s">
        <v>27</v>
      </c>
      <c r="S416" s="33" t="s">
        <v>27</v>
      </c>
      <c r="T416" s="33" t="s">
        <v>25</v>
      </c>
      <c r="U416" s="33" t="s">
        <v>25</v>
      </c>
      <c r="V416" s="39">
        <v>1E-3</v>
      </c>
      <c r="W416" s="39">
        <v>2.9749999999999999E-2</v>
      </c>
      <c r="X416" s="39">
        <v>4.3749999999999997E-2</v>
      </c>
      <c r="Y416" s="36">
        <v>245665952</v>
      </c>
      <c r="Z416" s="36">
        <v>88725077</v>
      </c>
      <c r="AA416" s="36">
        <v>0</v>
      </c>
      <c r="AB416" s="36">
        <v>134143788</v>
      </c>
      <c r="AC416" s="36">
        <v>4022327</v>
      </c>
      <c r="AD416" s="6">
        <v>2334000</v>
      </c>
      <c r="AE416" s="6">
        <v>16440760</v>
      </c>
      <c r="AF416" s="36"/>
      <c r="AG416" s="36"/>
      <c r="AH416" s="41">
        <v>3.3E-3</v>
      </c>
      <c r="AI416" s="93">
        <f t="shared" si="86"/>
        <v>229225192</v>
      </c>
      <c r="AJ416" s="11">
        <f t="shared" si="73"/>
        <v>0.38706512240591778</v>
      </c>
      <c r="AK416" s="11">
        <f t="shared" si="74"/>
        <v>1.7547491027949492E-2</v>
      </c>
      <c r="AL416" s="11">
        <f t="shared" si="78"/>
        <v>9.4837888263389521E-3</v>
      </c>
      <c r="AM416" s="11">
        <f t="shared" si="79"/>
        <v>4.2994496199176568E-4</v>
      </c>
      <c r="AN416" s="94">
        <f t="shared" si="80"/>
        <v>2.7801791242232466E-2</v>
      </c>
    </row>
    <row r="417" spans="1:40" ht="12.75" customHeight="1" x14ac:dyDescent="0.2">
      <c r="A417" s="4" t="s">
        <v>1447</v>
      </c>
      <c r="B417" s="35" t="s">
        <v>839</v>
      </c>
      <c r="C417" s="35" t="s">
        <v>839</v>
      </c>
      <c r="D417" s="33" t="s">
        <v>840</v>
      </c>
      <c r="E417" s="33" t="s">
        <v>964</v>
      </c>
      <c r="F417" s="33" t="s">
        <v>965</v>
      </c>
      <c r="G417" s="33" t="s">
        <v>542</v>
      </c>
      <c r="H417" s="3" t="s">
        <v>23</v>
      </c>
      <c r="I417" s="33" t="s">
        <v>817</v>
      </c>
      <c r="J417" s="33" t="s">
        <v>24</v>
      </c>
      <c r="K417" s="36">
        <v>41856943371</v>
      </c>
      <c r="L417" s="37"/>
      <c r="M417" s="37"/>
      <c r="N417" s="38">
        <v>8.5523000000000007</v>
      </c>
      <c r="O417" s="38">
        <v>0.19940000000000002</v>
      </c>
      <c r="P417" s="14">
        <v>1.3000000000000001E-2</v>
      </c>
      <c r="Q417" s="33" t="s">
        <v>27</v>
      </c>
      <c r="R417" s="33" t="s">
        <v>27</v>
      </c>
      <c r="S417" s="33" t="s">
        <v>27</v>
      </c>
      <c r="T417" s="33" t="s">
        <v>25</v>
      </c>
      <c r="U417" s="33" t="s">
        <v>25</v>
      </c>
      <c r="V417" s="39">
        <v>1E-3</v>
      </c>
      <c r="W417" s="39">
        <v>2.9749999999999999E-2</v>
      </c>
      <c r="X417" s="39">
        <v>4.3749999999999997E-2</v>
      </c>
      <c r="Y417" s="36">
        <v>1120285294</v>
      </c>
      <c r="Z417" s="36">
        <v>396424670</v>
      </c>
      <c r="AA417" s="36">
        <v>0</v>
      </c>
      <c r="AB417" s="36">
        <v>593566793</v>
      </c>
      <c r="AC417" s="36">
        <v>25037346</v>
      </c>
      <c r="AD417" s="6">
        <v>10433000</v>
      </c>
      <c r="AE417" s="6">
        <v>94823485</v>
      </c>
      <c r="AF417" s="36"/>
      <c r="AG417" s="36"/>
      <c r="AH417" s="41">
        <v>2.5999999999999999E-3</v>
      </c>
      <c r="AI417" s="93">
        <f t="shared" si="86"/>
        <v>1025461809</v>
      </c>
      <c r="AJ417" s="11">
        <f t="shared" si="73"/>
        <v>0.38658160305997313</v>
      </c>
      <c r="AK417" s="11">
        <f t="shared" si="74"/>
        <v>2.4415678653518728E-2</v>
      </c>
      <c r="AL417" s="11">
        <f t="shared" si="78"/>
        <v>9.4709416902777795E-3</v>
      </c>
      <c r="AM417" s="11">
        <f t="shared" si="79"/>
        <v>5.9816470061086152E-4</v>
      </c>
      <c r="AN417" s="94">
        <f t="shared" si="80"/>
        <v>2.7099204347312111E-2</v>
      </c>
    </row>
    <row r="418" spans="1:40" ht="12.75" customHeight="1" x14ac:dyDescent="0.2">
      <c r="A418" s="4" t="s">
        <v>1447</v>
      </c>
      <c r="B418" s="35" t="s">
        <v>841</v>
      </c>
      <c r="C418" s="35" t="s">
        <v>841</v>
      </c>
      <c r="D418" s="33" t="s">
        <v>842</v>
      </c>
      <c r="E418" s="33" t="s">
        <v>964</v>
      </c>
      <c r="F418" s="33" t="s">
        <v>965</v>
      </c>
      <c r="G418" s="33" t="s">
        <v>542</v>
      </c>
      <c r="H418" s="3" t="s">
        <v>23</v>
      </c>
      <c r="I418" s="33" t="s">
        <v>817</v>
      </c>
      <c r="J418" s="33" t="s">
        <v>24</v>
      </c>
      <c r="K418" s="36">
        <v>35508295961</v>
      </c>
      <c r="L418" s="37"/>
      <c r="M418" s="37"/>
      <c r="N418" s="38">
        <v>8.4225999999999992</v>
      </c>
      <c r="O418" s="38">
        <v>0.19940000000000002</v>
      </c>
      <c r="P418" s="14">
        <v>1.3000000000000001E-2</v>
      </c>
      <c r="Q418" s="33" t="s">
        <v>27</v>
      </c>
      <c r="R418" s="33" t="s">
        <v>27</v>
      </c>
      <c r="S418" s="33" t="s">
        <v>27</v>
      </c>
      <c r="T418" s="33" t="s">
        <v>25</v>
      </c>
      <c r="U418" s="33" t="s">
        <v>25</v>
      </c>
      <c r="V418" s="39">
        <v>1E-3</v>
      </c>
      <c r="W418" s="39">
        <v>2.9749999999999999E-2</v>
      </c>
      <c r="X418" s="39">
        <v>4.3749999999999997E-2</v>
      </c>
      <c r="Y418" s="36">
        <v>948236780</v>
      </c>
      <c r="Z418" s="36">
        <v>336400063</v>
      </c>
      <c r="AA418" s="36">
        <v>0</v>
      </c>
      <c r="AB418" s="36">
        <v>504827422</v>
      </c>
      <c r="AC418" s="36">
        <v>21246314</v>
      </c>
      <c r="AD418" s="6">
        <v>8852000</v>
      </c>
      <c r="AE418" s="6">
        <v>76910981</v>
      </c>
      <c r="AF418" s="36"/>
      <c r="AG418" s="36"/>
      <c r="AH418" s="41">
        <v>3.3999999999999998E-3</v>
      </c>
      <c r="AI418" s="93">
        <f t="shared" si="86"/>
        <v>871325799</v>
      </c>
      <c r="AJ418" s="11">
        <f t="shared" si="73"/>
        <v>0.3860783915569565</v>
      </c>
      <c r="AK418" s="11">
        <f t="shared" si="74"/>
        <v>2.4383891793843235E-2</v>
      </c>
      <c r="AL418" s="11">
        <f t="shared" si="78"/>
        <v>9.4738441791033818E-3</v>
      </c>
      <c r="AM418" s="11">
        <f t="shared" si="79"/>
        <v>5.9834789096428526E-4</v>
      </c>
      <c r="AN418" s="94">
        <f t="shared" si="80"/>
        <v>2.7938654289606225E-2</v>
      </c>
    </row>
    <row r="419" spans="1:40" ht="12.75" customHeight="1" x14ac:dyDescent="0.2">
      <c r="A419" s="4" t="s">
        <v>1447</v>
      </c>
      <c r="B419" s="35" t="s">
        <v>843</v>
      </c>
      <c r="C419" s="35" t="s">
        <v>843</v>
      </c>
      <c r="D419" s="33" t="s">
        <v>844</v>
      </c>
      <c r="E419" s="33" t="s">
        <v>964</v>
      </c>
      <c r="F419" s="33" t="s">
        <v>965</v>
      </c>
      <c r="G419" s="33" t="s">
        <v>542</v>
      </c>
      <c r="H419" s="3" t="s">
        <v>23</v>
      </c>
      <c r="I419" s="33" t="s">
        <v>817</v>
      </c>
      <c r="J419" s="33" t="s">
        <v>24</v>
      </c>
      <c r="K419" s="36">
        <v>16417738443</v>
      </c>
      <c r="L419" s="37"/>
      <c r="M419" s="37"/>
      <c r="N419" s="38">
        <v>8.7026000000000003</v>
      </c>
      <c r="O419" s="38">
        <v>0.19940000000000002</v>
      </c>
      <c r="P419" s="14">
        <v>1.3000000000000001E-2</v>
      </c>
      <c r="Q419" s="33" t="s">
        <v>27</v>
      </c>
      <c r="R419" s="33" t="s">
        <v>27</v>
      </c>
      <c r="S419" s="33" t="s">
        <v>27</v>
      </c>
      <c r="T419" s="33" t="s">
        <v>25</v>
      </c>
      <c r="U419" s="33" t="s">
        <v>25</v>
      </c>
      <c r="V419" s="39">
        <v>1E-3</v>
      </c>
      <c r="W419" s="39">
        <v>2.9749999999999999E-2</v>
      </c>
      <c r="X419" s="39">
        <v>4.3749999999999997E-2</v>
      </c>
      <c r="Y419" s="36">
        <v>440940283</v>
      </c>
      <c r="Z419" s="36">
        <v>155535204</v>
      </c>
      <c r="AA419" s="36">
        <v>0</v>
      </c>
      <c r="AB419" s="36">
        <v>232256031</v>
      </c>
      <c r="AC419" s="36">
        <v>9823273</v>
      </c>
      <c r="AD419" s="6">
        <v>4093000</v>
      </c>
      <c r="AE419" s="6">
        <v>39232775</v>
      </c>
      <c r="AF419" s="36"/>
      <c r="AG419" s="36"/>
      <c r="AH419" s="41">
        <v>3.5000000000000001E-3</v>
      </c>
      <c r="AI419" s="93">
        <f t="shared" si="86"/>
        <v>401707508</v>
      </c>
      <c r="AJ419" s="11">
        <f t="shared" si="73"/>
        <v>0.38718520541069895</v>
      </c>
      <c r="AK419" s="11">
        <f t="shared" si="74"/>
        <v>2.4453794874055478E-2</v>
      </c>
      <c r="AL419" s="11">
        <f t="shared" si="78"/>
        <v>9.4736071317006055E-3</v>
      </c>
      <c r="AM419" s="11">
        <f t="shared" si="79"/>
        <v>5.983328967083362E-4</v>
      </c>
      <c r="AN419" s="94">
        <f t="shared" si="80"/>
        <v>2.7967895465302366E-2</v>
      </c>
    </row>
    <row r="420" spans="1:40" ht="12.75" customHeight="1" x14ac:dyDescent="0.2">
      <c r="A420" s="4" t="s">
        <v>1447</v>
      </c>
      <c r="B420" s="35" t="s">
        <v>845</v>
      </c>
      <c r="C420" s="35" t="s">
        <v>845</v>
      </c>
      <c r="D420" s="33" t="s">
        <v>846</v>
      </c>
      <c r="E420" s="33" t="s">
        <v>964</v>
      </c>
      <c r="F420" s="33" t="s">
        <v>965</v>
      </c>
      <c r="G420" s="33" t="s">
        <v>542</v>
      </c>
      <c r="H420" s="3" t="s">
        <v>23</v>
      </c>
      <c r="I420" s="33" t="s">
        <v>817</v>
      </c>
      <c r="J420" s="33" t="s">
        <v>24</v>
      </c>
      <c r="K420" s="36">
        <v>9883115028</v>
      </c>
      <c r="L420" s="37"/>
      <c r="M420" s="37"/>
      <c r="N420" s="38">
        <v>1.6684000000000001</v>
      </c>
      <c r="O420" s="38">
        <v>0.19940000000000002</v>
      </c>
      <c r="P420" s="14">
        <v>1.3000000000000001E-2</v>
      </c>
      <c r="Q420" s="33" t="s">
        <v>27</v>
      </c>
      <c r="R420" s="33" t="s">
        <v>27</v>
      </c>
      <c r="S420" s="33" t="s">
        <v>27</v>
      </c>
      <c r="T420" s="33" t="s">
        <v>25</v>
      </c>
      <c r="U420" s="33" t="s">
        <v>25</v>
      </c>
      <c r="V420" s="39">
        <v>1E-3</v>
      </c>
      <c r="W420" s="39">
        <v>2.9749999999999999E-2</v>
      </c>
      <c r="X420" s="39">
        <v>4.3749999999999997E-2</v>
      </c>
      <c r="Y420" s="36">
        <v>264462029</v>
      </c>
      <c r="Z420" s="36">
        <v>93763973</v>
      </c>
      <c r="AA420" s="36">
        <v>0</v>
      </c>
      <c r="AB420" s="36">
        <v>142319610</v>
      </c>
      <c r="AC420" s="36">
        <v>5921921</v>
      </c>
      <c r="AD420" s="6">
        <v>2467000</v>
      </c>
      <c r="AE420" s="6">
        <v>19989525</v>
      </c>
      <c r="AF420" s="36"/>
      <c r="AG420" s="36"/>
      <c r="AH420" s="41">
        <v>2.0999999999999999E-3</v>
      </c>
      <c r="AI420" s="93">
        <f t="shared" si="86"/>
        <v>244472504</v>
      </c>
      <c r="AJ420" s="11">
        <f t="shared" si="73"/>
        <v>0.38353586381231652</v>
      </c>
      <c r="AK420" s="11">
        <f t="shared" si="74"/>
        <v>2.422325988856399E-2</v>
      </c>
      <c r="AL420" s="11">
        <f t="shared" si="78"/>
        <v>9.4872894562449076E-3</v>
      </c>
      <c r="AM420" s="11">
        <f t="shared" si="79"/>
        <v>5.9919579841199034E-4</v>
      </c>
      <c r="AN420" s="94">
        <f t="shared" si="80"/>
        <v>2.6836381526207206E-2</v>
      </c>
    </row>
    <row r="421" spans="1:40" ht="12.75" customHeight="1" x14ac:dyDescent="0.2">
      <c r="A421" s="4" t="s">
        <v>1447</v>
      </c>
      <c r="B421" s="35" t="s">
        <v>847</v>
      </c>
      <c r="C421" s="35" t="s">
        <v>847</v>
      </c>
      <c r="D421" s="33" t="s">
        <v>848</v>
      </c>
      <c r="E421" s="33" t="s">
        <v>964</v>
      </c>
      <c r="F421" s="33" t="s">
        <v>965</v>
      </c>
      <c r="G421" s="33" t="s">
        <v>542</v>
      </c>
      <c r="H421" s="3" t="s">
        <v>23</v>
      </c>
      <c r="I421" s="33" t="s">
        <v>817</v>
      </c>
      <c r="J421" s="33" t="s">
        <v>52</v>
      </c>
      <c r="K421" s="36">
        <v>45869516</v>
      </c>
      <c r="L421" s="37"/>
      <c r="M421" s="37"/>
      <c r="N421" s="38">
        <v>4.0983000000000001</v>
      </c>
      <c r="O421" s="38">
        <v>-0.40099999999999997</v>
      </c>
      <c r="P421" s="14">
        <v>1.3000000000000001E-2</v>
      </c>
      <c r="Q421" s="33" t="s">
        <v>27</v>
      </c>
      <c r="R421" s="33" t="s">
        <v>27</v>
      </c>
      <c r="S421" s="33" t="s">
        <v>27</v>
      </c>
      <c r="T421" s="33" t="s">
        <v>25</v>
      </c>
      <c r="U421" s="33" t="s">
        <v>25</v>
      </c>
      <c r="V421" s="39">
        <v>1E-3</v>
      </c>
      <c r="W421" s="39">
        <v>2.9749999999999999E-2</v>
      </c>
      <c r="X421" s="39">
        <v>4.3749999999999997E-2</v>
      </c>
      <c r="Y421" s="36">
        <v>910261.86</v>
      </c>
      <c r="Z421" s="36">
        <v>310979.55</v>
      </c>
      <c r="AA421" s="36">
        <v>0</v>
      </c>
      <c r="AB421" s="36">
        <v>463914.87</v>
      </c>
      <c r="AC421" s="36">
        <v>27439.4</v>
      </c>
      <c r="AD421" s="6">
        <v>11433.04</v>
      </c>
      <c r="AE421" s="6">
        <v>96495</v>
      </c>
      <c r="AF421" s="36"/>
      <c r="AG421" s="36"/>
      <c r="AH421" s="41">
        <v>2.2000000000000001E-3</v>
      </c>
      <c r="AI421" s="93">
        <f t="shared" si="86"/>
        <v>813766.86</v>
      </c>
      <c r="AJ421" s="11">
        <f t="shared" ref="AJ421:AJ484" si="87">+Z421/AI421</f>
        <v>0.38214821134397142</v>
      </c>
      <c r="AK421" s="11">
        <f t="shared" ref="AK421:AK484" si="88">+AC421/AI421</f>
        <v>3.3718994160071847E-2</v>
      </c>
      <c r="AL421" s="11">
        <f t="shared" ref="AL421:AL428" si="89">+Z421/K421</f>
        <v>6.7796562318207148E-3</v>
      </c>
      <c r="AM421" s="11">
        <f t="shared" ref="AM421:AM428" si="90">+AC421/K421</f>
        <v>5.9820557077602484E-4</v>
      </c>
      <c r="AN421" s="94">
        <f t="shared" ref="AN421:AN428" si="91">+AI421/K421+AH421</f>
        <v>1.9940907926737226E-2</v>
      </c>
    </row>
    <row r="422" spans="1:40" ht="12.75" customHeight="1" x14ac:dyDescent="0.2">
      <c r="A422" s="4" t="s">
        <v>1447</v>
      </c>
      <c r="B422" s="35" t="s">
        <v>849</v>
      </c>
      <c r="C422" s="35" t="s">
        <v>849</v>
      </c>
      <c r="D422" s="33" t="s">
        <v>850</v>
      </c>
      <c r="E422" s="33" t="s">
        <v>964</v>
      </c>
      <c r="F422" s="33" t="s">
        <v>965</v>
      </c>
      <c r="G422" s="33" t="s">
        <v>542</v>
      </c>
      <c r="H422" s="3" t="s">
        <v>23</v>
      </c>
      <c r="I422" s="33" t="s">
        <v>817</v>
      </c>
      <c r="J422" s="33" t="s">
        <v>24</v>
      </c>
      <c r="K422" s="36">
        <v>8122015410</v>
      </c>
      <c r="L422" s="37"/>
      <c r="M422" s="37"/>
      <c r="N422" s="38">
        <v>3.2128999999999999</v>
      </c>
      <c r="O422" s="38">
        <v>0.19940000000000002</v>
      </c>
      <c r="P422" s="14">
        <v>1.3000000000000001E-2</v>
      </c>
      <c r="Q422" s="33" t="s">
        <v>27</v>
      </c>
      <c r="R422" s="33" t="s">
        <v>27</v>
      </c>
      <c r="S422" s="33" t="s">
        <v>27</v>
      </c>
      <c r="T422" s="33" t="s">
        <v>25</v>
      </c>
      <c r="U422" s="33" t="s">
        <v>25</v>
      </c>
      <c r="V422" s="39">
        <v>1E-3</v>
      </c>
      <c r="W422" s="39">
        <v>2.9749999999999999E-2</v>
      </c>
      <c r="X422" s="39">
        <v>4.3749999999999997E-2</v>
      </c>
      <c r="Y422" s="36">
        <v>219609662</v>
      </c>
      <c r="Z422" s="36">
        <v>77061575</v>
      </c>
      <c r="AA422" s="36">
        <v>0</v>
      </c>
      <c r="AB422" s="36">
        <v>116880268</v>
      </c>
      <c r="AC422" s="36">
        <v>4867037</v>
      </c>
      <c r="AD422" s="6">
        <v>2028000</v>
      </c>
      <c r="AE422" s="6">
        <v>18772782</v>
      </c>
      <c r="AF422" s="36"/>
      <c r="AG422" s="36"/>
      <c r="AH422" s="41">
        <v>3.3E-3</v>
      </c>
      <c r="AI422" s="93">
        <f t="shared" si="86"/>
        <v>200836880</v>
      </c>
      <c r="AJ422" s="11">
        <f t="shared" si="87"/>
        <v>0.38370231104964386</v>
      </c>
      <c r="AK422" s="11">
        <f t="shared" si="88"/>
        <v>2.4233781166088618E-2</v>
      </c>
      <c r="AL422" s="11">
        <f t="shared" si="89"/>
        <v>9.4879868000644439E-3</v>
      </c>
      <c r="AM422" s="11">
        <f t="shared" si="90"/>
        <v>5.9924005980185652E-4</v>
      </c>
      <c r="AN422" s="94">
        <f t="shared" si="91"/>
        <v>2.8027468474478061E-2</v>
      </c>
    </row>
    <row r="423" spans="1:40" ht="12.75" customHeight="1" x14ac:dyDescent="0.2">
      <c r="A423" s="4" t="s">
        <v>1447</v>
      </c>
      <c r="B423" s="35" t="s">
        <v>851</v>
      </c>
      <c r="C423" s="35" t="s">
        <v>851</v>
      </c>
      <c r="D423" s="33" t="s">
        <v>852</v>
      </c>
      <c r="E423" s="33" t="s">
        <v>964</v>
      </c>
      <c r="F423" s="33" t="s">
        <v>965</v>
      </c>
      <c r="G423" s="33" t="s">
        <v>542</v>
      </c>
      <c r="H423" s="3" t="s">
        <v>23</v>
      </c>
      <c r="I423" s="33" t="s">
        <v>817</v>
      </c>
      <c r="J423" s="33" t="s">
        <v>120</v>
      </c>
      <c r="K423" s="36">
        <v>3980312</v>
      </c>
      <c r="L423" s="37"/>
      <c r="M423" s="37"/>
      <c r="N423" s="38">
        <v>11.784799999999999</v>
      </c>
      <c r="O423" s="38">
        <v>0.19940000000000002</v>
      </c>
      <c r="P423" s="14">
        <v>1.3000000000000001E-2</v>
      </c>
      <c r="Q423" s="33" t="s">
        <v>27</v>
      </c>
      <c r="R423" s="33" t="s">
        <v>27</v>
      </c>
      <c r="S423" s="33" t="s">
        <v>27</v>
      </c>
      <c r="T423" s="33" t="s">
        <v>25</v>
      </c>
      <c r="U423" s="33" t="s">
        <v>25</v>
      </c>
      <c r="V423" s="39">
        <v>1E-3</v>
      </c>
      <c r="W423" s="39">
        <v>2.9749999999999999E-2</v>
      </c>
      <c r="X423" s="39">
        <v>4.3749999999999997E-2</v>
      </c>
      <c r="Y423" s="36">
        <v>89512.34</v>
      </c>
      <c r="Z423" s="36">
        <v>26959.43</v>
      </c>
      <c r="AA423" s="36">
        <v>0</v>
      </c>
      <c r="AB423" s="36">
        <v>39835.919999999998</v>
      </c>
      <c r="AC423" s="36">
        <v>2378.87</v>
      </c>
      <c r="AD423" s="6">
        <v>991.12</v>
      </c>
      <c r="AE423" s="6">
        <v>19347</v>
      </c>
      <c r="AF423" s="36"/>
      <c r="AG423" s="36"/>
      <c r="AH423" s="41">
        <v>4.0000000000000001E-3</v>
      </c>
      <c r="AI423" s="93">
        <f t="shared" si="86"/>
        <v>70165.34</v>
      </c>
      <c r="AJ423" s="11">
        <f t="shared" si="87"/>
        <v>0.38422716971085724</v>
      </c>
      <c r="AK423" s="11">
        <f t="shared" si="88"/>
        <v>3.3903776422946147E-2</v>
      </c>
      <c r="AL423" s="11">
        <f t="shared" si="89"/>
        <v>6.7731951666100548E-3</v>
      </c>
      <c r="AM423" s="11">
        <f t="shared" si="90"/>
        <v>5.976591784764611E-4</v>
      </c>
      <c r="AN423" s="94">
        <f t="shared" si="91"/>
        <v>2.1628100510713733E-2</v>
      </c>
    </row>
    <row r="424" spans="1:40" ht="12.75" customHeight="1" x14ac:dyDescent="0.2">
      <c r="A424" s="4" t="s">
        <v>1447</v>
      </c>
      <c r="B424" s="35" t="s">
        <v>853</v>
      </c>
      <c r="C424" s="35" t="s">
        <v>853</v>
      </c>
      <c r="D424" s="33" t="s">
        <v>854</v>
      </c>
      <c r="E424" s="33" t="s">
        <v>964</v>
      </c>
      <c r="F424" s="33" t="s">
        <v>965</v>
      </c>
      <c r="G424" s="33" t="s">
        <v>542</v>
      </c>
      <c r="H424" s="3" t="s">
        <v>23</v>
      </c>
      <c r="I424" s="33" t="s">
        <v>817</v>
      </c>
      <c r="J424" s="33" t="s">
        <v>52</v>
      </c>
      <c r="K424" s="36">
        <v>6173164</v>
      </c>
      <c r="L424" s="37"/>
      <c r="M424" s="37"/>
      <c r="N424" s="38">
        <v>1.0429000000000002</v>
      </c>
      <c r="O424" s="38">
        <v>0.19940000000000002</v>
      </c>
      <c r="P424" s="14">
        <v>1.3000000000000001E-2</v>
      </c>
      <c r="Q424" s="33" t="s">
        <v>27</v>
      </c>
      <c r="R424" s="33" t="s">
        <v>27</v>
      </c>
      <c r="S424" s="33" t="s">
        <v>27</v>
      </c>
      <c r="T424" s="33" t="s">
        <v>25</v>
      </c>
      <c r="U424" s="33" t="s">
        <v>25</v>
      </c>
      <c r="V424" s="39">
        <v>1E-3</v>
      </c>
      <c r="W424" s="39">
        <v>2.9749999999999999E-2</v>
      </c>
      <c r="X424" s="39">
        <v>4.3749999999999997E-2</v>
      </c>
      <c r="Y424" s="36">
        <v>116913.60000000001</v>
      </c>
      <c r="Z424" s="36">
        <v>41853.35</v>
      </c>
      <c r="AA424" s="36">
        <v>0</v>
      </c>
      <c r="AB424" s="36">
        <v>62514.12</v>
      </c>
      <c r="AC424" s="36">
        <v>3663.36</v>
      </c>
      <c r="AD424" s="6">
        <v>1538.77</v>
      </c>
      <c r="AE424" s="6">
        <v>7344</v>
      </c>
      <c r="AF424" s="36"/>
      <c r="AG424" s="36"/>
      <c r="AH424" s="41">
        <v>3.2000000000000002E-3</v>
      </c>
      <c r="AI424" s="93">
        <f t="shared" si="86"/>
        <v>109569.60000000001</v>
      </c>
      <c r="AJ424" s="11">
        <f t="shared" si="87"/>
        <v>0.38197958192783399</v>
      </c>
      <c r="AK424" s="11">
        <f t="shared" si="88"/>
        <v>3.3434091207780257E-2</v>
      </c>
      <c r="AL424" s="11">
        <f t="shared" si="89"/>
        <v>6.7798862949372471E-3</v>
      </c>
      <c r="AM424" s="11">
        <f t="shared" si="90"/>
        <v>5.9343312440751617E-4</v>
      </c>
      <c r="AN424" s="94">
        <f t="shared" si="91"/>
        <v>2.0949342152581724E-2</v>
      </c>
    </row>
    <row r="425" spans="1:40" ht="12.75" customHeight="1" x14ac:dyDescent="0.2">
      <c r="A425" s="4" t="s">
        <v>1447</v>
      </c>
      <c r="B425" s="35" t="s">
        <v>1451</v>
      </c>
      <c r="C425" s="35" t="s">
        <v>1451</v>
      </c>
      <c r="D425" s="33" t="s">
        <v>855</v>
      </c>
      <c r="E425" s="33" t="s">
        <v>964</v>
      </c>
      <c r="F425" s="33" t="s">
        <v>965</v>
      </c>
      <c r="G425" s="33" t="s">
        <v>542</v>
      </c>
      <c r="H425" s="19" t="s">
        <v>176</v>
      </c>
      <c r="I425" s="33" t="s">
        <v>817</v>
      </c>
      <c r="J425" s="33" t="s">
        <v>24</v>
      </c>
      <c r="K425" s="36">
        <v>6985388207</v>
      </c>
      <c r="L425" s="37"/>
      <c r="M425" s="37"/>
      <c r="N425" s="38">
        <v>4.9188000000000001</v>
      </c>
      <c r="O425" s="38">
        <v>7.0122</v>
      </c>
      <c r="P425" s="14">
        <v>3.0000000000000001E-3</v>
      </c>
      <c r="Q425" s="33" t="s">
        <v>27</v>
      </c>
      <c r="R425" s="33" t="s">
        <v>27</v>
      </c>
      <c r="S425" s="33" t="s">
        <v>27</v>
      </c>
      <c r="T425" s="33" t="s">
        <v>25</v>
      </c>
      <c r="U425" s="33" t="s">
        <v>25</v>
      </c>
      <c r="V425" s="39">
        <v>1E-3</v>
      </c>
      <c r="W425" s="39">
        <v>6.2500000000000003E-3</v>
      </c>
      <c r="X425" s="39">
        <v>1.025E-2</v>
      </c>
      <c r="Y425" s="36">
        <v>94968119</v>
      </c>
      <c r="Z425" s="36">
        <v>30543672</v>
      </c>
      <c r="AA425" s="36">
        <v>0</v>
      </c>
      <c r="AB425" s="36">
        <v>43939971</v>
      </c>
      <c r="AC425" s="36">
        <v>4112545</v>
      </c>
      <c r="AD425" s="6">
        <v>3421150</v>
      </c>
      <c r="AE425" s="6">
        <v>12950781</v>
      </c>
      <c r="AF425" s="36">
        <v>7927991</v>
      </c>
      <c r="AG425" s="36"/>
      <c r="AH425" s="41">
        <v>7.9000000000000008E-3</v>
      </c>
      <c r="AI425" s="93">
        <f t="shared" si="86"/>
        <v>82017338</v>
      </c>
      <c r="AJ425" s="11">
        <f t="shared" si="87"/>
        <v>0.37240506391465666</v>
      </c>
      <c r="AK425" s="11">
        <f t="shared" si="88"/>
        <v>5.0142385747754946E-2</v>
      </c>
      <c r="AL425" s="11">
        <f t="shared" si="89"/>
        <v>4.3725088849596704E-3</v>
      </c>
      <c r="AM425" s="11">
        <f t="shared" si="90"/>
        <v>5.8873535416096884E-4</v>
      </c>
      <c r="AN425" s="94">
        <f t="shared" si="91"/>
        <v>1.9641271289376747E-2</v>
      </c>
    </row>
    <row r="426" spans="1:40" ht="12.75" customHeight="1" x14ac:dyDescent="0.2">
      <c r="A426" s="4" t="s">
        <v>1447</v>
      </c>
      <c r="B426" s="35" t="s">
        <v>856</v>
      </c>
      <c r="C426" s="35" t="s">
        <v>856</v>
      </c>
      <c r="D426" s="33" t="s">
        <v>857</v>
      </c>
      <c r="E426" s="33" t="s">
        <v>964</v>
      </c>
      <c r="F426" s="33" t="s">
        <v>965</v>
      </c>
      <c r="G426" s="33" t="s">
        <v>1085</v>
      </c>
      <c r="H426" s="35" t="s">
        <v>77</v>
      </c>
      <c r="I426" s="33" t="s">
        <v>817</v>
      </c>
      <c r="J426" s="33" t="s">
        <v>24</v>
      </c>
      <c r="K426" s="36">
        <v>803645079</v>
      </c>
      <c r="L426" s="37"/>
      <c r="M426" s="37"/>
      <c r="N426" s="38">
        <v>19.0886</v>
      </c>
      <c r="O426" s="38">
        <v>20.504899999999999</v>
      </c>
      <c r="P426" s="14">
        <v>8.0000000000000002E-3</v>
      </c>
      <c r="Q426" s="33" t="s">
        <v>27</v>
      </c>
      <c r="R426" s="33" t="s">
        <v>27</v>
      </c>
      <c r="S426" s="33" t="s">
        <v>27</v>
      </c>
      <c r="T426" s="33" t="s">
        <v>25</v>
      </c>
      <c r="U426" s="33" t="s">
        <v>25</v>
      </c>
      <c r="V426" s="39">
        <v>1E-3</v>
      </c>
      <c r="W426" s="39">
        <v>1.325E-2</v>
      </c>
      <c r="X426" s="39">
        <v>2.2249999999999999E-2</v>
      </c>
      <c r="Y426" s="36">
        <v>15562300</v>
      </c>
      <c r="Z426" s="36">
        <v>4121827</v>
      </c>
      <c r="AA426" s="36">
        <v>0</v>
      </c>
      <c r="AB426" s="36">
        <v>6870757</v>
      </c>
      <c r="AC426" s="36">
        <v>634126</v>
      </c>
      <c r="AD426" s="6">
        <v>1671200</v>
      </c>
      <c r="AE426" s="6">
        <v>2264390</v>
      </c>
      <c r="AF426" s="36"/>
      <c r="AG426" s="36"/>
      <c r="AH426" s="41"/>
      <c r="AI426" s="93">
        <f t="shared" si="86"/>
        <v>13297910</v>
      </c>
      <c r="AJ426" s="11">
        <f t="shared" si="87"/>
        <v>0.30996051259182833</v>
      </c>
      <c r="AK426" s="11">
        <f t="shared" si="88"/>
        <v>4.7686140152851088E-2</v>
      </c>
      <c r="AL426" s="11">
        <f t="shared" si="89"/>
        <v>5.1289146262538119E-3</v>
      </c>
      <c r="AM426" s="11">
        <f t="shared" si="90"/>
        <v>7.8906225717086738E-4</v>
      </c>
      <c r="AN426" s="94">
        <f t="shared" si="91"/>
        <v>1.6546993626274667E-2</v>
      </c>
    </row>
    <row r="427" spans="1:40" ht="12.75" customHeight="1" x14ac:dyDescent="0.2">
      <c r="A427" s="4" t="s">
        <v>1447</v>
      </c>
      <c r="B427" s="35" t="s">
        <v>858</v>
      </c>
      <c r="C427" s="35" t="s">
        <v>858</v>
      </c>
      <c r="D427" s="33" t="s">
        <v>859</v>
      </c>
      <c r="E427" s="33" t="s">
        <v>964</v>
      </c>
      <c r="F427" s="33" t="s">
        <v>965</v>
      </c>
      <c r="G427" s="33" t="s">
        <v>549</v>
      </c>
      <c r="H427" s="35" t="s">
        <v>77</v>
      </c>
      <c r="I427" s="5" t="s">
        <v>810</v>
      </c>
      <c r="J427" s="33" t="s">
        <v>24</v>
      </c>
      <c r="K427" s="36">
        <v>9014852274</v>
      </c>
      <c r="L427" s="37"/>
      <c r="M427" s="37"/>
      <c r="N427" s="38">
        <v>17.843500000000002</v>
      </c>
      <c r="O427" s="38">
        <v>23.042400000000001</v>
      </c>
      <c r="P427" s="14">
        <v>8.0000000000000002E-3</v>
      </c>
      <c r="Q427" s="33" t="s">
        <v>27</v>
      </c>
      <c r="R427" s="33" t="s">
        <v>27</v>
      </c>
      <c r="S427" s="33" t="s">
        <v>27</v>
      </c>
      <c r="T427" s="33" t="s">
        <v>25</v>
      </c>
      <c r="U427" s="33" t="s">
        <v>25</v>
      </c>
      <c r="V427" s="39">
        <v>1E-3</v>
      </c>
      <c r="W427" s="39">
        <v>1.325E-2</v>
      </c>
      <c r="X427" s="39">
        <v>2.2249999999999999E-2</v>
      </c>
      <c r="Y427" s="36">
        <v>182835221</v>
      </c>
      <c r="Z427" s="36">
        <v>61031810</v>
      </c>
      <c r="AA427" s="36">
        <v>0</v>
      </c>
      <c r="AB427" s="36">
        <v>99284066</v>
      </c>
      <c r="AC427" s="36">
        <v>7180204</v>
      </c>
      <c r="AD427" s="6">
        <v>3717200</v>
      </c>
      <c r="AE427" s="6">
        <v>11621941</v>
      </c>
      <c r="AF427" s="36"/>
      <c r="AG427" s="36"/>
      <c r="AH427" s="41"/>
      <c r="AI427" s="93">
        <f t="shared" si="86"/>
        <v>171213280</v>
      </c>
      <c r="AJ427" s="11">
        <f t="shared" si="87"/>
        <v>0.35646656614486916</v>
      </c>
      <c r="AK427" s="11">
        <f t="shared" si="88"/>
        <v>4.1937190853419778E-2</v>
      </c>
      <c r="AL427" s="11">
        <f t="shared" si="89"/>
        <v>6.770139780994929E-3</v>
      </c>
      <c r="AM427" s="11">
        <f t="shared" si="90"/>
        <v>7.9648604123094032E-4</v>
      </c>
      <c r="AN427" s="94">
        <f t="shared" si="91"/>
        <v>1.8992355592315279E-2</v>
      </c>
    </row>
    <row r="428" spans="1:40" ht="12.75" customHeight="1" x14ac:dyDescent="0.2">
      <c r="A428" s="4" t="s">
        <v>1447</v>
      </c>
      <c r="B428" s="35" t="s">
        <v>860</v>
      </c>
      <c r="C428" s="35" t="s">
        <v>861</v>
      </c>
      <c r="D428" s="33" t="s">
        <v>862</v>
      </c>
      <c r="E428" s="33" t="s">
        <v>964</v>
      </c>
      <c r="F428" s="33" t="s">
        <v>965</v>
      </c>
      <c r="G428" s="33" t="s">
        <v>542</v>
      </c>
      <c r="H428" s="35" t="s">
        <v>77</v>
      </c>
      <c r="I428" s="33" t="s">
        <v>817</v>
      </c>
      <c r="J428" s="33" t="s">
        <v>24</v>
      </c>
      <c r="K428" s="36">
        <v>2330586015</v>
      </c>
      <c r="L428" s="37"/>
      <c r="M428" s="37"/>
      <c r="N428" s="38">
        <v>11.969299999999999</v>
      </c>
      <c r="O428" s="38">
        <v>12.087899999999999</v>
      </c>
      <c r="P428" s="14">
        <v>8.0000000000000002E-3</v>
      </c>
      <c r="Q428" s="33" t="s">
        <v>27</v>
      </c>
      <c r="R428" s="33" t="s">
        <v>27</v>
      </c>
      <c r="S428" s="33" t="s">
        <v>27</v>
      </c>
      <c r="T428" s="33" t="s">
        <v>25</v>
      </c>
      <c r="U428" s="33" t="s">
        <v>25</v>
      </c>
      <c r="V428" s="39">
        <v>1E-3</v>
      </c>
      <c r="W428" s="39">
        <v>1.325E-2</v>
      </c>
      <c r="X428" s="39">
        <v>2.2249999999999999E-2</v>
      </c>
      <c r="Y428" s="36">
        <v>53747373.765895002</v>
      </c>
      <c r="Z428" s="36">
        <v>18518919.219425999</v>
      </c>
      <c r="AA428" s="36">
        <v>0</v>
      </c>
      <c r="AB428" s="36">
        <v>30366693</v>
      </c>
      <c r="AC428" s="36">
        <v>1851890.6268430001</v>
      </c>
      <c r="AD428" s="6">
        <v>1553286.9196270001</v>
      </c>
      <c r="AE428" s="6">
        <v>1456584</v>
      </c>
      <c r="AF428" s="36">
        <v>1024476</v>
      </c>
      <c r="AG428" s="36"/>
      <c r="AH428" s="41">
        <v>3.2000000000000002E-3</v>
      </c>
      <c r="AI428" s="93">
        <f t="shared" si="86"/>
        <v>52290789.765896</v>
      </c>
      <c r="AJ428" s="11">
        <f t="shared" si="87"/>
        <v>0.35415260129622328</v>
      </c>
      <c r="AK428" s="11">
        <f t="shared" si="88"/>
        <v>3.541523536236206E-2</v>
      </c>
      <c r="AL428" s="11">
        <f t="shared" si="89"/>
        <v>7.9460355036181738E-3</v>
      </c>
      <c r="AM428" s="11">
        <f t="shared" si="90"/>
        <v>7.9460299466484186E-4</v>
      </c>
      <c r="AN428" s="94">
        <f t="shared" si="91"/>
        <v>2.5636756004431788E-2</v>
      </c>
    </row>
    <row r="429" spans="1:40" ht="12.75" customHeight="1" x14ac:dyDescent="0.2">
      <c r="A429" s="4" t="s">
        <v>1447</v>
      </c>
      <c r="B429" s="35" t="s">
        <v>860</v>
      </c>
      <c r="C429" s="35" t="s">
        <v>863</v>
      </c>
      <c r="D429" s="33" t="s">
        <v>864</v>
      </c>
      <c r="E429" s="33" t="s">
        <v>964</v>
      </c>
      <c r="F429" s="33" t="s">
        <v>965</v>
      </c>
      <c r="G429" s="33" t="s">
        <v>542</v>
      </c>
      <c r="H429" s="35" t="s">
        <v>77</v>
      </c>
      <c r="I429" s="33" t="s">
        <v>817</v>
      </c>
      <c r="J429" s="33" t="s">
        <v>120</v>
      </c>
      <c r="K429" s="36">
        <v>692812</v>
      </c>
      <c r="L429" s="37"/>
      <c r="M429" s="37"/>
      <c r="N429" s="38">
        <v>16.200500000000002</v>
      </c>
      <c r="O429" s="38">
        <v>5.5267999999999997</v>
      </c>
      <c r="P429" s="14">
        <v>8.0000000000000002E-3</v>
      </c>
      <c r="Q429" s="33" t="s">
        <v>27</v>
      </c>
      <c r="R429" s="33" t="s">
        <v>27</v>
      </c>
      <c r="S429" s="33" t="s">
        <v>27</v>
      </c>
      <c r="T429" s="33" t="s">
        <v>25</v>
      </c>
      <c r="U429" s="33" t="s">
        <v>25</v>
      </c>
      <c r="V429" s="39">
        <v>1E-3</v>
      </c>
      <c r="W429" s="39">
        <v>1.325E-2</v>
      </c>
      <c r="X429" s="39">
        <v>2.2249999999999999E-2</v>
      </c>
      <c r="Y429" s="36">
        <v>4180133.2341049998</v>
      </c>
      <c r="Z429" s="36">
        <v>1499994.780575</v>
      </c>
      <c r="AA429" s="36">
        <v>0</v>
      </c>
      <c r="AB429" s="36">
        <v>2286345</v>
      </c>
      <c r="AC429" s="36">
        <v>149999.37315699999</v>
      </c>
      <c r="AD429" s="6">
        <v>125813.080373</v>
      </c>
      <c r="AE429" s="6">
        <v>117981</v>
      </c>
      <c r="AF429" s="36">
        <v>82981</v>
      </c>
      <c r="AG429" s="36"/>
      <c r="AH429" s="41">
        <v>3.2000000000000002E-3</v>
      </c>
      <c r="AI429" s="93">
        <f t="shared" si="86"/>
        <v>4062152.2341049998</v>
      </c>
      <c r="AJ429" s="11">
        <f t="shared" si="87"/>
        <v>0.36926109464370893</v>
      </c>
      <c r="AK429" s="11">
        <f t="shared" si="88"/>
        <v>3.6926083640498729E-2</v>
      </c>
      <c r="AL429" s="11">
        <f>+Z429/(K429*274.27)</f>
        <v>7.893980331618769E-3</v>
      </c>
      <c r="AM429" s="11">
        <f>+AC429/(K429*274.27)</f>
        <v>7.8939748110496669E-4</v>
      </c>
      <c r="AN429" s="94">
        <f>+AI429/(K429*274.27)+AH429</f>
        <v>2.4577774279837088E-2</v>
      </c>
    </row>
    <row r="430" spans="1:40" ht="12.75" customHeight="1" x14ac:dyDescent="0.2">
      <c r="A430" s="4" t="s">
        <v>1447</v>
      </c>
      <c r="B430" s="35" t="s">
        <v>865</v>
      </c>
      <c r="C430" s="35" t="s">
        <v>865</v>
      </c>
      <c r="D430" s="33" t="s">
        <v>866</v>
      </c>
      <c r="E430" s="33" t="s">
        <v>964</v>
      </c>
      <c r="F430" s="33" t="s">
        <v>965</v>
      </c>
      <c r="G430" s="33" t="s">
        <v>542</v>
      </c>
      <c r="H430" s="35" t="s">
        <v>77</v>
      </c>
      <c r="I430" s="33" t="s">
        <v>817</v>
      </c>
      <c r="J430" s="33" t="s">
        <v>24</v>
      </c>
      <c r="K430" s="36">
        <v>3520862874</v>
      </c>
      <c r="L430" s="37"/>
      <c r="M430" s="37"/>
      <c r="N430" s="38">
        <v>3.3677999999999999</v>
      </c>
      <c r="O430" s="38">
        <v>-15.866299999999999</v>
      </c>
      <c r="P430" s="14">
        <v>8.0000000000000002E-3</v>
      </c>
      <c r="Q430" s="33" t="s">
        <v>27</v>
      </c>
      <c r="R430" s="33" t="s">
        <v>27</v>
      </c>
      <c r="S430" s="33" t="s">
        <v>27</v>
      </c>
      <c r="T430" s="33" t="s">
        <v>25</v>
      </c>
      <c r="U430" s="33" t="s">
        <v>25</v>
      </c>
      <c r="V430" s="39">
        <v>1E-3</v>
      </c>
      <c r="W430" s="39">
        <v>1.325E-2</v>
      </c>
      <c r="X430" s="39">
        <v>2.2249999999999999E-2</v>
      </c>
      <c r="Y430" s="36">
        <v>93483408</v>
      </c>
      <c r="Z430" s="36">
        <v>33727192</v>
      </c>
      <c r="AA430" s="36">
        <v>0</v>
      </c>
      <c r="AB430" s="36">
        <v>54772813</v>
      </c>
      <c r="AC430" s="36">
        <v>2810603</v>
      </c>
      <c r="AD430" s="6">
        <v>2098200</v>
      </c>
      <c r="AE430" s="6">
        <v>74600</v>
      </c>
      <c r="AF430" s="36"/>
      <c r="AG430" s="36"/>
      <c r="AH430" s="41">
        <v>1.6400000000000001E-2</v>
      </c>
      <c r="AI430" s="93">
        <f t="shared" si="86"/>
        <v>93408808</v>
      </c>
      <c r="AJ430" s="11">
        <f t="shared" si="87"/>
        <v>0.36107078895600508</v>
      </c>
      <c r="AK430" s="11">
        <f t="shared" si="88"/>
        <v>3.0089271666971704E-2</v>
      </c>
      <c r="AL430" s="11">
        <f>+Z430/K430</f>
        <v>9.5792404325258599E-3</v>
      </c>
      <c r="AM430" s="11">
        <f>+AC430/K430</f>
        <v>7.9827107745520222E-4</v>
      </c>
      <c r="AN430" s="94">
        <f>+AI430/K430+AH430</f>
        <v>4.2930089737314776E-2</v>
      </c>
    </row>
    <row r="431" spans="1:40" ht="12.75" customHeight="1" x14ac:dyDescent="0.2">
      <c r="A431" s="4" t="s">
        <v>1447</v>
      </c>
      <c r="B431" s="35" t="s">
        <v>867</v>
      </c>
      <c r="C431" s="35" t="s">
        <v>868</v>
      </c>
      <c r="D431" s="33" t="s">
        <v>869</v>
      </c>
      <c r="E431" s="33" t="s">
        <v>964</v>
      </c>
      <c r="F431" s="33" t="s">
        <v>965</v>
      </c>
      <c r="G431" s="33" t="s">
        <v>542</v>
      </c>
      <c r="H431" s="35" t="s">
        <v>77</v>
      </c>
      <c r="I431" s="33" t="s">
        <v>817</v>
      </c>
      <c r="J431" s="33" t="s">
        <v>24</v>
      </c>
      <c r="K431" s="36">
        <v>2717383982</v>
      </c>
      <c r="L431" s="37"/>
      <c r="M431" s="37"/>
      <c r="N431" s="38">
        <v>7.4590000000000005</v>
      </c>
      <c r="O431" s="38">
        <v>9.7074999999999996</v>
      </c>
      <c r="P431" s="14">
        <v>8.0000000000000002E-3</v>
      </c>
      <c r="Q431" s="33" t="s">
        <v>27</v>
      </c>
      <c r="R431" s="33" t="s">
        <v>27</v>
      </c>
      <c r="S431" s="33" t="s">
        <v>27</v>
      </c>
      <c r="T431" s="33" t="s">
        <v>25</v>
      </c>
      <c r="U431" s="33" t="s">
        <v>25</v>
      </c>
      <c r="V431" s="39">
        <v>1E-3</v>
      </c>
      <c r="W431" s="39">
        <v>1.325E-2</v>
      </c>
      <c r="X431" s="39">
        <v>2.2249999999999999E-2</v>
      </c>
      <c r="Y431" s="36">
        <v>64885883.567418002</v>
      </c>
      <c r="Z431" s="36">
        <v>21646951.850967001</v>
      </c>
      <c r="AA431" s="36">
        <v>0</v>
      </c>
      <c r="AB431" s="36">
        <v>35427596</v>
      </c>
      <c r="AC431" s="36">
        <v>2164694.3354600002</v>
      </c>
      <c r="AD431" s="6">
        <v>1656296.3809910002</v>
      </c>
      <c r="AE431" s="6">
        <v>3990345</v>
      </c>
      <c r="AF431" s="36">
        <v>3252191</v>
      </c>
      <c r="AG431" s="36"/>
      <c r="AH431" s="41">
        <v>6.7999999999999996E-3</v>
      </c>
      <c r="AI431" s="93">
        <f t="shared" si="86"/>
        <v>60895538.567418002</v>
      </c>
      <c r="AJ431" s="11">
        <f t="shared" si="87"/>
        <v>0.35547681094899036</v>
      </c>
      <c r="AK431" s="11">
        <f t="shared" si="88"/>
        <v>3.554766714253537E-2</v>
      </c>
      <c r="AL431" s="11">
        <f>+Z431/K431</f>
        <v>7.96609974679942E-3</v>
      </c>
      <c r="AM431" s="11">
        <f>+AC431/K431</f>
        <v>7.9660966201279397E-4</v>
      </c>
      <c r="AN431" s="94">
        <f>+AI431/K431+AH431</f>
        <v>2.9209618578305879E-2</v>
      </c>
    </row>
    <row r="432" spans="1:40" ht="12.75" customHeight="1" x14ac:dyDescent="0.2">
      <c r="A432" s="4" t="s">
        <v>1447</v>
      </c>
      <c r="B432" s="35" t="s">
        <v>867</v>
      </c>
      <c r="C432" s="35" t="s">
        <v>870</v>
      </c>
      <c r="D432" s="33" t="s">
        <v>871</v>
      </c>
      <c r="E432" s="33" t="s">
        <v>964</v>
      </c>
      <c r="F432" s="33" t="s">
        <v>965</v>
      </c>
      <c r="G432" s="33" t="s">
        <v>542</v>
      </c>
      <c r="H432" s="35" t="s">
        <v>77</v>
      </c>
      <c r="I432" s="33" t="s">
        <v>817</v>
      </c>
      <c r="J432" s="33" t="s">
        <v>52</v>
      </c>
      <c r="K432" s="36">
        <v>3645262</v>
      </c>
      <c r="L432" s="37"/>
      <c r="M432" s="37"/>
      <c r="N432" s="38">
        <v>6.6614000000000004</v>
      </c>
      <c r="O432" s="38">
        <v>8.4290000000000003</v>
      </c>
      <c r="P432" s="14">
        <v>8.0000000000000002E-3</v>
      </c>
      <c r="Q432" s="33" t="s">
        <v>27</v>
      </c>
      <c r="R432" s="33" t="s">
        <v>27</v>
      </c>
      <c r="S432" s="33" t="s">
        <v>27</v>
      </c>
      <c r="T432" s="33" t="s">
        <v>25</v>
      </c>
      <c r="U432" s="33" t="s">
        <v>25</v>
      </c>
      <c r="V432" s="39">
        <v>1E-3</v>
      </c>
      <c r="W432" s="39">
        <v>1.325E-2</v>
      </c>
      <c r="X432" s="39">
        <v>2.2249999999999999E-2</v>
      </c>
      <c r="Y432" s="36">
        <v>26648022.432581998</v>
      </c>
      <c r="Z432" s="36">
        <v>8926510.1490330007</v>
      </c>
      <c r="AA432" s="36">
        <v>0</v>
      </c>
      <c r="AB432" s="36">
        <v>14500367</v>
      </c>
      <c r="AC432" s="36">
        <v>892650.66454000003</v>
      </c>
      <c r="AD432" s="6">
        <v>683003.61900900002</v>
      </c>
      <c r="AE432" s="6">
        <v>1645491</v>
      </c>
      <c r="AF432" s="36">
        <v>1341100</v>
      </c>
      <c r="AG432" s="36"/>
      <c r="AH432" s="41">
        <v>6.7999999999999996E-3</v>
      </c>
      <c r="AI432" s="93">
        <f t="shared" si="86"/>
        <v>25002531.432582002</v>
      </c>
      <c r="AJ432" s="11">
        <f t="shared" si="87"/>
        <v>0.35702425464808879</v>
      </c>
      <c r="AK432" s="11">
        <f t="shared" si="88"/>
        <v>3.5702411451695809E-2</v>
      </c>
      <c r="AL432" s="11">
        <f>+Z432/(K432*309.21)</f>
        <v>7.9195302866537729E-3</v>
      </c>
      <c r="AM432" s="11">
        <f>+AC432/(K432*309.21)</f>
        <v>7.9195271782578607E-4</v>
      </c>
      <c r="AN432" s="94">
        <f>+AI432/(K432*309.21)+AH432</f>
        <v>2.8982051173133565E-2</v>
      </c>
    </row>
    <row r="433" spans="1:40" ht="12.75" customHeight="1" x14ac:dyDescent="0.2">
      <c r="A433" s="4" t="s">
        <v>1447</v>
      </c>
      <c r="B433" s="35" t="s">
        <v>872</v>
      </c>
      <c r="C433" s="35" t="s">
        <v>872</v>
      </c>
      <c r="D433" s="33" t="s">
        <v>873</v>
      </c>
      <c r="E433" s="33" t="s">
        <v>964</v>
      </c>
      <c r="F433" s="33" t="s">
        <v>965</v>
      </c>
      <c r="G433" s="33" t="s">
        <v>542</v>
      </c>
      <c r="H433" s="35" t="s">
        <v>77</v>
      </c>
      <c r="I433" s="33" t="s">
        <v>817</v>
      </c>
      <c r="J433" s="33" t="s">
        <v>24</v>
      </c>
      <c r="K433" s="36">
        <v>3243576244</v>
      </c>
      <c r="L433" s="37"/>
      <c r="M433" s="37"/>
      <c r="N433" s="38">
        <v>20.6006</v>
      </c>
      <c r="O433" s="38">
        <v>23.7623</v>
      </c>
      <c r="P433" s="14">
        <v>8.0000000000000002E-3</v>
      </c>
      <c r="Q433" s="33" t="s">
        <v>27</v>
      </c>
      <c r="R433" s="33" t="s">
        <v>27</v>
      </c>
      <c r="S433" s="33" t="s">
        <v>27</v>
      </c>
      <c r="T433" s="33" t="s">
        <v>25</v>
      </c>
      <c r="U433" s="33" t="s">
        <v>25</v>
      </c>
      <c r="V433" s="39">
        <v>1E-3</v>
      </c>
      <c r="W433" s="39">
        <v>1.325E-2</v>
      </c>
      <c r="X433" s="39">
        <v>2.2249999999999999E-2</v>
      </c>
      <c r="Y433" s="36">
        <v>71827703</v>
      </c>
      <c r="Z433" s="36">
        <v>27113254</v>
      </c>
      <c r="AA433" s="36">
        <v>0</v>
      </c>
      <c r="AB433" s="36">
        <v>34350647</v>
      </c>
      <c r="AC433" s="36">
        <v>2582239</v>
      </c>
      <c r="AD433" s="6">
        <v>2026200</v>
      </c>
      <c r="AE433" s="6">
        <v>5755363</v>
      </c>
      <c r="AF433" s="36">
        <v>5126605</v>
      </c>
      <c r="AG433" s="36"/>
      <c r="AH433" s="41">
        <v>1.35E-2</v>
      </c>
      <c r="AI433" s="93">
        <f t="shared" si="86"/>
        <v>66072340</v>
      </c>
      <c r="AJ433" s="11">
        <f t="shared" si="87"/>
        <v>0.41035710253337476</v>
      </c>
      <c r="AK433" s="11">
        <f t="shared" si="88"/>
        <v>3.9081997095910329E-2</v>
      </c>
      <c r="AL433" s="11">
        <f>+Z433/K433</f>
        <v>8.3590617147213265E-3</v>
      </c>
      <c r="AM433" s="11">
        <f>+AC433/K433</f>
        <v>7.9610861769525282E-4</v>
      </c>
      <c r="AN433" s="94">
        <f>+AI433/K433+AH433</f>
        <v>3.3870213316927966E-2</v>
      </c>
    </row>
    <row r="434" spans="1:40" ht="12.75" customHeight="1" x14ac:dyDescent="0.2">
      <c r="A434" s="4" t="s">
        <v>1447</v>
      </c>
      <c r="B434" s="35" t="s">
        <v>874</v>
      </c>
      <c r="C434" s="35" t="s">
        <v>874</v>
      </c>
      <c r="D434" s="33" t="s">
        <v>875</v>
      </c>
      <c r="E434" s="33" t="s">
        <v>964</v>
      </c>
      <c r="F434" s="33" t="s">
        <v>965</v>
      </c>
      <c r="G434" s="33" t="s">
        <v>542</v>
      </c>
      <c r="H434" s="35" t="s">
        <v>77</v>
      </c>
      <c r="I434" s="33" t="s">
        <v>817</v>
      </c>
      <c r="J434" s="33" t="s">
        <v>24</v>
      </c>
      <c r="K434" s="36">
        <v>931321277</v>
      </c>
      <c r="L434" s="37"/>
      <c r="M434" s="37"/>
      <c r="N434" s="38">
        <v>13.1302</v>
      </c>
      <c r="O434" s="38">
        <v>5.3701999999999996</v>
      </c>
      <c r="P434" s="14">
        <v>8.0000000000000002E-3</v>
      </c>
      <c r="Q434" s="33" t="s">
        <v>27</v>
      </c>
      <c r="R434" s="33" t="s">
        <v>27</v>
      </c>
      <c r="S434" s="33" t="s">
        <v>27</v>
      </c>
      <c r="T434" s="33" t="s">
        <v>25</v>
      </c>
      <c r="U434" s="33" t="s">
        <v>25</v>
      </c>
      <c r="V434" s="39">
        <v>1E-3</v>
      </c>
      <c r="W434" s="39">
        <v>1.325E-2</v>
      </c>
      <c r="X434" s="39">
        <v>2.2249999999999999E-2</v>
      </c>
      <c r="Y434" s="36">
        <v>22723480</v>
      </c>
      <c r="Z434" s="36">
        <v>8897757</v>
      </c>
      <c r="AA434" s="36">
        <v>0</v>
      </c>
      <c r="AB434" s="36">
        <v>11110871</v>
      </c>
      <c r="AC434" s="36">
        <v>741483</v>
      </c>
      <c r="AD434" s="6">
        <v>1451200</v>
      </c>
      <c r="AE434" s="6">
        <v>522169</v>
      </c>
      <c r="AF434" s="36">
        <v>452714</v>
      </c>
      <c r="AG434" s="36"/>
      <c r="AH434" s="41">
        <v>1.6E-2</v>
      </c>
      <c r="AI434" s="93">
        <f t="shared" si="86"/>
        <v>22201311</v>
      </c>
      <c r="AJ434" s="11">
        <f t="shared" si="87"/>
        <v>0.40077619740563969</v>
      </c>
      <c r="AK434" s="11">
        <f t="shared" si="88"/>
        <v>3.3398162838221578E-2</v>
      </c>
      <c r="AL434" s="11">
        <f>+Z434/K434</f>
        <v>9.5539071421859075E-3</v>
      </c>
      <c r="AM434" s="11">
        <f>+AC434/K434</f>
        <v>7.9616241818128246E-4</v>
      </c>
      <c r="AN434" s="94">
        <f>+AI434/K434+AH434</f>
        <v>3.9838509382621998E-2</v>
      </c>
    </row>
    <row r="435" spans="1:40" ht="12.75" customHeight="1" x14ac:dyDescent="0.2">
      <c r="A435" s="4" t="s">
        <v>1447</v>
      </c>
      <c r="B435" s="35" t="s">
        <v>876</v>
      </c>
      <c r="C435" s="35" t="s">
        <v>876</v>
      </c>
      <c r="D435" s="33" t="s">
        <v>877</v>
      </c>
      <c r="E435" s="33" t="s">
        <v>964</v>
      </c>
      <c r="F435" s="33" t="s">
        <v>965</v>
      </c>
      <c r="G435" s="33" t="s">
        <v>542</v>
      </c>
      <c r="H435" s="35" t="s">
        <v>77</v>
      </c>
      <c r="I435" s="33" t="s">
        <v>817</v>
      </c>
      <c r="J435" s="33" t="s">
        <v>24</v>
      </c>
      <c r="K435" s="36">
        <v>1195836713</v>
      </c>
      <c r="L435" s="37"/>
      <c r="M435" s="37"/>
      <c r="N435" s="38">
        <v>14.695</v>
      </c>
      <c r="O435" s="38">
        <v>15.773599999999998</v>
      </c>
      <c r="P435" s="14">
        <v>8.0000000000000002E-3</v>
      </c>
      <c r="Q435" s="33" t="s">
        <v>27</v>
      </c>
      <c r="R435" s="33" t="s">
        <v>27</v>
      </c>
      <c r="S435" s="33" t="s">
        <v>27</v>
      </c>
      <c r="T435" s="33" t="s">
        <v>25</v>
      </c>
      <c r="U435" s="33" t="s">
        <v>25</v>
      </c>
      <c r="V435" s="39">
        <v>1E-3</v>
      </c>
      <c r="W435" s="39">
        <v>1.325E-2</v>
      </c>
      <c r="X435" s="39">
        <v>2.2249999999999999E-2</v>
      </c>
      <c r="Y435" s="36">
        <v>30291560</v>
      </c>
      <c r="Z435" s="36">
        <v>9936821</v>
      </c>
      <c r="AA435" s="36">
        <v>0</v>
      </c>
      <c r="AB435" s="36">
        <v>16094387</v>
      </c>
      <c r="AC435" s="36">
        <v>946357</v>
      </c>
      <c r="AD435" s="6">
        <v>1350100</v>
      </c>
      <c r="AE435" s="6">
        <v>1963895</v>
      </c>
      <c r="AF435" s="36">
        <v>1700113</v>
      </c>
      <c r="AG435" s="36"/>
      <c r="AH435" s="41">
        <v>5.3E-3</v>
      </c>
      <c r="AI435" s="93">
        <f t="shared" si="86"/>
        <v>28327665</v>
      </c>
      <c r="AJ435" s="11">
        <f t="shared" si="87"/>
        <v>0.35078150634724042</v>
      </c>
      <c r="AK435" s="11">
        <f t="shared" si="88"/>
        <v>3.3407518763018416E-2</v>
      </c>
      <c r="AL435" s="11">
        <f>+Z435/K435</f>
        <v>8.3095132403749848E-3</v>
      </c>
      <c r="AM435" s="11">
        <f>+AC435/K435</f>
        <v>7.9137643936844071E-4</v>
      </c>
      <c r="AN435" s="94">
        <f>+AI435/K435+AH435</f>
        <v>2.8988572772560461E-2</v>
      </c>
    </row>
    <row r="436" spans="1:40" ht="12.75" customHeight="1" x14ac:dyDescent="0.2">
      <c r="A436" s="4" t="s">
        <v>1447</v>
      </c>
      <c r="B436" s="35" t="s">
        <v>878</v>
      </c>
      <c r="C436" s="35" t="s">
        <v>879</v>
      </c>
      <c r="D436" s="33" t="s">
        <v>880</v>
      </c>
      <c r="E436" s="33" t="s">
        <v>964</v>
      </c>
      <c r="F436" s="33" t="s">
        <v>965</v>
      </c>
      <c r="G436" s="33" t="s">
        <v>542</v>
      </c>
      <c r="H436" s="35" t="s">
        <v>881</v>
      </c>
      <c r="I436" s="33" t="s">
        <v>817</v>
      </c>
      <c r="J436" s="33" t="s">
        <v>24</v>
      </c>
      <c r="K436" s="36">
        <v>4286765027</v>
      </c>
      <c r="L436" s="37"/>
      <c r="M436" s="37"/>
      <c r="N436" s="38">
        <v>0.70069999999999999</v>
      </c>
      <c r="O436" s="38">
        <v>3.8168000000000002</v>
      </c>
      <c r="P436" s="14">
        <v>8.0000000000000002E-3</v>
      </c>
      <c r="Q436" s="33" t="s">
        <v>27</v>
      </c>
      <c r="R436" s="33" t="s">
        <v>27</v>
      </c>
      <c r="S436" s="33" t="s">
        <v>27</v>
      </c>
      <c r="T436" s="33" t="s">
        <v>25</v>
      </c>
      <c r="U436" s="33" t="s">
        <v>25</v>
      </c>
      <c r="V436" s="39">
        <v>1E-3</v>
      </c>
      <c r="W436" s="39">
        <v>1.325E-2</v>
      </c>
      <c r="X436" s="39">
        <v>2.2249999999999999E-2</v>
      </c>
      <c r="Y436" s="36">
        <v>82519150.131136</v>
      </c>
      <c r="Z436" s="36">
        <v>29049776.082940001</v>
      </c>
      <c r="AA436" s="36">
        <v>0</v>
      </c>
      <c r="AB436" s="36">
        <v>48111482</v>
      </c>
      <c r="AC436" s="36">
        <v>3417628.3668780001</v>
      </c>
      <c r="AD436" s="6">
        <v>1838034.681318</v>
      </c>
      <c r="AE436" s="6">
        <v>102229</v>
      </c>
      <c r="AF436" s="36"/>
      <c r="AG436" s="36"/>
      <c r="AH436" s="41">
        <v>3.8999999999999998E-3</v>
      </c>
      <c r="AI436" s="93">
        <f t="shared" si="86"/>
        <v>82416921.131136</v>
      </c>
      <c r="AJ436" s="11">
        <f t="shared" si="87"/>
        <v>0.35247344458206636</v>
      </c>
      <c r="AK436" s="11">
        <f t="shared" si="88"/>
        <v>4.1467556904244342E-2</v>
      </c>
      <c r="AL436" s="11">
        <f>+Z436/K436</f>
        <v>6.7766196420777141E-3</v>
      </c>
      <c r="AM436" s="11">
        <f>+AC436/K436</f>
        <v>7.9725115450747096E-4</v>
      </c>
      <c r="AN436" s="94">
        <f>+AI436/K436+AH436</f>
        <v>2.3125901259349806E-2</v>
      </c>
    </row>
    <row r="437" spans="1:40" ht="12.75" customHeight="1" x14ac:dyDescent="0.2">
      <c r="A437" s="4" t="s">
        <v>1447</v>
      </c>
      <c r="B437" s="35" t="s">
        <v>878</v>
      </c>
      <c r="C437" s="35" t="s">
        <v>882</v>
      </c>
      <c r="D437" s="33" t="s">
        <v>883</v>
      </c>
      <c r="E437" s="33" t="s">
        <v>964</v>
      </c>
      <c r="F437" s="33" t="s">
        <v>965</v>
      </c>
      <c r="G437" s="33" t="s">
        <v>542</v>
      </c>
      <c r="H437" s="35" t="s">
        <v>881</v>
      </c>
      <c r="I437" s="33" t="s">
        <v>817</v>
      </c>
      <c r="J437" s="33" t="s">
        <v>120</v>
      </c>
      <c r="K437" s="36">
        <v>5918220</v>
      </c>
      <c r="L437" s="37"/>
      <c r="M437" s="37"/>
      <c r="N437" s="38">
        <v>5.2023999999999999</v>
      </c>
      <c r="O437" s="38">
        <v>7.4990000000000006</v>
      </c>
      <c r="P437" s="14">
        <v>8.0000000000000002E-3</v>
      </c>
      <c r="Q437" s="33" t="s">
        <v>27</v>
      </c>
      <c r="R437" s="33" t="s">
        <v>27</v>
      </c>
      <c r="S437" s="33" t="s">
        <v>27</v>
      </c>
      <c r="T437" s="33" t="s">
        <v>25</v>
      </c>
      <c r="U437" s="33" t="s">
        <v>25</v>
      </c>
      <c r="V437" s="39">
        <v>1E-3</v>
      </c>
      <c r="W437" s="39">
        <v>1.325E-2</v>
      </c>
      <c r="X437" s="39">
        <v>2.2249999999999999E-2</v>
      </c>
      <c r="Y437" s="36">
        <v>30299050.868864</v>
      </c>
      <c r="Z437" s="36">
        <v>10927682.917060001</v>
      </c>
      <c r="AA437" s="36">
        <v>0</v>
      </c>
      <c r="AB437" s="36">
        <v>17355884</v>
      </c>
      <c r="AC437" s="36">
        <v>1285612.6331219999</v>
      </c>
      <c r="AD437" s="6">
        <v>691415.31868200004</v>
      </c>
      <c r="AE437" s="6">
        <v>38456</v>
      </c>
      <c r="AF437" s="36"/>
      <c r="AG437" s="36"/>
      <c r="AH437" s="41">
        <v>3.8999999999999998E-3</v>
      </c>
      <c r="AI437" s="93">
        <f t="shared" si="86"/>
        <v>30260594.868864004</v>
      </c>
      <c r="AJ437" s="11">
        <f t="shared" si="87"/>
        <v>0.3611192365654321</v>
      </c>
      <c r="AK437" s="11">
        <f t="shared" si="88"/>
        <v>4.2484711179448881E-2</v>
      </c>
      <c r="AL437" s="11">
        <f>+Z437/(K437*309.21)</f>
        <v>5.9715001665799081E-3</v>
      </c>
      <c r="AM437" s="11">
        <f>+AC437/(K437*309.21)</f>
        <v>7.0253100415826276E-4</v>
      </c>
      <c r="AN437" s="94">
        <f>+AI437/(K437*309.21)+AH437</f>
        <v>2.0436089916932236E-2</v>
      </c>
    </row>
    <row r="438" spans="1:40" ht="12.75" customHeight="1" x14ac:dyDescent="0.2">
      <c r="A438" s="4" t="s">
        <v>1447</v>
      </c>
      <c r="B438" s="35" t="s">
        <v>884</v>
      </c>
      <c r="C438" s="35" t="s">
        <v>884</v>
      </c>
      <c r="D438" s="33" t="s">
        <v>885</v>
      </c>
      <c r="E438" s="33" t="s">
        <v>964</v>
      </c>
      <c r="F438" s="33" t="s">
        <v>965</v>
      </c>
      <c r="G438" s="33" t="s">
        <v>1085</v>
      </c>
      <c r="H438" s="35" t="s">
        <v>110</v>
      </c>
      <c r="I438" s="33" t="s">
        <v>817</v>
      </c>
      <c r="J438" s="33" t="s">
        <v>24</v>
      </c>
      <c r="K438" s="36">
        <v>3132637921</v>
      </c>
      <c r="L438" s="37"/>
      <c r="M438" s="37"/>
      <c r="N438" s="38">
        <v>5.3983999999999996</v>
      </c>
      <c r="O438" s="38">
        <v>0.10510000000000001</v>
      </c>
      <c r="P438" s="14">
        <v>1.3000000000000001E-2</v>
      </c>
      <c r="Q438" s="33" t="s">
        <v>27</v>
      </c>
      <c r="R438" s="33" t="s">
        <v>27</v>
      </c>
      <c r="S438" s="33" t="s">
        <v>27</v>
      </c>
      <c r="T438" s="33" t="s">
        <v>886</v>
      </c>
      <c r="U438" s="33" t="s">
        <v>26</v>
      </c>
      <c r="V438" s="39">
        <v>1E-3</v>
      </c>
      <c r="W438" s="39">
        <v>3.1E-2</v>
      </c>
      <c r="X438" s="39">
        <v>4.4999999999999998E-2</v>
      </c>
      <c r="Y438" s="36">
        <v>84632845</v>
      </c>
      <c r="Z438" s="36">
        <v>30285786</v>
      </c>
      <c r="AA438" s="36">
        <v>0</v>
      </c>
      <c r="AB438" s="36">
        <v>45091281</v>
      </c>
      <c r="AC438" s="36">
        <v>2497800</v>
      </c>
      <c r="AD438" s="6">
        <v>2165300</v>
      </c>
      <c r="AE438" s="6">
        <v>4592678</v>
      </c>
      <c r="AF438" s="36"/>
      <c r="AG438" s="36"/>
      <c r="AH438" s="56"/>
      <c r="AI438" s="93">
        <f t="shared" si="86"/>
        <v>80040167</v>
      </c>
      <c r="AJ438" s="11">
        <f t="shared" si="87"/>
        <v>0.37838234395487957</v>
      </c>
      <c r="AK438" s="11">
        <f t="shared" si="88"/>
        <v>3.1206831440019359E-2</v>
      </c>
      <c r="AL438" s="11">
        <f t="shared" ref="AL438:AL469" si="92">+Z438/K438</f>
        <v>9.6678220604353073E-3</v>
      </c>
      <c r="AM438" s="11">
        <f t="shared" ref="AM438:AM469" si="93">+AC438/K438</f>
        <v>7.9734717608304149E-4</v>
      </c>
      <c r="AN438" s="94">
        <f t="shared" ref="AN438:AN469" si="94">+AI438/K438+AH438</f>
        <v>2.5550404808497497E-2</v>
      </c>
    </row>
    <row r="439" spans="1:40" ht="12.75" customHeight="1" x14ac:dyDescent="0.2">
      <c r="A439" s="4" t="s">
        <v>1447</v>
      </c>
      <c r="B439" s="35" t="s">
        <v>887</v>
      </c>
      <c r="C439" s="35" t="s">
        <v>887</v>
      </c>
      <c r="D439" s="33" t="s">
        <v>888</v>
      </c>
      <c r="E439" s="33" t="s">
        <v>988</v>
      </c>
      <c r="F439" s="33" t="s">
        <v>989</v>
      </c>
      <c r="G439" s="33" t="s">
        <v>548</v>
      </c>
      <c r="H439" s="35" t="s">
        <v>889</v>
      </c>
      <c r="I439" s="5" t="s">
        <v>810</v>
      </c>
      <c r="J439" s="33" t="s">
        <v>24</v>
      </c>
      <c r="K439" s="36">
        <v>7071585283</v>
      </c>
      <c r="L439" s="37"/>
      <c r="M439" s="37"/>
      <c r="N439" s="38">
        <v>2.0629</v>
      </c>
      <c r="O439" s="38">
        <v>0.19940000000000002</v>
      </c>
      <c r="P439" s="14">
        <v>2.1999999999999999E-2</v>
      </c>
      <c r="Q439" s="33">
        <v>0.06</v>
      </c>
      <c r="R439" s="33">
        <v>0.01</v>
      </c>
      <c r="S439" s="33" t="s">
        <v>27</v>
      </c>
      <c r="T439" s="33" t="s">
        <v>25</v>
      </c>
      <c r="U439" s="33" t="s">
        <v>25</v>
      </c>
      <c r="V439" s="39">
        <v>1E-3</v>
      </c>
      <c r="W439" s="39">
        <v>8.5000000000000006E-3</v>
      </c>
      <c r="X439" s="39">
        <v>0.10150000000000001</v>
      </c>
      <c r="Y439" s="36">
        <v>36135806</v>
      </c>
      <c r="Z439" s="36">
        <v>30131406</v>
      </c>
      <c r="AA439" s="36">
        <v>0</v>
      </c>
      <c r="AB439" s="36">
        <v>0</v>
      </c>
      <c r="AC439" s="36">
        <v>4905850</v>
      </c>
      <c r="AD439" s="6">
        <v>1098550</v>
      </c>
      <c r="AE439" s="6">
        <v>0</v>
      </c>
      <c r="AF439" s="36"/>
      <c r="AG439" s="36"/>
      <c r="AH439" s="56"/>
      <c r="AI439" s="93">
        <f t="shared" si="86"/>
        <v>36135806</v>
      </c>
      <c r="AJ439" s="11">
        <f t="shared" si="87"/>
        <v>0.83383793902369296</v>
      </c>
      <c r="AK439" s="11">
        <f t="shared" si="88"/>
        <v>0.13576146606498829</v>
      </c>
      <c r="AL439" s="11">
        <f t="shared" si="92"/>
        <v>4.2609124820194863E-3</v>
      </c>
      <c r="AM439" s="11">
        <f t="shared" si="93"/>
        <v>6.9374119149684865E-4</v>
      </c>
      <c r="AN439" s="94">
        <f t="shared" si="94"/>
        <v>5.1100007358845E-3</v>
      </c>
    </row>
    <row r="440" spans="1:40" ht="12.75" customHeight="1" x14ac:dyDescent="0.2">
      <c r="A440" s="4" t="s">
        <v>1447</v>
      </c>
      <c r="B440" s="35" t="s">
        <v>890</v>
      </c>
      <c r="C440" s="35" t="s">
        <v>890</v>
      </c>
      <c r="D440" s="33" t="s">
        <v>891</v>
      </c>
      <c r="E440" s="33" t="s">
        <v>988</v>
      </c>
      <c r="F440" s="33" t="s">
        <v>989</v>
      </c>
      <c r="G440" s="33" t="s">
        <v>548</v>
      </c>
      <c r="H440" s="35" t="s">
        <v>889</v>
      </c>
      <c r="I440" s="5" t="s">
        <v>810</v>
      </c>
      <c r="J440" s="33" t="s">
        <v>24</v>
      </c>
      <c r="K440" s="36">
        <v>5896061759</v>
      </c>
      <c r="L440" s="37"/>
      <c r="M440" s="37"/>
      <c r="N440" s="38">
        <v>1.7016</v>
      </c>
      <c r="O440" s="38">
        <v>0.19940000000000002</v>
      </c>
      <c r="P440" s="14">
        <v>2.1999999999999999E-2</v>
      </c>
      <c r="Q440" s="33">
        <v>0.06</v>
      </c>
      <c r="R440" s="33">
        <v>0.01</v>
      </c>
      <c r="S440" s="33" t="s">
        <v>27</v>
      </c>
      <c r="T440" s="33" t="s">
        <v>25</v>
      </c>
      <c r="U440" s="33" t="s">
        <v>25</v>
      </c>
      <c r="V440" s="39">
        <v>1E-3</v>
      </c>
      <c r="W440" s="39">
        <v>8.5000000000000006E-3</v>
      </c>
      <c r="X440" s="39">
        <v>0.10150000000000001</v>
      </c>
      <c r="Y440" s="36">
        <v>31570272</v>
      </c>
      <c r="Z440" s="36">
        <v>26213920</v>
      </c>
      <c r="AA440" s="36">
        <v>0</v>
      </c>
      <c r="AB440" s="36">
        <v>0</v>
      </c>
      <c r="AC440" s="36">
        <v>4257802</v>
      </c>
      <c r="AD440" s="6">
        <v>1098550</v>
      </c>
      <c r="AE440" s="6">
        <v>0</v>
      </c>
      <c r="AF440" s="36"/>
      <c r="AG440" s="36"/>
      <c r="AH440" s="56"/>
      <c r="AI440" s="93">
        <f t="shared" si="86"/>
        <v>31570272</v>
      </c>
      <c r="AJ440" s="11">
        <f t="shared" si="87"/>
        <v>0.83033557645623068</v>
      </c>
      <c r="AK440" s="11">
        <f t="shared" si="88"/>
        <v>0.13486744745183063</v>
      </c>
      <c r="AL440" s="11">
        <f t="shared" si="92"/>
        <v>4.4460049896841661E-3</v>
      </c>
      <c r="AM440" s="11">
        <f t="shared" si="93"/>
        <v>7.22143385540477E-4</v>
      </c>
      <c r="AN440" s="94">
        <f t="shared" si="94"/>
        <v>5.3544676583161281E-3</v>
      </c>
    </row>
    <row r="441" spans="1:40" ht="12.75" customHeight="1" x14ac:dyDescent="0.2">
      <c r="A441" s="4" t="s">
        <v>1447</v>
      </c>
      <c r="B441" s="35" t="s">
        <v>892</v>
      </c>
      <c r="C441" s="35" t="s">
        <v>892</v>
      </c>
      <c r="D441" s="33" t="s">
        <v>893</v>
      </c>
      <c r="E441" s="33" t="s">
        <v>988</v>
      </c>
      <c r="F441" s="33" t="s">
        <v>989</v>
      </c>
      <c r="G441" s="33" t="s">
        <v>548</v>
      </c>
      <c r="H441" s="35" t="s">
        <v>889</v>
      </c>
      <c r="I441" s="5" t="s">
        <v>810</v>
      </c>
      <c r="J441" s="33" t="s">
        <v>24</v>
      </c>
      <c r="K441" s="36">
        <v>4126051012</v>
      </c>
      <c r="L441" s="37"/>
      <c r="M441" s="37"/>
      <c r="N441" s="38">
        <v>-0.24030000000000001</v>
      </c>
      <c r="O441" s="38">
        <v>0.19940000000000002</v>
      </c>
      <c r="P441" s="14">
        <v>2.1999999999999999E-2</v>
      </c>
      <c r="Q441" s="33">
        <v>0.06</v>
      </c>
      <c r="R441" s="33">
        <v>0.01</v>
      </c>
      <c r="S441" s="33" t="s">
        <v>27</v>
      </c>
      <c r="T441" s="33" t="s">
        <v>25</v>
      </c>
      <c r="U441" s="33" t="s">
        <v>25</v>
      </c>
      <c r="V441" s="39">
        <v>1E-3</v>
      </c>
      <c r="W441" s="39">
        <v>8.5000000000000006E-3</v>
      </c>
      <c r="X441" s="39">
        <v>0.10150000000000001</v>
      </c>
      <c r="Y441" s="36">
        <v>24665766</v>
      </c>
      <c r="Z441" s="36">
        <v>20292674</v>
      </c>
      <c r="AA441" s="36">
        <v>0</v>
      </c>
      <c r="AB441" s="36">
        <v>0</v>
      </c>
      <c r="AC441" s="36">
        <v>3274542</v>
      </c>
      <c r="AD441" s="6">
        <v>1098550</v>
      </c>
      <c r="AE441" s="6">
        <v>0</v>
      </c>
      <c r="AF441" s="36"/>
      <c r="AG441" s="36"/>
      <c r="AH441" s="56"/>
      <c r="AI441" s="93">
        <f t="shared" si="86"/>
        <v>24665766</v>
      </c>
      <c r="AJ441" s="11">
        <f t="shared" si="87"/>
        <v>0.82270601286009115</v>
      </c>
      <c r="AK441" s="11">
        <f t="shared" si="88"/>
        <v>0.13275655011078918</v>
      </c>
      <c r="AL441" s="11">
        <f t="shared" si="92"/>
        <v>4.9181830134871832E-3</v>
      </c>
      <c r="AM441" s="11">
        <f t="shared" si="93"/>
        <v>7.9362615500304921E-4</v>
      </c>
      <c r="AN441" s="94">
        <f t="shared" si="94"/>
        <v>5.9780564826424397E-3</v>
      </c>
    </row>
    <row r="442" spans="1:40" ht="12.75" customHeight="1" x14ac:dyDescent="0.2">
      <c r="A442" s="4" t="s">
        <v>1447</v>
      </c>
      <c r="B442" s="35" t="s">
        <v>894</v>
      </c>
      <c r="C442" s="35" t="s">
        <v>894</v>
      </c>
      <c r="D442" s="33" t="s">
        <v>895</v>
      </c>
      <c r="E442" s="33" t="s">
        <v>988</v>
      </c>
      <c r="F442" s="33" t="s">
        <v>989</v>
      </c>
      <c r="G442" s="33" t="s">
        <v>548</v>
      </c>
      <c r="H442" s="35" t="s">
        <v>889</v>
      </c>
      <c r="I442" s="5" t="s">
        <v>810</v>
      </c>
      <c r="J442" s="33" t="s">
        <v>24</v>
      </c>
      <c r="K442" s="36">
        <v>3138057524</v>
      </c>
      <c r="L442" s="37"/>
      <c r="M442" s="37"/>
      <c r="N442" s="38">
        <v>6.7511000000000001</v>
      </c>
      <c r="O442" s="38">
        <v>0.19940000000000002</v>
      </c>
      <c r="P442" s="14">
        <v>2.1999999999999999E-2</v>
      </c>
      <c r="Q442" s="33">
        <v>0.06</v>
      </c>
      <c r="R442" s="33">
        <v>0.01</v>
      </c>
      <c r="S442" s="33" t="s">
        <v>27</v>
      </c>
      <c r="T442" s="33" t="s">
        <v>25</v>
      </c>
      <c r="U442" s="33" t="s">
        <v>25</v>
      </c>
      <c r="V442" s="39">
        <v>1E-3</v>
      </c>
      <c r="W442" s="39">
        <v>8.5000000000000006E-3</v>
      </c>
      <c r="X442" s="39">
        <v>0.10150000000000001</v>
      </c>
      <c r="Y442" s="36">
        <v>16349524</v>
      </c>
      <c r="Z442" s="36">
        <v>13138192</v>
      </c>
      <c r="AA442" s="36">
        <v>0</v>
      </c>
      <c r="AB442" s="36">
        <v>0</v>
      </c>
      <c r="AC442" s="36">
        <v>2112782</v>
      </c>
      <c r="AD442" s="6">
        <v>1098550</v>
      </c>
      <c r="AE442" s="6">
        <v>0</v>
      </c>
      <c r="AF442" s="36"/>
      <c r="AG442" s="36"/>
      <c r="AH442" s="56"/>
      <c r="AI442" s="93">
        <f t="shared" si="86"/>
        <v>16349524</v>
      </c>
      <c r="AJ442" s="11">
        <f t="shared" si="87"/>
        <v>0.80358253854974615</v>
      </c>
      <c r="AK442" s="11">
        <f t="shared" si="88"/>
        <v>0.12922590284585656</v>
      </c>
      <c r="AL442" s="11">
        <f t="shared" si="92"/>
        <v>4.1867275853034996E-3</v>
      </c>
      <c r="AM442" s="11">
        <f t="shared" si="93"/>
        <v>6.7327701415329443E-4</v>
      </c>
      <c r="AN442" s="94">
        <f t="shared" si="94"/>
        <v>5.2100778506952569E-3</v>
      </c>
    </row>
    <row r="443" spans="1:40" ht="12.75" customHeight="1" x14ac:dyDescent="0.2">
      <c r="A443" s="4" t="s">
        <v>1447</v>
      </c>
      <c r="B443" s="35" t="s">
        <v>896</v>
      </c>
      <c r="C443" s="35" t="s">
        <v>896</v>
      </c>
      <c r="D443" s="33" t="s">
        <v>897</v>
      </c>
      <c r="E443" s="33" t="s">
        <v>988</v>
      </c>
      <c r="F443" s="33" t="s">
        <v>989</v>
      </c>
      <c r="G443" s="33" t="s">
        <v>548</v>
      </c>
      <c r="H443" s="35" t="s">
        <v>889</v>
      </c>
      <c r="I443" s="5" t="s">
        <v>810</v>
      </c>
      <c r="J443" s="33" t="s">
        <v>24</v>
      </c>
      <c r="K443" s="36">
        <v>2694724710</v>
      </c>
      <c r="L443" s="37"/>
      <c r="M443" s="37"/>
      <c r="N443" s="38">
        <v>1.6012999999999999</v>
      </c>
      <c r="O443" s="38">
        <v>0.19940000000000002</v>
      </c>
      <c r="P443" s="14">
        <v>2.1999999999999999E-2</v>
      </c>
      <c r="Q443" s="33">
        <v>0.06</v>
      </c>
      <c r="R443" s="33">
        <v>0.01</v>
      </c>
      <c r="S443" s="33" t="s">
        <v>27</v>
      </c>
      <c r="T443" s="33" t="s">
        <v>25</v>
      </c>
      <c r="U443" s="33" t="s">
        <v>25</v>
      </c>
      <c r="V443" s="39">
        <v>1E-3</v>
      </c>
      <c r="W443" s="39">
        <v>8.5000000000000006E-3</v>
      </c>
      <c r="X443" s="39">
        <v>0.10150000000000001</v>
      </c>
      <c r="Y443" s="36">
        <v>16438268</v>
      </c>
      <c r="Z443" s="36">
        <v>13149298</v>
      </c>
      <c r="AA443" s="36">
        <v>0</v>
      </c>
      <c r="AB443" s="36">
        <v>0</v>
      </c>
      <c r="AC443" s="36">
        <v>2107870</v>
      </c>
      <c r="AD443" s="6">
        <v>1181100</v>
      </c>
      <c r="AE443" s="6">
        <v>0</v>
      </c>
      <c r="AF443" s="36"/>
      <c r="AG443" s="36"/>
      <c r="AH443" s="56"/>
      <c r="AI443" s="93">
        <f t="shared" si="86"/>
        <v>16438268</v>
      </c>
      <c r="AJ443" s="11">
        <f t="shared" si="87"/>
        <v>0.7999199185704966</v>
      </c>
      <c r="AK443" s="11">
        <f t="shared" si="88"/>
        <v>0.12822944607059575</v>
      </c>
      <c r="AL443" s="11">
        <f t="shared" si="92"/>
        <v>4.8796442735703415E-3</v>
      </c>
      <c r="AM443" s="11">
        <f t="shared" si="93"/>
        <v>7.8222090448712292E-4</v>
      </c>
      <c r="AN443" s="94">
        <f t="shared" si="94"/>
        <v>6.1001659794777327E-3</v>
      </c>
    </row>
    <row r="444" spans="1:40" ht="12.75" customHeight="1" x14ac:dyDescent="0.2">
      <c r="A444" s="4" t="s">
        <v>1447</v>
      </c>
      <c r="B444" s="35" t="s">
        <v>898</v>
      </c>
      <c r="C444" s="35" t="s">
        <v>898</v>
      </c>
      <c r="D444" s="33" t="s">
        <v>899</v>
      </c>
      <c r="E444" s="33" t="s">
        <v>988</v>
      </c>
      <c r="F444" s="33" t="s">
        <v>989</v>
      </c>
      <c r="G444" s="33" t="s">
        <v>548</v>
      </c>
      <c r="H444" s="35" t="s">
        <v>889</v>
      </c>
      <c r="I444" s="5" t="s">
        <v>810</v>
      </c>
      <c r="J444" s="33" t="s">
        <v>24</v>
      </c>
      <c r="K444" s="36">
        <v>2923255748</v>
      </c>
      <c r="L444" s="37"/>
      <c r="M444" s="37"/>
      <c r="N444" s="38">
        <v>4.7797999999999998</v>
      </c>
      <c r="O444" s="38">
        <v>0.19940000000000002</v>
      </c>
      <c r="P444" s="14">
        <v>2.1999999999999999E-2</v>
      </c>
      <c r="Q444" s="33">
        <v>0.06</v>
      </c>
      <c r="R444" s="33">
        <v>0.01</v>
      </c>
      <c r="S444" s="33" t="s">
        <v>27</v>
      </c>
      <c r="T444" s="33" t="s">
        <v>25</v>
      </c>
      <c r="U444" s="33" t="s">
        <v>25</v>
      </c>
      <c r="V444" s="39">
        <v>1E-3</v>
      </c>
      <c r="W444" s="39">
        <v>8.5000000000000006E-3</v>
      </c>
      <c r="X444" s="39">
        <v>0.10150000000000001</v>
      </c>
      <c r="Y444" s="36">
        <v>15425280</v>
      </c>
      <c r="Z444" s="36">
        <v>12346484</v>
      </c>
      <c r="AA444" s="36">
        <v>0</v>
      </c>
      <c r="AB444" s="36">
        <v>0</v>
      </c>
      <c r="AC444" s="36">
        <v>1980246</v>
      </c>
      <c r="AD444" s="6">
        <v>1098550</v>
      </c>
      <c r="AE444" s="6">
        <v>0</v>
      </c>
      <c r="AF444" s="36"/>
      <c r="AG444" s="36"/>
      <c r="AH444" s="56"/>
      <c r="AI444" s="93">
        <f t="shared" si="86"/>
        <v>15425280</v>
      </c>
      <c r="AJ444" s="11">
        <f t="shared" si="87"/>
        <v>0.80040582731723509</v>
      </c>
      <c r="AK444" s="11">
        <f t="shared" si="88"/>
        <v>0.12837666479960169</v>
      </c>
      <c r="AL444" s="11">
        <f t="shared" si="92"/>
        <v>4.2235387746854093E-3</v>
      </c>
      <c r="AM444" s="11">
        <f t="shared" si="93"/>
        <v>6.7741113700189328E-4</v>
      </c>
      <c r="AN444" s="94">
        <f t="shared" si="94"/>
        <v>5.276746658431611E-3</v>
      </c>
    </row>
    <row r="445" spans="1:40" ht="12.75" customHeight="1" x14ac:dyDescent="0.2">
      <c r="A445" s="4" t="s">
        <v>1447</v>
      </c>
      <c r="B445" s="35" t="s">
        <v>900</v>
      </c>
      <c r="C445" s="35" t="s">
        <v>900</v>
      </c>
      <c r="D445" s="33" t="s">
        <v>901</v>
      </c>
      <c r="E445" s="33" t="s">
        <v>988</v>
      </c>
      <c r="F445" s="33" t="s">
        <v>989</v>
      </c>
      <c r="G445" s="33" t="s">
        <v>548</v>
      </c>
      <c r="H445" s="35" t="s">
        <v>889</v>
      </c>
      <c r="I445" s="5" t="s">
        <v>810</v>
      </c>
      <c r="J445" s="33" t="s">
        <v>24</v>
      </c>
      <c r="K445" s="36">
        <v>1656194019</v>
      </c>
      <c r="L445" s="37"/>
      <c r="M445" s="37"/>
      <c r="N445" s="38">
        <v>-6.3E-2</v>
      </c>
      <c r="O445" s="38">
        <v>0.19940000000000002</v>
      </c>
      <c r="P445" s="14">
        <v>2.1999999999999999E-2</v>
      </c>
      <c r="Q445" s="33">
        <v>0.06</v>
      </c>
      <c r="R445" s="33">
        <v>0.01</v>
      </c>
      <c r="S445" s="33" t="s">
        <v>27</v>
      </c>
      <c r="T445" s="33" t="s">
        <v>25</v>
      </c>
      <c r="U445" s="33" t="s">
        <v>25</v>
      </c>
      <c r="V445" s="39">
        <v>1E-3</v>
      </c>
      <c r="W445" s="39">
        <v>8.5000000000000006E-3</v>
      </c>
      <c r="X445" s="39">
        <v>0.10150000000000001</v>
      </c>
      <c r="Y445" s="36">
        <v>13026748</v>
      </c>
      <c r="Z445" s="36">
        <v>10541666</v>
      </c>
      <c r="AA445" s="36">
        <v>0</v>
      </c>
      <c r="AB445" s="36">
        <v>0</v>
      </c>
      <c r="AC445" s="36">
        <v>1386532</v>
      </c>
      <c r="AD445" s="6">
        <v>1098550</v>
      </c>
      <c r="AE445" s="6">
        <v>0</v>
      </c>
      <c r="AF445" s="36"/>
      <c r="AG445" s="36"/>
      <c r="AH445" s="56"/>
      <c r="AI445" s="93">
        <f t="shared" si="86"/>
        <v>13026748</v>
      </c>
      <c r="AJ445" s="11">
        <f t="shared" si="87"/>
        <v>0.80923235791465375</v>
      </c>
      <c r="AK445" s="11">
        <f t="shared" si="88"/>
        <v>0.10643730883563572</v>
      </c>
      <c r="AL445" s="11">
        <f t="shared" si="92"/>
        <v>6.3649946075550945E-3</v>
      </c>
      <c r="AM445" s="11">
        <f t="shared" si="93"/>
        <v>8.3717969277366413E-4</v>
      </c>
      <c r="AN445" s="94">
        <f t="shared" si="94"/>
        <v>7.865472191395469E-3</v>
      </c>
    </row>
    <row r="446" spans="1:40" ht="12.75" customHeight="1" x14ac:dyDescent="0.2">
      <c r="A446" s="4" t="s">
        <v>1447</v>
      </c>
      <c r="B446" s="35" t="s">
        <v>902</v>
      </c>
      <c r="C446" s="35" t="s">
        <v>902</v>
      </c>
      <c r="D446" s="33" t="s">
        <v>903</v>
      </c>
      <c r="E446" s="33" t="s">
        <v>988</v>
      </c>
      <c r="F446" s="33" t="s">
        <v>989</v>
      </c>
      <c r="G446" s="33" t="s">
        <v>548</v>
      </c>
      <c r="H446" s="35" t="s">
        <v>889</v>
      </c>
      <c r="I446" s="5" t="s">
        <v>810</v>
      </c>
      <c r="J446" s="33" t="s">
        <v>24</v>
      </c>
      <c r="K446" s="36">
        <v>2864819534</v>
      </c>
      <c r="L446" s="37"/>
      <c r="M446" s="37"/>
      <c r="N446" s="38">
        <v>1.3173999999999999</v>
      </c>
      <c r="O446" s="38">
        <v>0.19940000000000002</v>
      </c>
      <c r="P446" s="14">
        <v>2.1999999999999999E-2</v>
      </c>
      <c r="Q446" s="33">
        <v>0.06</v>
      </c>
      <c r="R446" s="33">
        <v>0.01</v>
      </c>
      <c r="S446" s="33" t="s">
        <v>27</v>
      </c>
      <c r="T446" s="33" t="s">
        <v>25</v>
      </c>
      <c r="U446" s="33" t="s">
        <v>25</v>
      </c>
      <c r="V446" s="39">
        <v>1E-3</v>
      </c>
      <c r="W446" s="39">
        <v>8.5000000000000006E-3</v>
      </c>
      <c r="X446" s="39">
        <v>0.10150000000000001</v>
      </c>
      <c r="Y446" s="36">
        <v>20475212</v>
      </c>
      <c r="Z446" s="36">
        <v>17084616</v>
      </c>
      <c r="AA446" s="36">
        <v>0</v>
      </c>
      <c r="AB446" s="36">
        <v>0</v>
      </c>
      <c r="AC446" s="36">
        <v>2292046</v>
      </c>
      <c r="AD446" s="6">
        <v>1098550</v>
      </c>
      <c r="AE446" s="6">
        <v>0</v>
      </c>
      <c r="AF446" s="36"/>
      <c r="AG446" s="36"/>
      <c r="AH446" s="56"/>
      <c r="AI446" s="93">
        <f t="shared" si="86"/>
        <v>20475212</v>
      </c>
      <c r="AJ446" s="11">
        <f t="shared" si="87"/>
        <v>0.83440484035037099</v>
      </c>
      <c r="AK446" s="11">
        <f t="shared" si="88"/>
        <v>0.11194247952109117</v>
      </c>
      <c r="AL446" s="11">
        <f t="shared" si="92"/>
        <v>5.9635923998834339E-3</v>
      </c>
      <c r="AM446" s="11">
        <f t="shared" si="93"/>
        <v>8.0006645193449037E-4</v>
      </c>
      <c r="AN446" s="94">
        <f t="shared" si="94"/>
        <v>7.14712105143025E-3</v>
      </c>
    </row>
    <row r="447" spans="1:40" ht="12.75" customHeight="1" x14ac:dyDescent="0.2">
      <c r="A447" s="4" t="s">
        <v>1447</v>
      </c>
      <c r="B447" s="35" t="s">
        <v>904</v>
      </c>
      <c r="C447" s="35" t="s">
        <v>904</v>
      </c>
      <c r="D447" s="33" t="s">
        <v>905</v>
      </c>
      <c r="E447" s="33" t="s">
        <v>988</v>
      </c>
      <c r="F447" s="33" t="s">
        <v>989</v>
      </c>
      <c r="G447" s="33" t="s">
        <v>548</v>
      </c>
      <c r="H447" s="35" t="s">
        <v>889</v>
      </c>
      <c r="I447" s="5" t="s">
        <v>810</v>
      </c>
      <c r="J447" s="33" t="s">
        <v>24</v>
      </c>
      <c r="K447" s="36">
        <v>4251151384</v>
      </c>
      <c r="L447" s="37"/>
      <c r="M447" s="37"/>
      <c r="N447" s="38">
        <v>4.4207999999999998</v>
      </c>
      <c r="O447" s="38">
        <v>0.19940000000000002</v>
      </c>
      <c r="P447" s="14">
        <v>2.1999999999999999E-2</v>
      </c>
      <c r="Q447" s="33">
        <v>0.06</v>
      </c>
      <c r="R447" s="33">
        <v>0.01</v>
      </c>
      <c r="S447" s="33" t="s">
        <v>27</v>
      </c>
      <c r="T447" s="33" t="s">
        <v>25</v>
      </c>
      <c r="U447" s="33" t="s">
        <v>25</v>
      </c>
      <c r="V447" s="39">
        <v>1E-3</v>
      </c>
      <c r="W447" s="39">
        <v>8.5000000000000006E-3</v>
      </c>
      <c r="X447" s="39">
        <v>0.10150000000000001</v>
      </c>
      <c r="Y447" s="36">
        <v>26354050</v>
      </c>
      <c r="Z447" s="36">
        <v>22266414</v>
      </c>
      <c r="AA447" s="36">
        <v>0</v>
      </c>
      <c r="AB447" s="36">
        <v>0</v>
      </c>
      <c r="AC447" s="36">
        <v>2989086</v>
      </c>
      <c r="AD447" s="6">
        <v>1098550</v>
      </c>
      <c r="AE447" s="6">
        <v>0</v>
      </c>
      <c r="AF447" s="36"/>
      <c r="AG447" s="36"/>
      <c r="AH447" s="56"/>
      <c r="AI447" s="93">
        <f t="shared" si="86"/>
        <v>26354050</v>
      </c>
      <c r="AJ447" s="11">
        <f t="shared" si="87"/>
        <v>0.84489533866711186</v>
      </c>
      <c r="AK447" s="11">
        <f t="shared" si="88"/>
        <v>0.11342036612968405</v>
      </c>
      <c r="AL447" s="11">
        <f t="shared" si="92"/>
        <v>5.2377372595583862E-3</v>
      </c>
      <c r="AM447" s="11">
        <f t="shared" si="93"/>
        <v>7.0312386692461288E-4</v>
      </c>
      <c r="AN447" s="94">
        <f t="shared" si="94"/>
        <v>6.1992734719324219E-3</v>
      </c>
    </row>
    <row r="448" spans="1:40" ht="12.75" customHeight="1" x14ac:dyDescent="0.2">
      <c r="A448" s="4" t="s">
        <v>1447</v>
      </c>
      <c r="B448" s="35" t="s">
        <v>906</v>
      </c>
      <c r="C448" s="35" t="s">
        <v>906</v>
      </c>
      <c r="D448" s="33" t="s">
        <v>907</v>
      </c>
      <c r="E448" s="33" t="s">
        <v>988</v>
      </c>
      <c r="F448" s="33" t="s">
        <v>989</v>
      </c>
      <c r="G448" s="33" t="s">
        <v>548</v>
      </c>
      <c r="H448" s="35" t="s">
        <v>889</v>
      </c>
      <c r="I448" s="5" t="s">
        <v>810</v>
      </c>
      <c r="J448" s="33" t="s">
        <v>24</v>
      </c>
      <c r="K448" s="36">
        <v>2403865876</v>
      </c>
      <c r="L448" s="37"/>
      <c r="M448" s="37"/>
      <c r="N448" s="38">
        <v>0.53880000000000006</v>
      </c>
      <c r="O448" s="38">
        <v>0.19940000000000002</v>
      </c>
      <c r="P448" s="14">
        <v>2.1999999999999999E-2</v>
      </c>
      <c r="Q448" s="33">
        <v>0.06</v>
      </c>
      <c r="R448" s="33">
        <v>0.01</v>
      </c>
      <c r="S448" s="33" t="s">
        <v>27</v>
      </c>
      <c r="T448" s="33" t="s">
        <v>25</v>
      </c>
      <c r="U448" s="33" t="s">
        <v>25</v>
      </c>
      <c r="V448" s="39">
        <v>1E-3</v>
      </c>
      <c r="W448" s="39">
        <v>8.5000000000000006E-3</v>
      </c>
      <c r="X448" s="39">
        <v>0.10150000000000001</v>
      </c>
      <c r="Y448" s="36">
        <v>17364296</v>
      </c>
      <c r="Z448" s="36">
        <v>14351168</v>
      </c>
      <c r="AA448" s="36">
        <v>0</v>
      </c>
      <c r="AB448" s="36">
        <v>0</v>
      </c>
      <c r="AC448" s="36">
        <v>1914578</v>
      </c>
      <c r="AD448" s="6">
        <v>1098550</v>
      </c>
      <c r="AE448" s="6">
        <v>0</v>
      </c>
      <c r="AF448" s="36"/>
      <c r="AG448" s="36"/>
      <c r="AH448" s="56"/>
      <c r="AI448" s="93">
        <f t="shared" si="86"/>
        <v>17364296</v>
      </c>
      <c r="AJ448" s="11">
        <f t="shared" si="87"/>
        <v>0.82647566017073193</v>
      </c>
      <c r="AK448" s="11">
        <f t="shared" si="88"/>
        <v>0.11025946574511285</v>
      </c>
      <c r="AL448" s="11">
        <f t="shared" si="92"/>
        <v>5.9700369073336767E-3</v>
      </c>
      <c r="AM448" s="11">
        <f t="shared" si="93"/>
        <v>7.9645791352795097E-4</v>
      </c>
      <c r="AN448" s="94">
        <f t="shared" si="94"/>
        <v>7.2234878715005313E-3</v>
      </c>
    </row>
    <row r="449" spans="1:40" ht="12.75" customHeight="1" x14ac:dyDescent="0.2">
      <c r="A449" s="4" t="s">
        <v>1447</v>
      </c>
      <c r="B449" s="35" t="s">
        <v>908</v>
      </c>
      <c r="C449" s="35" t="s">
        <v>908</v>
      </c>
      <c r="D449" s="33" t="s">
        <v>909</v>
      </c>
      <c r="E449" s="33" t="s">
        <v>988</v>
      </c>
      <c r="F449" s="33" t="s">
        <v>989</v>
      </c>
      <c r="G449" s="33" t="s">
        <v>548</v>
      </c>
      <c r="H449" s="35" t="s">
        <v>889</v>
      </c>
      <c r="I449" s="5" t="s">
        <v>810</v>
      </c>
      <c r="J449" s="33" t="s">
        <v>24</v>
      </c>
      <c r="K449" s="36">
        <v>2560742536</v>
      </c>
      <c r="L449" s="37"/>
      <c r="M449" s="37"/>
      <c r="N449" s="38">
        <v>3.2076000000000002</v>
      </c>
      <c r="O449" s="38">
        <v>0.19940000000000002</v>
      </c>
      <c r="P449" s="14">
        <v>2.1999999999999999E-2</v>
      </c>
      <c r="Q449" s="33">
        <v>0.06</v>
      </c>
      <c r="R449" s="33">
        <v>0.01</v>
      </c>
      <c r="S449" s="33" t="s">
        <v>27</v>
      </c>
      <c r="T449" s="33" t="s">
        <v>25</v>
      </c>
      <c r="U449" s="33" t="s">
        <v>25</v>
      </c>
      <c r="V449" s="39">
        <v>1E-3</v>
      </c>
      <c r="W449" s="39">
        <v>8.5000000000000006E-3</v>
      </c>
      <c r="X449" s="39">
        <v>0.10150000000000001</v>
      </c>
      <c r="Y449" s="36">
        <v>18179376</v>
      </c>
      <c r="Z449" s="36">
        <v>15065920</v>
      </c>
      <c r="AA449" s="36">
        <v>0</v>
      </c>
      <c r="AB449" s="36">
        <v>0</v>
      </c>
      <c r="AC449" s="36">
        <v>2014906</v>
      </c>
      <c r="AD449" s="6">
        <v>1098550</v>
      </c>
      <c r="AE449" s="6">
        <v>0</v>
      </c>
      <c r="AF449" s="36"/>
      <c r="AG449" s="36"/>
      <c r="AH449" s="56"/>
      <c r="AI449" s="93">
        <f t="shared" si="86"/>
        <v>18179376</v>
      </c>
      <c r="AJ449" s="11">
        <f t="shared" si="87"/>
        <v>0.82873691594254939</v>
      </c>
      <c r="AK449" s="11">
        <f t="shared" si="88"/>
        <v>0.11083471731923032</v>
      </c>
      <c r="AL449" s="11">
        <f t="shared" si="92"/>
        <v>5.8834184960795295E-3</v>
      </c>
      <c r="AM449" s="11">
        <f t="shared" si="93"/>
        <v>7.8684442956431606E-4</v>
      </c>
      <c r="AN449" s="94">
        <f t="shared" si="94"/>
        <v>7.0992595875714387E-3</v>
      </c>
    </row>
    <row r="450" spans="1:40" ht="12.75" customHeight="1" x14ac:dyDescent="0.2">
      <c r="A450" s="4" t="s">
        <v>1447</v>
      </c>
      <c r="B450" s="35" t="s">
        <v>910</v>
      </c>
      <c r="C450" s="35" t="s">
        <v>910</v>
      </c>
      <c r="D450" s="33" t="s">
        <v>911</v>
      </c>
      <c r="E450" s="33" t="s">
        <v>988</v>
      </c>
      <c r="F450" s="33" t="s">
        <v>989</v>
      </c>
      <c r="G450" s="33" t="s">
        <v>548</v>
      </c>
      <c r="H450" s="35" t="s">
        <v>889</v>
      </c>
      <c r="I450" s="5" t="s">
        <v>810</v>
      </c>
      <c r="J450" s="33" t="s">
        <v>24</v>
      </c>
      <c r="K450" s="36">
        <v>3105889324</v>
      </c>
      <c r="L450" s="37"/>
      <c r="M450" s="37"/>
      <c r="N450" s="38">
        <v>4.2172000000000001</v>
      </c>
      <c r="O450" s="38">
        <v>0.19940000000000002</v>
      </c>
      <c r="P450" s="14">
        <v>2.1999999999999999E-2</v>
      </c>
      <c r="Q450" s="33">
        <v>0.06</v>
      </c>
      <c r="R450" s="33">
        <v>0.01</v>
      </c>
      <c r="S450" s="33" t="s">
        <v>27</v>
      </c>
      <c r="T450" s="33" t="s">
        <v>25</v>
      </c>
      <c r="U450" s="33" t="s">
        <v>25</v>
      </c>
      <c r="V450" s="39">
        <v>1E-3</v>
      </c>
      <c r="W450" s="39">
        <v>8.5000000000000006E-3</v>
      </c>
      <c r="X450" s="39">
        <v>0.10150000000000001</v>
      </c>
      <c r="Y450" s="36">
        <v>21200344</v>
      </c>
      <c r="Z450" s="36">
        <v>17732982</v>
      </c>
      <c r="AA450" s="36">
        <v>0</v>
      </c>
      <c r="AB450" s="36">
        <v>0</v>
      </c>
      <c r="AC450" s="36">
        <v>2368812</v>
      </c>
      <c r="AD450" s="6">
        <v>1098550</v>
      </c>
      <c r="AE450" s="6">
        <v>0</v>
      </c>
      <c r="AF450" s="36"/>
      <c r="AG450" s="36"/>
      <c r="AH450" s="56"/>
      <c r="AI450" s="93">
        <f t="shared" si="86"/>
        <v>21200344</v>
      </c>
      <c r="AJ450" s="11">
        <f t="shared" si="87"/>
        <v>0.83644784254444171</v>
      </c>
      <c r="AK450" s="11">
        <f t="shared" si="88"/>
        <v>0.11173460204230648</v>
      </c>
      <c r="AL450" s="11">
        <f t="shared" si="92"/>
        <v>5.7094700261766315E-3</v>
      </c>
      <c r="AM450" s="11">
        <f t="shared" si="93"/>
        <v>7.6268396999712277E-4</v>
      </c>
      <c r="AN450" s="94">
        <f t="shared" si="94"/>
        <v>6.8258530129130896E-3</v>
      </c>
    </row>
    <row r="451" spans="1:40" ht="12.75" customHeight="1" x14ac:dyDescent="0.2">
      <c r="A451" s="4" t="s">
        <v>1447</v>
      </c>
      <c r="B451" s="35" t="s">
        <v>912</v>
      </c>
      <c r="C451" s="35" t="s">
        <v>912</v>
      </c>
      <c r="D451" s="33" t="s">
        <v>913</v>
      </c>
      <c r="E451" s="33" t="s">
        <v>988</v>
      </c>
      <c r="F451" s="33" t="s">
        <v>989</v>
      </c>
      <c r="G451" s="33" t="s">
        <v>548</v>
      </c>
      <c r="H451" s="35" t="s">
        <v>889</v>
      </c>
      <c r="I451" s="5" t="s">
        <v>810</v>
      </c>
      <c r="J451" s="33" t="s">
        <v>24</v>
      </c>
      <c r="K451" s="36">
        <v>2193475040</v>
      </c>
      <c r="L451" s="37"/>
      <c r="M451" s="37"/>
      <c r="N451" s="38">
        <v>-1.3895</v>
      </c>
      <c r="O451" s="38">
        <v>0.19940000000000002</v>
      </c>
      <c r="P451" s="14">
        <v>2.1999999999999999E-2</v>
      </c>
      <c r="Q451" s="33">
        <v>0.06</v>
      </c>
      <c r="R451" s="33">
        <v>0.01</v>
      </c>
      <c r="S451" s="33" t="s">
        <v>27</v>
      </c>
      <c r="T451" s="33" t="s">
        <v>25</v>
      </c>
      <c r="U451" s="33" t="s">
        <v>25</v>
      </c>
      <c r="V451" s="39">
        <v>1E-3</v>
      </c>
      <c r="W451" s="39">
        <v>8.5000000000000006E-3</v>
      </c>
      <c r="X451" s="39">
        <v>0.10150000000000001</v>
      </c>
      <c r="Y451" s="36">
        <v>16761494</v>
      </c>
      <c r="Z451" s="36">
        <v>13753628</v>
      </c>
      <c r="AA451" s="36">
        <v>0</v>
      </c>
      <c r="AB451" s="36">
        <v>0</v>
      </c>
      <c r="AC451" s="36">
        <v>1826766</v>
      </c>
      <c r="AD451" s="6">
        <v>1181100</v>
      </c>
      <c r="AE451" s="6">
        <v>0</v>
      </c>
      <c r="AF451" s="36"/>
      <c r="AG451" s="36"/>
      <c r="AH451" s="56"/>
      <c r="AI451" s="93">
        <f t="shared" si="86"/>
        <v>16761494</v>
      </c>
      <c r="AJ451" s="11">
        <f t="shared" si="87"/>
        <v>0.82054905129578548</v>
      </c>
      <c r="AK451" s="11">
        <f t="shared" si="88"/>
        <v>0.10898586963668036</v>
      </c>
      <c r="AL451" s="11">
        <f t="shared" si="92"/>
        <v>6.2702459563889089E-3</v>
      </c>
      <c r="AM451" s="11">
        <f t="shared" si="93"/>
        <v>8.3281822983497455E-4</v>
      </c>
      <c r="AN451" s="94">
        <f t="shared" si="94"/>
        <v>7.6415248381399405E-3</v>
      </c>
    </row>
    <row r="452" spans="1:40" ht="12.75" customHeight="1" x14ac:dyDescent="0.2">
      <c r="A452" s="4" t="s">
        <v>1447</v>
      </c>
      <c r="B452" s="35" t="s">
        <v>914</v>
      </c>
      <c r="C452" s="35" t="s">
        <v>914</v>
      </c>
      <c r="D452" s="33" t="s">
        <v>915</v>
      </c>
      <c r="E452" s="33" t="s">
        <v>988</v>
      </c>
      <c r="F452" s="33" t="s">
        <v>989</v>
      </c>
      <c r="G452" s="33" t="s">
        <v>548</v>
      </c>
      <c r="H452" s="35" t="s">
        <v>889</v>
      </c>
      <c r="I452" s="5" t="s">
        <v>810</v>
      </c>
      <c r="J452" s="33" t="s">
        <v>24</v>
      </c>
      <c r="K452" s="36">
        <v>4928725377</v>
      </c>
      <c r="L452" s="37"/>
      <c r="M452" s="37"/>
      <c r="N452" s="38">
        <v>2.0522</v>
      </c>
      <c r="O452" s="38">
        <v>0.19940000000000002</v>
      </c>
      <c r="P452" s="14">
        <v>2.1999999999999999E-2</v>
      </c>
      <c r="Q452" s="33">
        <v>0.06</v>
      </c>
      <c r="R452" s="33">
        <v>0.01</v>
      </c>
      <c r="S452" s="33" t="s">
        <v>27</v>
      </c>
      <c r="T452" s="33" t="s">
        <v>25</v>
      </c>
      <c r="U452" s="33" t="s">
        <v>25</v>
      </c>
      <c r="V452" s="39">
        <v>1E-3</v>
      </c>
      <c r="W452" s="39">
        <v>8.5000000000000006E-3</v>
      </c>
      <c r="X452" s="39">
        <v>0.10150000000000001</v>
      </c>
      <c r="Y452" s="36">
        <v>34839952</v>
      </c>
      <c r="Z452" s="36">
        <v>29759590</v>
      </c>
      <c r="AA452" s="36">
        <v>0</v>
      </c>
      <c r="AB452" s="36">
        <v>0</v>
      </c>
      <c r="AC452" s="36">
        <v>3981812</v>
      </c>
      <c r="AD452" s="6">
        <v>1098550</v>
      </c>
      <c r="AE452" s="6">
        <v>0</v>
      </c>
      <c r="AF452" s="36"/>
      <c r="AG452" s="36"/>
      <c r="AH452" s="56"/>
      <c r="AI452" s="93">
        <f t="shared" si="86"/>
        <v>34839952</v>
      </c>
      <c r="AJ452" s="11">
        <f t="shared" si="87"/>
        <v>0.85417999427783364</v>
      </c>
      <c r="AK452" s="11">
        <f t="shared" si="88"/>
        <v>0.11428867640230962</v>
      </c>
      <c r="AL452" s="11">
        <f t="shared" si="92"/>
        <v>6.0379890790575892E-3</v>
      </c>
      <c r="AM452" s="11">
        <f t="shared" si="93"/>
        <v>8.07878649230734E-4</v>
      </c>
      <c r="AN452" s="94">
        <f t="shared" si="94"/>
        <v>7.0687549691004015E-3</v>
      </c>
    </row>
    <row r="453" spans="1:40" ht="12.75" customHeight="1" x14ac:dyDescent="0.2">
      <c r="A453" s="4" t="s">
        <v>1447</v>
      </c>
      <c r="B453" s="35" t="s">
        <v>916</v>
      </c>
      <c r="C453" s="35" t="s">
        <v>916</v>
      </c>
      <c r="D453" s="33" t="s">
        <v>917</v>
      </c>
      <c r="E453" s="33" t="s">
        <v>988</v>
      </c>
      <c r="F453" s="33" t="s">
        <v>989</v>
      </c>
      <c r="G453" s="33" t="s">
        <v>548</v>
      </c>
      <c r="H453" s="35" t="s">
        <v>889</v>
      </c>
      <c r="I453" s="5" t="s">
        <v>810</v>
      </c>
      <c r="J453" s="33" t="s">
        <v>24</v>
      </c>
      <c r="K453" s="36">
        <v>795699508</v>
      </c>
      <c r="L453" s="37"/>
      <c r="M453" s="37"/>
      <c r="N453" s="38">
        <v>2.1229999999999998</v>
      </c>
      <c r="O453" s="38">
        <v>0.19940000000000002</v>
      </c>
      <c r="P453" s="14">
        <v>2.1999999999999999E-2</v>
      </c>
      <c r="Q453" s="33">
        <v>0.06</v>
      </c>
      <c r="R453" s="33">
        <v>0.01</v>
      </c>
      <c r="S453" s="33" t="s">
        <v>27</v>
      </c>
      <c r="T453" s="33" t="s">
        <v>25</v>
      </c>
      <c r="U453" s="33" t="s">
        <v>25</v>
      </c>
      <c r="V453" s="39">
        <v>1E-3</v>
      </c>
      <c r="W453" s="39">
        <v>8.5000000000000006E-3</v>
      </c>
      <c r="X453" s="39">
        <v>0.10150000000000001</v>
      </c>
      <c r="Y453" s="36">
        <v>6958644</v>
      </c>
      <c r="Z453" s="36">
        <v>5206692</v>
      </c>
      <c r="AA453" s="36">
        <v>0</v>
      </c>
      <c r="AB453" s="36">
        <v>0</v>
      </c>
      <c r="AC453" s="36">
        <v>653402</v>
      </c>
      <c r="AD453" s="6">
        <v>1098550</v>
      </c>
      <c r="AE453" s="6">
        <v>0</v>
      </c>
      <c r="AF453" s="36"/>
      <c r="AG453" s="36"/>
      <c r="AH453" s="56"/>
      <c r="AI453" s="93">
        <f t="shared" si="86"/>
        <v>6958644</v>
      </c>
      <c r="AJ453" s="11">
        <f t="shared" si="87"/>
        <v>0.74823370760165342</v>
      </c>
      <c r="AK453" s="11">
        <f t="shared" si="88"/>
        <v>9.3897891600719915E-2</v>
      </c>
      <c r="AL453" s="11">
        <f t="shared" si="92"/>
        <v>6.543540554759272E-3</v>
      </c>
      <c r="AM453" s="11">
        <f t="shared" si="93"/>
        <v>8.211667764409376E-4</v>
      </c>
      <c r="AN453" s="94">
        <f t="shared" si="94"/>
        <v>8.7453164543115445E-3</v>
      </c>
    </row>
    <row r="454" spans="1:40" ht="12.75" customHeight="1" x14ac:dyDescent="0.2">
      <c r="A454" s="4" t="s">
        <v>1447</v>
      </c>
      <c r="B454" s="35" t="s">
        <v>918</v>
      </c>
      <c r="C454" s="35" t="s">
        <v>918</v>
      </c>
      <c r="D454" s="33" t="s">
        <v>919</v>
      </c>
      <c r="E454" s="33" t="s">
        <v>988</v>
      </c>
      <c r="F454" s="33" t="s">
        <v>989</v>
      </c>
      <c r="G454" s="33" t="s">
        <v>548</v>
      </c>
      <c r="H454" s="35" t="s">
        <v>889</v>
      </c>
      <c r="I454" s="5" t="s">
        <v>810</v>
      </c>
      <c r="J454" s="33" t="s">
        <v>24</v>
      </c>
      <c r="K454" s="36">
        <v>6062220766</v>
      </c>
      <c r="L454" s="37"/>
      <c r="M454" s="37"/>
      <c r="N454" s="38">
        <v>14.618</v>
      </c>
      <c r="O454" s="38">
        <v>0.19940000000000002</v>
      </c>
      <c r="P454" s="14">
        <v>0.01</v>
      </c>
      <c r="Q454" s="33">
        <v>4.5999999999999999E-2</v>
      </c>
      <c r="R454" s="33">
        <v>0.01</v>
      </c>
      <c r="S454" s="33" t="s">
        <v>27</v>
      </c>
      <c r="T454" s="33" t="s">
        <v>25</v>
      </c>
      <c r="U454" s="33" t="s">
        <v>25</v>
      </c>
      <c r="V454" s="39">
        <v>1E-3</v>
      </c>
      <c r="W454" s="39">
        <v>8.5000000000000006E-3</v>
      </c>
      <c r="X454" s="39">
        <v>7.5499999999999998E-2</v>
      </c>
      <c r="Y454" s="36">
        <v>33529582</v>
      </c>
      <c r="Z454" s="36">
        <v>28579360</v>
      </c>
      <c r="AA454" s="36">
        <v>0</v>
      </c>
      <c r="AB454" s="36">
        <v>0</v>
      </c>
      <c r="AC454" s="36">
        <v>3851672</v>
      </c>
      <c r="AD454" s="6">
        <v>1098550</v>
      </c>
      <c r="AE454" s="6">
        <v>0</v>
      </c>
      <c r="AF454" s="36"/>
      <c r="AG454" s="36"/>
      <c r="AH454" s="56"/>
      <c r="AI454" s="93">
        <f t="shared" si="86"/>
        <v>33529582</v>
      </c>
      <c r="AJ454" s="11">
        <f t="shared" si="87"/>
        <v>0.85236254958382718</v>
      </c>
      <c r="AK454" s="11">
        <f t="shared" si="88"/>
        <v>0.11487384483349658</v>
      </c>
      <c r="AL454" s="11">
        <f t="shared" si="92"/>
        <v>4.7143383758452848E-3</v>
      </c>
      <c r="AM454" s="11">
        <f t="shared" si="93"/>
        <v>6.3535660423357139E-4</v>
      </c>
      <c r="AN454" s="94">
        <f t="shared" si="94"/>
        <v>5.530907450294594E-3</v>
      </c>
    </row>
    <row r="455" spans="1:40" ht="12.75" customHeight="1" x14ac:dyDescent="0.2">
      <c r="A455" s="4" t="s">
        <v>1447</v>
      </c>
      <c r="B455" s="35" t="s">
        <v>920</v>
      </c>
      <c r="C455" s="35" t="s">
        <v>920</v>
      </c>
      <c r="D455" s="33" t="s">
        <v>921</v>
      </c>
      <c r="E455" s="33" t="s">
        <v>988</v>
      </c>
      <c r="F455" s="33" t="s">
        <v>989</v>
      </c>
      <c r="G455" s="33" t="s">
        <v>548</v>
      </c>
      <c r="H455" s="35" t="s">
        <v>889</v>
      </c>
      <c r="I455" s="5" t="s">
        <v>810</v>
      </c>
      <c r="J455" s="33" t="s">
        <v>24</v>
      </c>
      <c r="K455" s="36">
        <v>3215822763</v>
      </c>
      <c r="L455" s="37"/>
      <c r="M455" s="37"/>
      <c r="N455" s="38">
        <v>6.218</v>
      </c>
      <c r="O455" s="38">
        <v>0.19940000000000002</v>
      </c>
      <c r="P455" s="14">
        <v>2.1999999999999999E-2</v>
      </c>
      <c r="Q455" s="33">
        <v>0.06</v>
      </c>
      <c r="R455" s="33">
        <v>0.01</v>
      </c>
      <c r="S455" s="33" t="s">
        <v>27</v>
      </c>
      <c r="T455" s="33" t="s">
        <v>25</v>
      </c>
      <c r="U455" s="33" t="s">
        <v>25</v>
      </c>
      <c r="V455" s="39">
        <v>1E-3</v>
      </c>
      <c r="W455" s="39">
        <v>8.5000000000000006E-3</v>
      </c>
      <c r="X455" s="39">
        <v>0.10150000000000001</v>
      </c>
      <c r="Y455" s="36">
        <v>21723750</v>
      </c>
      <c r="Z455" s="36">
        <v>18185934</v>
      </c>
      <c r="AA455" s="36">
        <v>0</v>
      </c>
      <c r="AB455" s="36">
        <v>0</v>
      </c>
      <c r="AC455" s="36">
        <v>2439266</v>
      </c>
      <c r="AD455" s="6">
        <v>1098550</v>
      </c>
      <c r="AE455" s="6">
        <v>0</v>
      </c>
      <c r="AF455" s="36"/>
      <c r="AG455" s="36"/>
      <c r="AH455" s="56"/>
      <c r="AI455" s="93">
        <f t="shared" si="86"/>
        <v>21723750</v>
      </c>
      <c r="AJ455" s="11">
        <f t="shared" si="87"/>
        <v>0.83714524426031423</v>
      </c>
      <c r="AK455" s="11">
        <f t="shared" si="88"/>
        <v>0.11228567811726797</v>
      </c>
      <c r="AL455" s="11">
        <f t="shared" si="92"/>
        <v>5.6551418844471932E-3</v>
      </c>
      <c r="AM455" s="11">
        <f t="shared" si="93"/>
        <v>7.5852003663424527E-4</v>
      </c>
      <c r="AN455" s="94">
        <f t="shared" si="94"/>
        <v>6.755269677777326E-3</v>
      </c>
    </row>
    <row r="456" spans="1:40" ht="12.75" customHeight="1" x14ac:dyDescent="0.2">
      <c r="A456" s="4" t="s">
        <v>1447</v>
      </c>
      <c r="B456" s="35" t="s">
        <v>922</v>
      </c>
      <c r="C456" s="35" t="s">
        <v>922</v>
      </c>
      <c r="D456" s="33" t="s">
        <v>923</v>
      </c>
      <c r="E456" s="33" t="s">
        <v>988</v>
      </c>
      <c r="F456" s="33" t="s">
        <v>989</v>
      </c>
      <c r="G456" s="33" t="s">
        <v>548</v>
      </c>
      <c r="H456" s="35" t="s">
        <v>889</v>
      </c>
      <c r="I456" s="5" t="s">
        <v>810</v>
      </c>
      <c r="J456" s="33" t="s">
        <v>24</v>
      </c>
      <c r="K456" s="36">
        <v>6827145727</v>
      </c>
      <c r="L456" s="37"/>
      <c r="M456" s="37"/>
      <c r="N456" s="38">
        <v>3.6903999999999999</v>
      </c>
      <c r="O456" s="38">
        <v>0.19940000000000002</v>
      </c>
      <c r="P456" s="14">
        <v>0.01</v>
      </c>
      <c r="Q456" s="33">
        <v>0.06</v>
      </c>
      <c r="R456" s="33">
        <v>0.01</v>
      </c>
      <c r="S456" s="33" t="s">
        <v>27</v>
      </c>
      <c r="T456" s="33" t="s">
        <v>25</v>
      </c>
      <c r="U456" s="33" t="s">
        <v>25</v>
      </c>
      <c r="V456" s="39">
        <v>1E-3</v>
      </c>
      <c r="W456" s="39">
        <v>8.5000000000000006E-3</v>
      </c>
      <c r="X456" s="39">
        <v>8.9499999999999996E-2</v>
      </c>
      <c r="Y456" s="36">
        <v>47107322</v>
      </c>
      <c r="Z456" s="36">
        <v>40513696</v>
      </c>
      <c r="AA456" s="36">
        <v>0</v>
      </c>
      <c r="AB456" s="36">
        <v>0</v>
      </c>
      <c r="AC456" s="36">
        <v>5495076</v>
      </c>
      <c r="AD456" s="6">
        <v>1098550</v>
      </c>
      <c r="AE456" s="6">
        <v>0</v>
      </c>
      <c r="AF456" s="36"/>
      <c r="AG456" s="36"/>
      <c r="AH456" s="56"/>
      <c r="AI456" s="93">
        <f t="shared" si="86"/>
        <v>47107322</v>
      </c>
      <c r="AJ456" s="11">
        <f t="shared" si="87"/>
        <v>0.86002969984156608</v>
      </c>
      <c r="AK456" s="11">
        <f t="shared" si="88"/>
        <v>0.11665014623416717</v>
      </c>
      <c r="AL456" s="11">
        <f t="shared" si="92"/>
        <v>5.934207005392665E-3</v>
      </c>
      <c r="AM456" s="11">
        <f t="shared" si="93"/>
        <v>8.0488629065995616E-4</v>
      </c>
      <c r="AN456" s="94">
        <f t="shared" si="94"/>
        <v>6.9000024144350598E-3</v>
      </c>
    </row>
    <row r="457" spans="1:40" ht="12.75" customHeight="1" x14ac:dyDescent="0.2">
      <c r="A457" s="4" t="s">
        <v>1447</v>
      </c>
      <c r="B457" s="35" t="s">
        <v>924</v>
      </c>
      <c r="C457" s="35" t="s">
        <v>924</v>
      </c>
      <c r="D457" s="33" t="s">
        <v>925</v>
      </c>
      <c r="E457" s="33" t="s">
        <v>988</v>
      </c>
      <c r="F457" s="33" t="s">
        <v>989</v>
      </c>
      <c r="G457" s="33" t="s">
        <v>548</v>
      </c>
      <c r="H457" s="35" t="s">
        <v>889</v>
      </c>
      <c r="I457" s="5" t="s">
        <v>810</v>
      </c>
      <c r="J457" s="33" t="s">
        <v>24</v>
      </c>
      <c r="K457" s="36">
        <v>2926820764</v>
      </c>
      <c r="L457" s="37"/>
      <c r="M457" s="37"/>
      <c r="N457" s="38">
        <v>3.4020000000000001</v>
      </c>
      <c r="O457" s="38">
        <v>0.19940000000000002</v>
      </c>
      <c r="P457" s="14">
        <v>2.1999999999999999E-2</v>
      </c>
      <c r="Q457" s="33">
        <v>0.06</v>
      </c>
      <c r="R457" s="33">
        <v>0.01</v>
      </c>
      <c r="S457" s="33" t="s">
        <v>27</v>
      </c>
      <c r="T457" s="33" t="s">
        <v>25</v>
      </c>
      <c r="U457" s="33" t="s">
        <v>25</v>
      </c>
      <c r="V457" s="39">
        <v>1E-3</v>
      </c>
      <c r="W457" s="39">
        <v>8.5000000000000006E-3</v>
      </c>
      <c r="X457" s="39">
        <v>0.10150000000000001</v>
      </c>
      <c r="Y457" s="36">
        <v>20228756</v>
      </c>
      <c r="Z457" s="36">
        <v>16871094</v>
      </c>
      <c r="AA457" s="36">
        <v>0</v>
      </c>
      <c r="AB457" s="36">
        <v>0</v>
      </c>
      <c r="AC457" s="36">
        <v>2259112</v>
      </c>
      <c r="AD457" s="6">
        <v>1098550</v>
      </c>
      <c r="AE457" s="6">
        <v>0</v>
      </c>
      <c r="AF457" s="36"/>
      <c r="AG457" s="36"/>
      <c r="AH457" s="56"/>
      <c r="AI457" s="93">
        <f t="shared" si="86"/>
        <v>20228756</v>
      </c>
      <c r="AJ457" s="11">
        <f t="shared" si="87"/>
        <v>0.8340153986730573</v>
      </c>
      <c r="AK457" s="11">
        <f t="shared" si="88"/>
        <v>0.1116782465515922</v>
      </c>
      <c r="AL457" s="11">
        <f t="shared" si="92"/>
        <v>5.7643071989631409E-3</v>
      </c>
      <c r="AM457" s="11">
        <f t="shared" si="93"/>
        <v>7.7186550942481965E-4</v>
      </c>
      <c r="AN457" s="94">
        <f t="shared" si="94"/>
        <v>6.9115117156521577E-3</v>
      </c>
    </row>
    <row r="458" spans="1:40" ht="12.75" customHeight="1" x14ac:dyDescent="0.2">
      <c r="A458" s="4" t="s">
        <v>1447</v>
      </c>
      <c r="B458" s="35" t="s">
        <v>926</v>
      </c>
      <c r="C458" s="35" t="s">
        <v>926</v>
      </c>
      <c r="D458" s="33" t="s">
        <v>927</v>
      </c>
      <c r="E458" s="33" t="s">
        <v>988</v>
      </c>
      <c r="F458" s="33" t="s">
        <v>989</v>
      </c>
      <c r="G458" s="33" t="s">
        <v>548</v>
      </c>
      <c r="H458" s="35" t="s">
        <v>889</v>
      </c>
      <c r="I458" s="5" t="s">
        <v>810</v>
      </c>
      <c r="J458" s="33" t="s">
        <v>24</v>
      </c>
      <c r="K458" s="36">
        <v>1877786191</v>
      </c>
      <c r="L458" s="37"/>
      <c r="M458" s="37"/>
      <c r="N458" s="38">
        <v>6.6737000000000002</v>
      </c>
      <c r="O458" s="38">
        <v>0.19940000000000002</v>
      </c>
      <c r="P458" s="14">
        <v>2.1999999999999999E-2</v>
      </c>
      <c r="Q458" s="33">
        <v>0.06</v>
      </c>
      <c r="R458" s="33">
        <v>0.01</v>
      </c>
      <c r="S458" s="33" t="s">
        <v>27</v>
      </c>
      <c r="T458" s="33" t="s">
        <v>25</v>
      </c>
      <c r="U458" s="33" t="s">
        <v>25</v>
      </c>
      <c r="V458" s="39">
        <v>1E-3</v>
      </c>
      <c r="W458" s="39">
        <v>8.5000000000000006E-3</v>
      </c>
      <c r="X458" s="39">
        <v>0.10150000000000001</v>
      </c>
      <c r="Y458" s="36">
        <v>13683568</v>
      </c>
      <c r="Z458" s="36">
        <v>11112384</v>
      </c>
      <c r="AA458" s="36">
        <v>0</v>
      </c>
      <c r="AB458" s="36">
        <v>0</v>
      </c>
      <c r="AC458" s="36">
        <v>1472634</v>
      </c>
      <c r="AD458" s="6">
        <v>1098550</v>
      </c>
      <c r="AE458" s="6">
        <v>0</v>
      </c>
      <c r="AF458" s="36"/>
      <c r="AG458" s="36"/>
      <c r="AH458" s="56"/>
      <c r="AI458" s="93">
        <f t="shared" si="86"/>
        <v>13683568</v>
      </c>
      <c r="AJ458" s="11">
        <f t="shared" si="87"/>
        <v>0.81209696184503921</v>
      </c>
      <c r="AK458" s="11">
        <f t="shared" si="88"/>
        <v>0.10762061474024903</v>
      </c>
      <c r="AL458" s="11">
        <f t="shared" si="92"/>
        <v>5.9178111188911177E-3</v>
      </c>
      <c r="AM458" s="11">
        <f t="shared" si="93"/>
        <v>7.8423944486233571E-4</v>
      </c>
      <c r="AN458" s="94">
        <f t="shared" si="94"/>
        <v>7.2870745698225235E-3</v>
      </c>
    </row>
    <row r="459" spans="1:40" ht="12.75" customHeight="1" x14ac:dyDescent="0.2">
      <c r="A459" s="4" t="s">
        <v>1447</v>
      </c>
      <c r="B459" s="35" t="s">
        <v>928</v>
      </c>
      <c r="C459" s="35" t="s">
        <v>928</v>
      </c>
      <c r="D459" s="33" t="s">
        <v>929</v>
      </c>
      <c r="E459" s="33" t="s">
        <v>988</v>
      </c>
      <c r="F459" s="33" t="s">
        <v>989</v>
      </c>
      <c r="G459" s="33" t="s">
        <v>548</v>
      </c>
      <c r="H459" s="35" t="s">
        <v>889</v>
      </c>
      <c r="I459" s="5" t="s">
        <v>810</v>
      </c>
      <c r="J459" s="33" t="s">
        <v>24</v>
      </c>
      <c r="K459" s="36">
        <v>7287409232</v>
      </c>
      <c r="L459" s="37"/>
      <c r="M459" s="37"/>
      <c r="N459" s="38">
        <v>7.7017000000000007</v>
      </c>
      <c r="O459" s="38">
        <v>0.19940000000000002</v>
      </c>
      <c r="P459" s="14">
        <v>2.1999999999999999E-2</v>
      </c>
      <c r="Q459" s="33">
        <v>0.06</v>
      </c>
      <c r="R459" s="33">
        <v>0.01</v>
      </c>
      <c r="S459" s="33" t="s">
        <v>27</v>
      </c>
      <c r="T459" s="33" t="s">
        <v>25</v>
      </c>
      <c r="U459" s="33" t="s">
        <v>25</v>
      </c>
      <c r="V459" s="39">
        <v>1E-3</v>
      </c>
      <c r="W459" s="39">
        <v>8.5000000000000006E-3</v>
      </c>
      <c r="X459" s="39">
        <v>0.10150000000000001</v>
      </c>
      <c r="Y459" s="36">
        <v>48140728</v>
      </c>
      <c r="Z459" s="36">
        <v>41364110</v>
      </c>
      <c r="AA459" s="36">
        <v>0</v>
      </c>
      <c r="AB459" s="36">
        <v>0</v>
      </c>
      <c r="AC459" s="36">
        <v>5595518</v>
      </c>
      <c r="AD459" s="6">
        <v>1181100</v>
      </c>
      <c r="AE459" s="6">
        <v>0</v>
      </c>
      <c r="AF459" s="36"/>
      <c r="AG459" s="36"/>
      <c r="AH459" s="56"/>
      <c r="AI459" s="93">
        <f t="shared" si="86"/>
        <v>48140728</v>
      </c>
      <c r="AJ459" s="11">
        <f t="shared" si="87"/>
        <v>0.85923316323758125</v>
      </c>
      <c r="AK459" s="11">
        <f t="shared" si="88"/>
        <v>0.11623251729803505</v>
      </c>
      <c r="AL459" s="11">
        <f t="shared" si="92"/>
        <v>5.676106375138725E-3</v>
      </c>
      <c r="AM459" s="11">
        <f t="shared" si="93"/>
        <v>7.6783364593130345E-4</v>
      </c>
      <c r="AN459" s="94">
        <f t="shared" si="94"/>
        <v>6.6060140809174744E-3</v>
      </c>
    </row>
    <row r="460" spans="1:40" ht="12.75" customHeight="1" x14ac:dyDescent="0.2">
      <c r="A460" s="4" t="s">
        <v>1447</v>
      </c>
      <c r="B460" s="35" t="s">
        <v>930</v>
      </c>
      <c r="C460" s="35" t="s">
        <v>930</v>
      </c>
      <c r="D460" s="33" t="s">
        <v>931</v>
      </c>
      <c r="E460" s="33" t="s">
        <v>988</v>
      </c>
      <c r="F460" s="33" t="s">
        <v>989</v>
      </c>
      <c r="G460" s="33" t="s">
        <v>548</v>
      </c>
      <c r="H460" s="35" t="s">
        <v>889</v>
      </c>
      <c r="I460" s="5" t="s">
        <v>810</v>
      </c>
      <c r="J460" s="33" t="s">
        <v>24</v>
      </c>
      <c r="K460" s="36">
        <v>10370766161</v>
      </c>
      <c r="L460" s="37"/>
      <c r="M460" s="37"/>
      <c r="N460" s="38">
        <v>7.7919</v>
      </c>
      <c r="O460" s="38">
        <v>0.19940000000000002</v>
      </c>
      <c r="P460" s="14">
        <v>0.01</v>
      </c>
      <c r="Q460" s="33">
        <v>0.06</v>
      </c>
      <c r="R460" s="33">
        <v>0.01</v>
      </c>
      <c r="S460" s="33" t="s">
        <v>27</v>
      </c>
      <c r="T460" s="33" t="s">
        <v>25</v>
      </c>
      <c r="U460" s="33" t="s">
        <v>25</v>
      </c>
      <c r="V460" s="39">
        <v>1E-3</v>
      </c>
      <c r="W460" s="39">
        <v>8.5000000000000006E-3</v>
      </c>
      <c r="X460" s="39">
        <v>8.9499999999999996E-2</v>
      </c>
      <c r="Y460" s="36">
        <v>69411662</v>
      </c>
      <c r="Z460" s="36">
        <v>60051422</v>
      </c>
      <c r="AA460" s="36">
        <v>0</v>
      </c>
      <c r="AB460" s="36">
        <v>0</v>
      </c>
      <c r="AC460" s="36">
        <v>8179140</v>
      </c>
      <c r="AD460" s="6">
        <v>1181100</v>
      </c>
      <c r="AE460" s="6">
        <v>0</v>
      </c>
      <c r="AF460" s="36"/>
      <c r="AG460" s="36"/>
      <c r="AH460" s="56"/>
      <c r="AI460" s="93">
        <f t="shared" si="86"/>
        <v>69411662</v>
      </c>
      <c r="AJ460" s="11">
        <f t="shared" si="87"/>
        <v>0.86514888521182509</v>
      </c>
      <c r="AK460" s="11">
        <f t="shared" si="88"/>
        <v>0.11783524215282441</v>
      </c>
      <c r="AL460" s="11">
        <f t="shared" si="92"/>
        <v>5.790451840079822E-3</v>
      </c>
      <c r="AM460" s="11">
        <f t="shared" si="93"/>
        <v>7.8867268560718639E-4</v>
      </c>
      <c r="AN460" s="94">
        <f t="shared" si="94"/>
        <v>6.6930119648273886E-3</v>
      </c>
    </row>
    <row r="461" spans="1:40" ht="12.75" customHeight="1" x14ac:dyDescent="0.2">
      <c r="A461" s="4" t="s">
        <v>1447</v>
      </c>
      <c r="B461" s="35" t="s">
        <v>932</v>
      </c>
      <c r="C461" s="35" t="s">
        <v>932</v>
      </c>
      <c r="D461" s="33" t="s">
        <v>933</v>
      </c>
      <c r="E461" s="33" t="s">
        <v>988</v>
      </c>
      <c r="F461" s="33" t="s">
        <v>989</v>
      </c>
      <c r="G461" s="33" t="s">
        <v>548</v>
      </c>
      <c r="H461" s="35" t="s">
        <v>889</v>
      </c>
      <c r="I461" s="5" t="s">
        <v>810</v>
      </c>
      <c r="J461" s="33" t="s">
        <v>24</v>
      </c>
      <c r="K461" s="36">
        <v>5544658555</v>
      </c>
      <c r="L461" s="37"/>
      <c r="M461" s="37"/>
      <c r="N461" s="38">
        <v>8.1681000000000008</v>
      </c>
      <c r="O461" s="38">
        <v>0.19940000000000002</v>
      </c>
      <c r="P461" s="14">
        <v>0.01</v>
      </c>
      <c r="Q461" s="33">
        <v>0.03</v>
      </c>
      <c r="R461" s="33">
        <v>0.01</v>
      </c>
      <c r="S461" s="33" t="s">
        <v>27</v>
      </c>
      <c r="T461" s="33" t="s">
        <v>25</v>
      </c>
      <c r="U461" s="33" t="s">
        <v>25</v>
      </c>
      <c r="V461" s="39">
        <v>1E-3</v>
      </c>
      <c r="W461" s="39">
        <v>8.5000000000000006E-3</v>
      </c>
      <c r="X461" s="39">
        <v>5.9499999999999997E-2</v>
      </c>
      <c r="Y461" s="36">
        <v>36714312</v>
      </c>
      <c r="Z461" s="36">
        <v>31335180</v>
      </c>
      <c r="AA461" s="36">
        <v>0</v>
      </c>
      <c r="AB461" s="36">
        <v>0</v>
      </c>
      <c r="AC461" s="36">
        <v>4198032</v>
      </c>
      <c r="AD461" s="6">
        <v>1181100</v>
      </c>
      <c r="AE461" s="6">
        <v>0</v>
      </c>
      <c r="AF461" s="36"/>
      <c r="AG461" s="36"/>
      <c r="AH461" s="56"/>
      <c r="AI461" s="93">
        <f t="shared" si="86"/>
        <v>36714312</v>
      </c>
      <c r="AJ461" s="11">
        <f t="shared" si="87"/>
        <v>0.85348678193942462</v>
      </c>
      <c r="AK461" s="11">
        <f t="shared" si="88"/>
        <v>0.11434320218229882</v>
      </c>
      <c r="AL461" s="11">
        <f t="shared" si="92"/>
        <v>5.6514174297969911E-3</v>
      </c>
      <c r="AM461" s="11">
        <f t="shared" si="93"/>
        <v>7.5713084193693874E-4</v>
      </c>
      <c r="AN461" s="94">
        <f t="shared" si="94"/>
        <v>6.6215640937695216E-3</v>
      </c>
    </row>
    <row r="462" spans="1:40" ht="12.75" customHeight="1" x14ac:dyDescent="0.2">
      <c r="A462" s="4" t="s">
        <v>1447</v>
      </c>
      <c r="B462" s="35" t="s">
        <v>934</v>
      </c>
      <c r="C462" s="35" t="s">
        <v>934</v>
      </c>
      <c r="D462" s="33" t="s">
        <v>935</v>
      </c>
      <c r="E462" s="33" t="s">
        <v>988</v>
      </c>
      <c r="F462" s="33" t="s">
        <v>989</v>
      </c>
      <c r="G462" s="33" t="s">
        <v>548</v>
      </c>
      <c r="H462" s="35" t="s">
        <v>889</v>
      </c>
      <c r="I462" s="5" t="s">
        <v>810</v>
      </c>
      <c r="J462" s="33" t="s">
        <v>24</v>
      </c>
      <c r="K462" s="36">
        <v>1415370054</v>
      </c>
      <c r="L462" s="37"/>
      <c r="M462" s="37"/>
      <c r="N462" s="38">
        <v>6.7648999999999999</v>
      </c>
      <c r="O462" s="38">
        <v>0.19940000000000002</v>
      </c>
      <c r="P462" s="14">
        <v>2.1999999999999999E-2</v>
      </c>
      <c r="Q462" s="33">
        <v>0.06</v>
      </c>
      <c r="R462" s="33">
        <v>0.01</v>
      </c>
      <c r="S462" s="33" t="s">
        <v>27</v>
      </c>
      <c r="T462" s="33" t="s">
        <v>25</v>
      </c>
      <c r="U462" s="33" t="s">
        <v>25</v>
      </c>
      <c r="V462" s="39">
        <v>1E-3</v>
      </c>
      <c r="W462" s="39">
        <v>8.5000000000000006E-3</v>
      </c>
      <c r="X462" s="39">
        <v>0.10150000000000001</v>
      </c>
      <c r="Y462" s="36">
        <v>10963722</v>
      </c>
      <c r="Z462" s="36">
        <v>8646026</v>
      </c>
      <c r="AA462" s="36">
        <v>0</v>
      </c>
      <c r="AB462" s="36">
        <v>0</v>
      </c>
      <c r="AC462" s="36">
        <v>1136596</v>
      </c>
      <c r="AD462" s="6">
        <v>1181100</v>
      </c>
      <c r="AE462" s="6">
        <v>0</v>
      </c>
      <c r="AF462" s="36"/>
      <c r="AG462" s="36"/>
      <c r="AH462" s="56"/>
      <c r="AI462" s="93">
        <f t="shared" si="86"/>
        <v>10963722</v>
      </c>
      <c r="AJ462" s="11">
        <f t="shared" si="87"/>
        <v>0.78860317691382542</v>
      </c>
      <c r="AK462" s="11">
        <f t="shared" si="88"/>
        <v>0.10366880882240538</v>
      </c>
      <c r="AL462" s="11">
        <f t="shared" si="92"/>
        <v>6.108668171666715E-3</v>
      </c>
      <c r="AM462" s="11">
        <f t="shared" si="93"/>
        <v>8.0303804421172245E-4</v>
      </c>
      <c r="AN462" s="94">
        <f t="shared" si="94"/>
        <v>7.7461876270557301E-3</v>
      </c>
    </row>
    <row r="463" spans="1:40" ht="12.75" customHeight="1" x14ac:dyDescent="0.2">
      <c r="A463" s="4" t="s">
        <v>1447</v>
      </c>
      <c r="B463" s="35" t="s">
        <v>936</v>
      </c>
      <c r="C463" s="35" t="s">
        <v>936</v>
      </c>
      <c r="D463" s="33" t="s">
        <v>937</v>
      </c>
      <c r="E463" s="33" t="s">
        <v>988</v>
      </c>
      <c r="F463" s="33" t="s">
        <v>989</v>
      </c>
      <c r="G463" s="33" t="s">
        <v>548</v>
      </c>
      <c r="H463" s="35" t="s">
        <v>889</v>
      </c>
      <c r="I463" s="5" t="s">
        <v>810</v>
      </c>
      <c r="J463" s="33" t="s">
        <v>24</v>
      </c>
      <c r="K463" s="36">
        <v>1190918068</v>
      </c>
      <c r="L463" s="37"/>
      <c r="M463" s="37"/>
      <c r="N463" s="38">
        <v>7.2151999999999994</v>
      </c>
      <c r="O463" s="38">
        <v>0.19940000000000002</v>
      </c>
      <c r="P463" s="14">
        <v>2.1999999999999999E-2</v>
      </c>
      <c r="Q463" s="33">
        <v>0.06</v>
      </c>
      <c r="R463" s="33">
        <v>0.01</v>
      </c>
      <c r="S463" s="33" t="s">
        <v>27</v>
      </c>
      <c r="T463" s="33" t="s">
        <v>25</v>
      </c>
      <c r="U463" s="33" t="s">
        <v>25</v>
      </c>
      <c r="V463" s="39">
        <v>1E-3</v>
      </c>
      <c r="W463" s="39">
        <v>8.5000000000000006E-3</v>
      </c>
      <c r="X463" s="39">
        <v>0.10150000000000001</v>
      </c>
      <c r="Y463" s="36">
        <v>5322677</v>
      </c>
      <c r="Z463" s="36">
        <v>3663303</v>
      </c>
      <c r="AA463" s="36">
        <v>0</v>
      </c>
      <c r="AB463" s="36">
        <v>0</v>
      </c>
      <c r="AC463" s="36">
        <v>478274</v>
      </c>
      <c r="AD463" s="6">
        <v>1181100</v>
      </c>
      <c r="AE463" s="6">
        <v>0</v>
      </c>
      <c r="AF463" s="36"/>
      <c r="AG463" s="36"/>
      <c r="AH463" s="56"/>
      <c r="AI463" s="93">
        <f t="shared" si="86"/>
        <v>5322677</v>
      </c>
      <c r="AJ463" s="11">
        <f t="shared" si="87"/>
        <v>0.6882444679622679</v>
      </c>
      <c r="AK463" s="11">
        <f t="shared" si="88"/>
        <v>8.985591272962834E-2</v>
      </c>
      <c r="AL463" s="11">
        <f t="shared" si="92"/>
        <v>3.076032767016513E-3</v>
      </c>
      <c r="AM463" s="11">
        <f t="shared" si="93"/>
        <v>4.016010948622202E-4</v>
      </c>
      <c r="AN463" s="94">
        <f t="shared" si="94"/>
        <v>4.469389744786373E-3</v>
      </c>
    </row>
    <row r="464" spans="1:40" ht="12.75" customHeight="1" x14ac:dyDescent="0.2">
      <c r="A464" s="4" t="s">
        <v>1447</v>
      </c>
      <c r="B464" s="35" t="s">
        <v>938</v>
      </c>
      <c r="C464" s="35" t="s">
        <v>938</v>
      </c>
      <c r="D464" s="33" t="s">
        <v>939</v>
      </c>
      <c r="E464" s="33" t="s">
        <v>988</v>
      </c>
      <c r="F464" s="33" t="s">
        <v>989</v>
      </c>
      <c r="G464" s="33" t="s">
        <v>548</v>
      </c>
      <c r="H464" s="35" t="s">
        <v>889</v>
      </c>
      <c r="I464" s="5" t="s">
        <v>810</v>
      </c>
      <c r="J464" s="33" t="s">
        <v>24</v>
      </c>
      <c r="K464" s="36">
        <v>1808811803</v>
      </c>
      <c r="L464" s="37"/>
      <c r="M464" s="37"/>
      <c r="N464" s="38">
        <v>6.1941000000000006</v>
      </c>
      <c r="O464" s="38">
        <v>0.19940000000000002</v>
      </c>
      <c r="P464" s="14">
        <v>0.01</v>
      </c>
      <c r="Q464" s="33">
        <v>4.2000000000000003E-2</v>
      </c>
      <c r="R464" s="33">
        <v>0.01</v>
      </c>
      <c r="S464" s="33" t="s">
        <v>27</v>
      </c>
      <c r="T464" s="33" t="s">
        <v>25</v>
      </c>
      <c r="U464" s="33" t="s">
        <v>25</v>
      </c>
      <c r="V464" s="39">
        <v>1E-3</v>
      </c>
      <c r="W464" s="39">
        <v>8.5000000000000006E-3</v>
      </c>
      <c r="X464" s="39">
        <v>7.1499999999999994E-2</v>
      </c>
      <c r="Y464" s="36">
        <v>7306985</v>
      </c>
      <c r="Z464" s="36">
        <v>5413783</v>
      </c>
      <c r="AA464" s="36">
        <v>0</v>
      </c>
      <c r="AB464" s="36">
        <v>0</v>
      </c>
      <c r="AC464" s="36">
        <v>712102</v>
      </c>
      <c r="AD464" s="6">
        <v>1181100</v>
      </c>
      <c r="AE464" s="6">
        <v>0</v>
      </c>
      <c r="AF464" s="36"/>
      <c r="AG464" s="36"/>
      <c r="AH464" s="56"/>
      <c r="AI464" s="93">
        <f t="shared" si="86"/>
        <v>7306985</v>
      </c>
      <c r="AJ464" s="11">
        <f t="shared" si="87"/>
        <v>0.74090517497983099</v>
      </c>
      <c r="AK464" s="11">
        <f t="shared" si="88"/>
        <v>9.7454969457306945E-2</v>
      </c>
      <c r="AL464" s="11">
        <f t="shared" si="92"/>
        <v>2.9930051269131397E-3</v>
      </c>
      <c r="AM464" s="11">
        <f t="shared" si="93"/>
        <v>3.9368495872204348E-4</v>
      </c>
      <c r="AN464" s="94">
        <f t="shared" si="94"/>
        <v>4.0396601724297793E-3</v>
      </c>
    </row>
    <row r="465" spans="1:40" ht="12.75" customHeight="1" x14ac:dyDescent="0.2">
      <c r="A465" s="4" t="s">
        <v>1447</v>
      </c>
      <c r="B465" s="35" t="s">
        <v>940</v>
      </c>
      <c r="C465" s="35" t="s">
        <v>940</v>
      </c>
      <c r="D465" s="33" t="s">
        <v>941</v>
      </c>
      <c r="E465" s="33" t="s">
        <v>988</v>
      </c>
      <c r="F465" s="33" t="s">
        <v>989</v>
      </c>
      <c r="G465" s="33" t="s">
        <v>548</v>
      </c>
      <c r="H465" s="35" t="s">
        <v>889</v>
      </c>
      <c r="I465" s="5" t="s">
        <v>810</v>
      </c>
      <c r="J465" s="33" t="s">
        <v>24</v>
      </c>
      <c r="K465" s="36">
        <v>2669218597</v>
      </c>
      <c r="L465" s="37"/>
      <c r="M465" s="37"/>
      <c r="N465" s="38">
        <v>6.5988000000000007</v>
      </c>
      <c r="O465" s="38">
        <v>0.19940000000000002</v>
      </c>
      <c r="P465" s="14">
        <v>0.01</v>
      </c>
      <c r="Q465" s="33">
        <v>4.8000000000000001E-2</v>
      </c>
      <c r="R465" s="33">
        <v>0.01</v>
      </c>
      <c r="S465" s="33" t="s">
        <v>27</v>
      </c>
      <c r="T465" s="33" t="s">
        <v>25</v>
      </c>
      <c r="U465" s="33" t="s">
        <v>25</v>
      </c>
      <c r="V465" s="39">
        <v>1E-3</v>
      </c>
      <c r="W465" s="39">
        <v>8.5000000000000006E-3</v>
      </c>
      <c r="X465" s="39">
        <v>7.7499999999999999E-2</v>
      </c>
      <c r="Y465" s="36">
        <v>10344619</v>
      </c>
      <c r="Z465" s="36">
        <v>8084238</v>
      </c>
      <c r="AA465" s="36">
        <v>0</v>
      </c>
      <c r="AB465" s="36">
        <v>0</v>
      </c>
      <c r="AC465" s="36">
        <v>1079281</v>
      </c>
      <c r="AD465" s="6">
        <v>1181100</v>
      </c>
      <c r="AE465" s="6">
        <v>0</v>
      </c>
      <c r="AF465" s="36"/>
      <c r="AG465" s="36"/>
      <c r="AH465" s="56"/>
      <c r="AI465" s="93">
        <f t="shared" si="86"/>
        <v>10344619</v>
      </c>
      <c r="AJ465" s="11">
        <f t="shared" si="87"/>
        <v>0.78149209748565895</v>
      </c>
      <c r="AK465" s="11">
        <f t="shared" si="88"/>
        <v>0.10433260035966525</v>
      </c>
      <c r="AL465" s="11">
        <f t="shared" si="92"/>
        <v>3.0286908719600832E-3</v>
      </c>
      <c r="AM465" s="11">
        <f t="shared" si="93"/>
        <v>4.0434342890201285E-4</v>
      </c>
      <c r="AN465" s="94">
        <f t="shared" si="94"/>
        <v>3.8755233504017129E-3</v>
      </c>
    </row>
    <row r="466" spans="1:40" ht="12.75" customHeight="1" x14ac:dyDescent="0.2">
      <c r="A466" s="4" t="s">
        <v>1447</v>
      </c>
      <c r="B466" s="35" t="s">
        <v>942</v>
      </c>
      <c r="C466" s="35" t="s">
        <v>942</v>
      </c>
      <c r="D466" s="33" t="s">
        <v>943</v>
      </c>
      <c r="E466" s="33" t="s">
        <v>988</v>
      </c>
      <c r="F466" s="33" t="s">
        <v>989</v>
      </c>
      <c r="G466" s="33" t="s">
        <v>548</v>
      </c>
      <c r="H466" s="35" t="s">
        <v>889</v>
      </c>
      <c r="I466" s="5" t="s">
        <v>810</v>
      </c>
      <c r="J466" s="33" t="s">
        <v>24</v>
      </c>
      <c r="K466" s="36">
        <v>3547923877</v>
      </c>
      <c r="L466" s="37"/>
      <c r="M466" s="37"/>
      <c r="N466" s="38">
        <v>6.0263</v>
      </c>
      <c r="O466" s="38">
        <v>0.19940000000000002</v>
      </c>
      <c r="P466" s="14">
        <v>0.01</v>
      </c>
      <c r="Q466" s="33">
        <v>2.5000000000000001E-2</v>
      </c>
      <c r="R466" s="33">
        <v>0.01</v>
      </c>
      <c r="S466" s="33" t="s">
        <v>27</v>
      </c>
      <c r="T466" s="33" t="s">
        <v>25</v>
      </c>
      <c r="U466" s="33" t="s">
        <v>25</v>
      </c>
      <c r="V466" s="39">
        <v>1E-3</v>
      </c>
      <c r="W466" s="39">
        <v>8.5000000000000006E-3</v>
      </c>
      <c r="X466" s="39">
        <v>5.45E-2</v>
      </c>
      <c r="Y466" s="36">
        <v>12990200</v>
      </c>
      <c r="Z466" s="36">
        <v>10429128</v>
      </c>
      <c r="AA466" s="36">
        <v>0</v>
      </c>
      <c r="AB466" s="36">
        <v>0</v>
      </c>
      <c r="AC466" s="36">
        <v>1379972</v>
      </c>
      <c r="AD466" s="6">
        <v>1181100</v>
      </c>
      <c r="AE466" s="6">
        <v>0</v>
      </c>
      <c r="AF466" s="36"/>
      <c r="AG466" s="36"/>
      <c r="AH466" s="56"/>
      <c r="AI466" s="93">
        <f t="shared" ref="AI466:AI470" si="95">+Z466+AB466+AC466+AD466</f>
        <v>12990200</v>
      </c>
      <c r="AJ466" s="11">
        <f t="shared" si="87"/>
        <v>0.80284583763144524</v>
      </c>
      <c r="AK466" s="11">
        <f t="shared" si="88"/>
        <v>0.1062317747224831</v>
      </c>
      <c r="AL466" s="11">
        <f t="shared" si="92"/>
        <v>2.9395016244876441E-3</v>
      </c>
      <c r="AM466" s="11">
        <f t="shared" si="93"/>
        <v>3.8895197525118716E-4</v>
      </c>
      <c r="AN466" s="94">
        <f t="shared" si="94"/>
        <v>3.661352512158197E-3</v>
      </c>
    </row>
    <row r="467" spans="1:40" ht="12.75" customHeight="1" x14ac:dyDescent="0.2">
      <c r="A467" s="4" t="s">
        <v>1447</v>
      </c>
      <c r="B467" s="35" t="s">
        <v>944</v>
      </c>
      <c r="C467" s="35" t="s">
        <v>944</v>
      </c>
      <c r="D467" s="33" t="s">
        <v>945</v>
      </c>
      <c r="E467" s="33" t="s">
        <v>988</v>
      </c>
      <c r="F467" s="33" t="s">
        <v>989</v>
      </c>
      <c r="G467" s="33" t="s">
        <v>548</v>
      </c>
      <c r="H467" s="35" t="s">
        <v>889</v>
      </c>
      <c r="I467" s="33" t="s">
        <v>810</v>
      </c>
      <c r="J467" s="33" t="s">
        <v>24</v>
      </c>
      <c r="K467" s="36">
        <v>3318886267</v>
      </c>
      <c r="L467" s="37"/>
      <c r="M467" s="37"/>
      <c r="N467" s="38">
        <v>8.3262999999999998</v>
      </c>
      <c r="O467" s="38">
        <v>0.19940000000000002</v>
      </c>
      <c r="P467" s="14">
        <v>0.01</v>
      </c>
      <c r="Q467" s="33">
        <v>0.06</v>
      </c>
      <c r="R467" s="33">
        <v>0.01</v>
      </c>
      <c r="S467" s="33" t="s">
        <v>27</v>
      </c>
      <c r="T467" s="33" t="s">
        <v>25</v>
      </c>
      <c r="U467" s="33" t="s">
        <v>25</v>
      </c>
      <c r="V467" s="39">
        <v>1E-3</v>
      </c>
      <c r="W467" s="39">
        <v>8.5000000000000006E-3</v>
      </c>
      <c r="X467" s="39">
        <v>8.9499999999999996E-2</v>
      </c>
      <c r="Y467" s="36">
        <v>12760830</v>
      </c>
      <c r="Z467" s="36">
        <v>10206336</v>
      </c>
      <c r="AA467" s="36">
        <v>0</v>
      </c>
      <c r="AB467" s="36">
        <v>0</v>
      </c>
      <c r="AC467" s="36">
        <v>1373394</v>
      </c>
      <c r="AD467" s="6">
        <v>1181100</v>
      </c>
      <c r="AE467" s="6">
        <v>0</v>
      </c>
      <c r="AF467" s="36"/>
      <c r="AG467" s="36"/>
      <c r="AH467" s="56"/>
      <c r="AI467" s="93">
        <f t="shared" si="95"/>
        <v>12760830</v>
      </c>
      <c r="AJ467" s="11">
        <f t="shared" si="87"/>
        <v>0.79981756672567539</v>
      </c>
      <c r="AK467" s="11">
        <f t="shared" si="88"/>
        <v>0.10762575788565477</v>
      </c>
      <c r="AL467" s="11">
        <f t="shared" si="92"/>
        <v>3.0752292121253339E-3</v>
      </c>
      <c r="AM467" s="11">
        <f t="shared" si="93"/>
        <v>4.1381170956527989E-4</v>
      </c>
      <c r="AN467" s="94">
        <f t="shared" si="94"/>
        <v>3.8449133153136759E-3</v>
      </c>
    </row>
    <row r="468" spans="1:40" ht="12.75" customHeight="1" x14ac:dyDescent="0.2">
      <c r="A468" s="4" t="s">
        <v>1447</v>
      </c>
      <c r="B468" s="35" t="s">
        <v>946</v>
      </c>
      <c r="C468" s="35" t="s">
        <v>946</v>
      </c>
      <c r="D468" s="33" t="s">
        <v>947</v>
      </c>
      <c r="E468" s="33" t="s">
        <v>988</v>
      </c>
      <c r="F468" s="33" t="s">
        <v>989</v>
      </c>
      <c r="G468" s="33" t="s">
        <v>548</v>
      </c>
      <c r="H468" s="35" t="s">
        <v>889</v>
      </c>
      <c r="I468" s="33" t="s">
        <v>810</v>
      </c>
      <c r="J468" s="33" t="s">
        <v>24</v>
      </c>
      <c r="K468" s="36">
        <v>1268101823</v>
      </c>
      <c r="L468" s="37"/>
      <c r="M468" s="37"/>
      <c r="N468" s="38">
        <v>5.5791000000000004</v>
      </c>
      <c r="O468" s="38">
        <v>0.19940000000000002</v>
      </c>
      <c r="P468" s="14">
        <v>0.01</v>
      </c>
      <c r="Q468" s="33">
        <v>0.06</v>
      </c>
      <c r="R468" s="33">
        <v>0.01</v>
      </c>
      <c r="S468" s="33" t="s">
        <v>27</v>
      </c>
      <c r="T468" s="33" t="s">
        <v>25</v>
      </c>
      <c r="U468" s="33" t="s">
        <v>25</v>
      </c>
      <c r="V468" s="39">
        <v>1E-3</v>
      </c>
      <c r="W468" s="39">
        <v>8.5000000000000006E-3</v>
      </c>
      <c r="X468" s="39">
        <v>8.9499999999999996E-2</v>
      </c>
      <c r="Y468" s="36">
        <v>5683496</v>
      </c>
      <c r="Z468" s="36">
        <v>3981668</v>
      </c>
      <c r="AA468" s="36">
        <v>0</v>
      </c>
      <c r="AB468" s="36">
        <v>0</v>
      </c>
      <c r="AC468" s="36">
        <v>520728</v>
      </c>
      <c r="AD468" s="6">
        <v>1181100</v>
      </c>
      <c r="AE468" s="6">
        <v>0</v>
      </c>
      <c r="AF468" s="36"/>
      <c r="AG468" s="36"/>
      <c r="AH468" s="56"/>
      <c r="AI468" s="93">
        <f t="shared" si="95"/>
        <v>5683496</v>
      </c>
      <c r="AJ468" s="11">
        <f t="shared" si="87"/>
        <v>0.70056669345768874</v>
      </c>
      <c r="AK468" s="11">
        <f t="shared" si="88"/>
        <v>9.1621072663726696E-2</v>
      </c>
      <c r="AL468" s="11">
        <f t="shared" si="92"/>
        <v>3.1398645816787855E-3</v>
      </c>
      <c r="AM468" s="11">
        <f t="shared" si="93"/>
        <v>4.106357948197666E-4</v>
      </c>
      <c r="AN468" s="94">
        <f t="shared" si="94"/>
        <v>4.4818924607759984E-3</v>
      </c>
    </row>
    <row r="469" spans="1:40" ht="12.75" customHeight="1" x14ac:dyDescent="0.2">
      <c r="A469" s="4" t="s">
        <v>1447</v>
      </c>
      <c r="B469" s="35" t="s">
        <v>948</v>
      </c>
      <c r="C469" s="35" t="s">
        <v>948</v>
      </c>
      <c r="D469" s="33" t="s">
        <v>949</v>
      </c>
      <c r="E469" s="33" t="s">
        <v>988</v>
      </c>
      <c r="F469" s="33" t="s">
        <v>989</v>
      </c>
      <c r="G469" s="33" t="s">
        <v>548</v>
      </c>
      <c r="H469" s="35" t="s">
        <v>889</v>
      </c>
      <c r="I469" s="33" t="s">
        <v>810</v>
      </c>
      <c r="J469" s="33" t="s">
        <v>24</v>
      </c>
      <c r="K469" s="36">
        <v>1085082721</v>
      </c>
      <c r="L469" s="37"/>
      <c r="M469" s="37"/>
      <c r="N469" s="38">
        <v>10.3157</v>
      </c>
      <c r="O469" s="38">
        <v>0.19940000000000002</v>
      </c>
      <c r="P469" s="14">
        <v>0.01</v>
      </c>
      <c r="Q469" s="33">
        <v>0.06</v>
      </c>
      <c r="R469" s="33">
        <v>0.01</v>
      </c>
      <c r="S469" s="33" t="s">
        <v>27</v>
      </c>
      <c r="T469" s="33" t="s">
        <v>25</v>
      </c>
      <c r="U469" s="33" t="s">
        <v>25</v>
      </c>
      <c r="V469" s="39">
        <v>1E-3</v>
      </c>
      <c r="W469" s="39">
        <v>8.5000000000000006E-3</v>
      </c>
      <c r="X469" s="39">
        <v>8.9499999999999996E-2</v>
      </c>
      <c r="Y469" s="36">
        <v>4796772</v>
      </c>
      <c r="Z469" s="36">
        <v>3178216</v>
      </c>
      <c r="AA469" s="36">
        <v>0</v>
      </c>
      <c r="AB469" s="36">
        <v>0</v>
      </c>
      <c r="AC469" s="36">
        <v>437456</v>
      </c>
      <c r="AD469" s="6">
        <v>1181100</v>
      </c>
      <c r="AE469" s="6">
        <v>0</v>
      </c>
      <c r="AF469" s="36"/>
      <c r="AG469" s="36"/>
      <c r="AH469" s="56"/>
      <c r="AI469" s="93">
        <f t="shared" si="95"/>
        <v>4796772</v>
      </c>
      <c r="AJ469" s="11">
        <f t="shared" si="87"/>
        <v>0.66257391429069379</v>
      </c>
      <c r="AK469" s="11">
        <f t="shared" si="88"/>
        <v>9.1197997319864277E-2</v>
      </c>
      <c r="AL469" s="11">
        <f t="shared" si="92"/>
        <v>2.929008027213807E-3</v>
      </c>
      <c r="AM469" s="11">
        <f t="shared" si="93"/>
        <v>4.0315451673292291E-4</v>
      </c>
      <c r="AN469" s="94">
        <f t="shared" si="94"/>
        <v>4.4206509855574411E-3</v>
      </c>
    </row>
    <row r="470" spans="1:40" ht="12.75" customHeight="1" x14ac:dyDescent="0.2">
      <c r="A470" s="4" t="s">
        <v>1447</v>
      </c>
      <c r="B470" s="35" t="s">
        <v>950</v>
      </c>
      <c r="C470" s="35" t="s">
        <v>950</v>
      </c>
      <c r="D470" s="33" t="s">
        <v>951</v>
      </c>
      <c r="E470" s="33" t="s">
        <v>988</v>
      </c>
      <c r="F470" s="33" t="s">
        <v>989</v>
      </c>
      <c r="G470" s="33" t="s">
        <v>548</v>
      </c>
      <c r="H470" s="35" t="s">
        <v>889</v>
      </c>
      <c r="I470" s="33" t="s">
        <v>810</v>
      </c>
      <c r="J470" s="33" t="s">
        <v>24</v>
      </c>
      <c r="K470" s="36">
        <v>862449572</v>
      </c>
      <c r="L470" s="37"/>
      <c r="M470" s="37"/>
      <c r="N470" s="38">
        <v>5.6322000000000001</v>
      </c>
      <c r="O470" s="38">
        <v>0.19940000000000002</v>
      </c>
      <c r="P470" s="14">
        <v>0.01</v>
      </c>
      <c r="Q470" s="33">
        <v>0.06</v>
      </c>
      <c r="R470" s="33">
        <v>0.01</v>
      </c>
      <c r="S470" s="33" t="s">
        <v>27</v>
      </c>
      <c r="T470" s="33" t="s">
        <v>25</v>
      </c>
      <c r="U470" s="33" t="s">
        <v>25</v>
      </c>
      <c r="V470" s="39">
        <v>1E-3</v>
      </c>
      <c r="W470" s="39">
        <v>8.5000000000000006E-3</v>
      </c>
      <c r="X470" s="39">
        <v>8.9499999999999996E-2</v>
      </c>
      <c r="Y470" s="36">
        <v>4358737</v>
      </c>
      <c r="Z470" s="36">
        <v>2818012</v>
      </c>
      <c r="AA470" s="36">
        <v>0</v>
      </c>
      <c r="AB470" s="36">
        <v>0</v>
      </c>
      <c r="AC470" s="36">
        <v>359625</v>
      </c>
      <c r="AD470" s="6">
        <v>1181100</v>
      </c>
      <c r="AE470" s="6">
        <v>0</v>
      </c>
      <c r="AF470" s="36"/>
      <c r="AG470" s="36"/>
      <c r="AH470" s="56"/>
      <c r="AI470" s="93">
        <f t="shared" si="95"/>
        <v>4358737</v>
      </c>
      <c r="AJ470" s="11">
        <f t="shared" si="87"/>
        <v>0.6465203108148071</v>
      </c>
      <c r="AK470" s="11">
        <f t="shared" si="88"/>
        <v>8.2506698614759275E-2</v>
      </c>
      <c r="AL470" s="11">
        <f t="shared" ref="AL470:AL501" si="96">+Z470/K470</f>
        <v>3.2674513287369342E-3</v>
      </c>
      <c r="AM470" s="11">
        <f t="shared" ref="AM470:AM501" si="97">+AC470/K470</f>
        <v>4.1698090146423075E-4</v>
      </c>
      <c r="AN470" s="94">
        <f t="shared" ref="AN470:AN501" si="98">+AI470/K470+AH470</f>
        <v>5.0539036037691954E-3</v>
      </c>
    </row>
    <row r="471" spans="1:40" ht="12.75" customHeight="1" x14ac:dyDescent="0.2">
      <c r="A471" s="4" t="s">
        <v>961</v>
      </c>
      <c r="B471" s="35" t="s">
        <v>952</v>
      </c>
      <c r="C471" s="35" t="s">
        <v>953</v>
      </c>
      <c r="D471" s="33" t="s">
        <v>954</v>
      </c>
      <c r="E471" s="33" t="s">
        <v>964</v>
      </c>
      <c r="F471" s="33" t="s">
        <v>965</v>
      </c>
      <c r="G471" s="33" t="s">
        <v>548</v>
      </c>
      <c r="H471" s="19" t="s">
        <v>51</v>
      </c>
      <c r="I471" s="33" t="s">
        <v>817</v>
      </c>
      <c r="J471" s="33" t="s">
        <v>24</v>
      </c>
      <c r="K471" s="36">
        <v>1118213269</v>
      </c>
      <c r="L471" s="37"/>
      <c r="M471" s="37"/>
      <c r="N471" s="57">
        <v>7.5510000000000002</v>
      </c>
      <c r="O471" s="56">
        <v>-2.12</v>
      </c>
      <c r="P471" s="14">
        <v>0.02</v>
      </c>
      <c r="Q471" s="34"/>
      <c r="R471" s="34"/>
      <c r="S471" s="34"/>
      <c r="T471" s="59">
        <v>0.15</v>
      </c>
      <c r="U471" s="33" t="s">
        <v>26</v>
      </c>
      <c r="V471" s="62">
        <v>1E-3</v>
      </c>
      <c r="W471" s="14">
        <v>1.3500000000000001E-3</v>
      </c>
      <c r="X471" s="39">
        <v>2.5000000000000001E-2</v>
      </c>
      <c r="Y471" s="36">
        <v>34591156</v>
      </c>
      <c r="Z471" s="36">
        <v>17457529</v>
      </c>
      <c r="AA471" s="36">
        <v>12924532</v>
      </c>
      <c r="AB471" s="40">
        <v>679124</v>
      </c>
      <c r="AC471" s="36">
        <v>1128214</v>
      </c>
      <c r="AD471" s="6">
        <v>1523889</v>
      </c>
      <c r="AE471" s="6">
        <v>877868</v>
      </c>
      <c r="AF471" s="36"/>
      <c r="AG471" s="36"/>
      <c r="AH471" s="37"/>
      <c r="AI471" s="93">
        <f t="shared" ref="AI471:AI474" si="99">+Z471+AB471+AC471+AD471</f>
        <v>20788756</v>
      </c>
      <c r="AJ471" s="11">
        <f t="shared" si="87"/>
        <v>0.83975823276775197</v>
      </c>
      <c r="AK471" s="11">
        <f t="shared" si="88"/>
        <v>5.427039501545932E-2</v>
      </c>
      <c r="AL471" s="11">
        <f t="shared" si="96"/>
        <v>1.5611985194570249E-2</v>
      </c>
      <c r="AM471" s="11">
        <f t="shared" si="97"/>
        <v>1.0089434916193969E-3</v>
      </c>
      <c r="AN471" s="94">
        <f t="shared" si="98"/>
        <v>1.859104750079656E-2</v>
      </c>
    </row>
    <row r="472" spans="1:40" ht="12.75" customHeight="1" x14ac:dyDescent="0.2">
      <c r="A472" s="4" t="s">
        <v>961</v>
      </c>
      <c r="B472" s="35" t="s">
        <v>952</v>
      </c>
      <c r="C472" s="35" t="s">
        <v>955</v>
      </c>
      <c r="D472" s="33" t="s">
        <v>956</v>
      </c>
      <c r="E472" s="33" t="s">
        <v>964</v>
      </c>
      <c r="F472" s="33" t="s">
        <v>965</v>
      </c>
      <c r="G472" s="33" t="s">
        <v>548</v>
      </c>
      <c r="H472" s="19" t="s">
        <v>51</v>
      </c>
      <c r="I472" s="33" t="s">
        <v>817</v>
      </c>
      <c r="J472" s="33" t="s">
        <v>52</v>
      </c>
      <c r="K472" s="36">
        <v>2302828.85</v>
      </c>
      <c r="L472" s="37"/>
      <c r="M472" s="37"/>
      <c r="N472" s="57">
        <v>6.1150000000000002</v>
      </c>
      <c r="O472" s="56">
        <v>-2.6</v>
      </c>
      <c r="P472" s="14">
        <v>0.02</v>
      </c>
      <c r="Q472" s="34"/>
      <c r="R472" s="34"/>
      <c r="S472" s="34"/>
      <c r="T472" s="59">
        <v>0.15</v>
      </c>
      <c r="U472" s="33" t="s">
        <v>26</v>
      </c>
      <c r="V472" s="62">
        <v>1E-3</v>
      </c>
      <c r="W472" s="14">
        <v>1.3500000000000001E-3</v>
      </c>
      <c r="X472" s="39">
        <v>2.5000000000000001E-2</v>
      </c>
      <c r="Y472" s="36">
        <v>71196.800000000003</v>
      </c>
      <c r="Z472" s="36">
        <v>35937.07</v>
      </c>
      <c r="AA472" s="36">
        <v>26605.7</v>
      </c>
      <c r="AB472" s="36">
        <v>1387.42</v>
      </c>
      <c r="AC472" s="36">
        <v>2322.48</v>
      </c>
      <c r="AD472" s="6">
        <v>3136.9960000000001</v>
      </c>
      <c r="AE472" s="6">
        <v>1807.13</v>
      </c>
      <c r="AF472" s="36"/>
      <c r="AG472" s="36"/>
      <c r="AH472" s="37"/>
      <c r="AI472" s="93">
        <f t="shared" si="99"/>
        <v>42783.966</v>
      </c>
      <c r="AJ472" s="11">
        <f t="shared" si="87"/>
        <v>0.8399658414089054</v>
      </c>
      <c r="AK472" s="11">
        <f t="shared" si="88"/>
        <v>5.4283887566664579E-2</v>
      </c>
      <c r="AL472" s="11">
        <f t="shared" si="96"/>
        <v>1.5605619149681923E-2</v>
      </c>
      <c r="AM472" s="11">
        <f t="shared" si="97"/>
        <v>1.0085334826337616E-3</v>
      </c>
      <c r="AN472" s="94">
        <f t="shared" si="98"/>
        <v>1.8578873545031363E-2</v>
      </c>
    </row>
    <row r="473" spans="1:40" ht="12.75" customHeight="1" x14ac:dyDescent="0.2">
      <c r="A473" s="4" t="s">
        <v>961</v>
      </c>
      <c r="B473" s="35" t="s">
        <v>952</v>
      </c>
      <c r="C473" s="35" t="s">
        <v>957</v>
      </c>
      <c r="D473" s="33" t="s">
        <v>958</v>
      </c>
      <c r="E473" s="33" t="s">
        <v>964</v>
      </c>
      <c r="F473" s="33" t="s">
        <v>965</v>
      </c>
      <c r="G473" s="33" t="s">
        <v>548</v>
      </c>
      <c r="H473" s="19" t="s">
        <v>51</v>
      </c>
      <c r="I473" s="33" t="s">
        <v>817</v>
      </c>
      <c r="J473" s="33" t="s">
        <v>24</v>
      </c>
      <c r="K473" s="36">
        <v>1437356726</v>
      </c>
      <c r="L473" s="37"/>
      <c r="M473" s="37"/>
      <c r="N473" s="57">
        <v>6.6231</v>
      </c>
      <c r="O473" s="56">
        <v>-1.1200000000000001</v>
      </c>
      <c r="P473" s="14">
        <v>0.01</v>
      </c>
      <c r="Q473" s="34"/>
      <c r="R473" s="34"/>
      <c r="S473" s="34"/>
      <c r="T473" s="59">
        <v>0.15</v>
      </c>
      <c r="U473" s="33" t="s">
        <v>26</v>
      </c>
      <c r="V473" s="62">
        <v>1E-3</v>
      </c>
      <c r="W473" s="14">
        <v>1.3500000000000001E-3</v>
      </c>
      <c r="X473" s="39">
        <v>2.5000000000000001E-2</v>
      </c>
      <c r="Y473" s="36">
        <v>44391427</v>
      </c>
      <c r="Z473" s="36">
        <v>22404776</v>
      </c>
      <c r="AA473" s="36">
        <v>16587184</v>
      </c>
      <c r="AB473" s="40">
        <v>869145</v>
      </c>
      <c r="AC473" s="36">
        <v>1447935</v>
      </c>
      <c r="AD473" s="6">
        <v>1955742</v>
      </c>
      <c r="AE473" s="6">
        <v>1126645</v>
      </c>
      <c r="AF473" s="36"/>
      <c r="AG473" s="36"/>
      <c r="AH473" s="37"/>
      <c r="AI473" s="93">
        <f t="shared" si="99"/>
        <v>26677598</v>
      </c>
      <c r="AJ473" s="11">
        <f t="shared" si="87"/>
        <v>0.83983483070702247</v>
      </c>
      <c r="AK473" s="11">
        <f t="shared" si="88"/>
        <v>5.4275313692034789E-2</v>
      </c>
      <c r="AL473" s="11">
        <f t="shared" si="96"/>
        <v>1.5587484717415933E-2</v>
      </c>
      <c r="AM473" s="11">
        <f t="shared" si="97"/>
        <v>1.0073595328206645E-3</v>
      </c>
      <c r="AN473" s="94">
        <f t="shared" si="98"/>
        <v>1.8560178915529701E-2</v>
      </c>
    </row>
    <row r="474" spans="1:40" ht="12.75" customHeight="1" x14ac:dyDescent="0.2">
      <c r="A474" s="4" t="s">
        <v>961</v>
      </c>
      <c r="B474" s="35" t="s">
        <v>952</v>
      </c>
      <c r="C474" s="35" t="s">
        <v>959</v>
      </c>
      <c r="D474" s="33" t="s">
        <v>960</v>
      </c>
      <c r="E474" s="33" t="s">
        <v>964</v>
      </c>
      <c r="F474" s="33" t="s">
        <v>965</v>
      </c>
      <c r="G474" s="33" t="s">
        <v>548</v>
      </c>
      <c r="H474" s="19" t="s">
        <v>51</v>
      </c>
      <c r="I474" s="33" t="s">
        <v>817</v>
      </c>
      <c r="J474" s="33" t="s">
        <v>24</v>
      </c>
      <c r="K474" s="36">
        <v>166310614</v>
      </c>
      <c r="L474" s="37"/>
      <c r="M474" s="37"/>
      <c r="N474" s="57">
        <v>-8.61</v>
      </c>
      <c r="O474" s="56">
        <v>-2.97</v>
      </c>
      <c r="P474" s="14">
        <v>0.02</v>
      </c>
      <c r="Q474" s="34"/>
      <c r="R474" s="34"/>
      <c r="S474" s="34"/>
      <c r="T474" s="59">
        <v>0.15</v>
      </c>
      <c r="U474" s="33" t="s">
        <v>26</v>
      </c>
      <c r="V474" s="62">
        <v>1E-3</v>
      </c>
      <c r="W474" s="14">
        <v>1.3500000000000001E-3</v>
      </c>
      <c r="X474" s="39">
        <v>2.5000000000000001E-2</v>
      </c>
      <c r="Y474" s="36">
        <v>7223153</v>
      </c>
      <c r="Z474" s="36">
        <v>3343128</v>
      </c>
      <c r="AA474" s="36">
        <v>0</v>
      </c>
      <c r="AB474" s="40">
        <v>100281</v>
      </c>
      <c r="AC474" s="36">
        <v>780000</v>
      </c>
      <c r="AD474" s="6">
        <v>1655164</v>
      </c>
      <c r="AE474" s="6">
        <v>1344580</v>
      </c>
      <c r="AF474" s="36"/>
      <c r="AG474" s="36"/>
      <c r="AH474" s="37"/>
      <c r="AI474" s="93">
        <f t="shared" si="99"/>
        <v>5878573</v>
      </c>
      <c r="AJ474" s="11">
        <f t="shared" si="87"/>
        <v>0.56869719913319094</v>
      </c>
      <c r="AK474" s="11">
        <f t="shared" si="88"/>
        <v>0.13268526222265165</v>
      </c>
      <c r="AL474" s="11">
        <f t="shared" si="96"/>
        <v>2.0101711608135845E-2</v>
      </c>
      <c r="AM474" s="11">
        <f t="shared" si="97"/>
        <v>4.6900193634063546E-3</v>
      </c>
      <c r="AN474" s="94">
        <f t="shared" si="98"/>
        <v>3.5346950255381773E-2</v>
      </c>
    </row>
    <row r="475" spans="1:40" ht="12.75" customHeight="1" x14ac:dyDescent="0.2">
      <c r="A475" s="4" t="s">
        <v>1044</v>
      </c>
      <c r="B475" s="35" t="s">
        <v>962</v>
      </c>
      <c r="C475" s="35" t="s">
        <v>55</v>
      </c>
      <c r="D475" s="33" t="s">
        <v>963</v>
      </c>
      <c r="E475" s="33" t="s">
        <v>964</v>
      </c>
      <c r="F475" s="33" t="s">
        <v>965</v>
      </c>
      <c r="G475" s="33" t="s">
        <v>548</v>
      </c>
      <c r="H475" s="35" t="s">
        <v>110</v>
      </c>
      <c r="I475" s="33" t="s">
        <v>817</v>
      </c>
      <c r="J475" s="33" t="s">
        <v>24</v>
      </c>
      <c r="K475" s="36">
        <v>34773977715</v>
      </c>
      <c r="L475" s="37"/>
      <c r="M475" s="37"/>
      <c r="N475" s="38">
        <v>4.1901999999999999</v>
      </c>
      <c r="O475" s="77">
        <v>2.0010000000000002E-3</v>
      </c>
      <c r="P475" s="33" t="s">
        <v>1452</v>
      </c>
      <c r="Q475" s="33" t="s">
        <v>25</v>
      </c>
      <c r="R475" s="59">
        <v>0.01</v>
      </c>
      <c r="S475" s="33" t="s">
        <v>25</v>
      </c>
      <c r="T475" s="59">
        <v>0.2</v>
      </c>
      <c r="U475" s="33" t="s">
        <v>26</v>
      </c>
      <c r="V475" s="59">
        <v>2E-3</v>
      </c>
      <c r="W475" s="59">
        <v>1.2E-2</v>
      </c>
      <c r="X475" s="34"/>
      <c r="Y475" s="36">
        <v>1010349593</v>
      </c>
      <c r="Z475" s="36">
        <v>77147889</v>
      </c>
      <c r="AA475" s="36">
        <v>348109306</v>
      </c>
      <c r="AB475" s="36">
        <v>348527147</v>
      </c>
      <c r="AC475" s="36">
        <v>34852715</v>
      </c>
      <c r="AD475" s="6">
        <v>94635576</v>
      </c>
      <c r="AE475" s="6">
        <v>107076960</v>
      </c>
      <c r="AF475" s="36"/>
      <c r="AG475" s="36"/>
      <c r="AH475" s="37"/>
      <c r="AI475" s="93">
        <f t="shared" ref="AI475:AI514" si="100">+Z475+AB475+AC475+AD475</f>
        <v>555163327</v>
      </c>
      <c r="AJ475" s="11">
        <f t="shared" si="87"/>
        <v>0.13896431058746789</v>
      </c>
      <c r="AK475" s="11">
        <f t="shared" si="88"/>
        <v>6.2779209837828504E-2</v>
      </c>
      <c r="AL475" s="11">
        <f t="shared" si="96"/>
        <v>2.2185523218622677E-3</v>
      </c>
      <c r="AM475" s="11">
        <f t="shared" si="97"/>
        <v>1.002264258798499E-3</v>
      </c>
      <c r="AN475" s="94">
        <f t="shared" si="98"/>
        <v>1.5964907194396871E-2</v>
      </c>
    </row>
    <row r="476" spans="1:40" ht="12.75" customHeight="1" x14ac:dyDescent="0.2">
      <c r="A476" s="4" t="s">
        <v>1044</v>
      </c>
      <c r="B476" s="35" t="s">
        <v>966</v>
      </c>
      <c r="C476" s="35" t="s">
        <v>55</v>
      </c>
      <c r="D476" s="33" t="s">
        <v>967</v>
      </c>
      <c r="E476" s="33" t="s">
        <v>964</v>
      </c>
      <c r="F476" s="33" t="s">
        <v>965</v>
      </c>
      <c r="G476" s="33" t="s">
        <v>542</v>
      </c>
      <c r="H476" s="35" t="s">
        <v>110</v>
      </c>
      <c r="I476" s="33" t="s">
        <v>817</v>
      </c>
      <c r="J476" s="33" t="s">
        <v>120</v>
      </c>
      <c r="K476" s="36">
        <v>15567565</v>
      </c>
      <c r="L476" s="37"/>
      <c r="M476" s="37"/>
      <c r="N476" s="38">
        <v>5.4168000000000003</v>
      </c>
      <c r="O476" s="37"/>
      <c r="P476" s="33" t="s">
        <v>1452</v>
      </c>
      <c r="Q476" s="33" t="s">
        <v>25</v>
      </c>
      <c r="R476" s="59">
        <v>0.01</v>
      </c>
      <c r="S476" s="33" t="s">
        <v>25</v>
      </c>
      <c r="T476" s="33" t="s">
        <v>25</v>
      </c>
      <c r="U476" s="33" t="s">
        <v>25</v>
      </c>
      <c r="V476" s="59">
        <v>1E-3</v>
      </c>
      <c r="W476" s="59">
        <v>0</v>
      </c>
      <c r="X476" s="34"/>
      <c r="Y476" s="36">
        <v>49101</v>
      </c>
      <c r="Z476" s="36">
        <v>31180</v>
      </c>
      <c r="AA476" s="36">
        <v>0</v>
      </c>
      <c r="AB476" s="36">
        <v>0</v>
      </c>
      <c r="AC476" s="36">
        <v>7795</v>
      </c>
      <c r="AD476" s="6">
        <v>9010</v>
      </c>
      <c r="AE476" s="6">
        <v>1116</v>
      </c>
      <c r="AF476" s="36"/>
      <c r="AG476" s="36"/>
      <c r="AH476" s="37"/>
      <c r="AI476" s="93">
        <f t="shared" si="100"/>
        <v>47985</v>
      </c>
      <c r="AJ476" s="11">
        <f t="shared" si="87"/>
        <v>0.64978639158070228</v>
      </c>
      <c r="AK476" s="11">
        <f t="shared" si="88"/>
        <v>0.16244659789517557</v>
      </c>
      <c r="AL476" s="11">
        <f t="shared" si="96"/>
        <v>2.0028822747809307E-3</v>
      </c>
      <c r="AM476" s="11">
        <f t="shared" si="97"/>
        <v>5.0072056869523269E-4</v>
      </c>
      <c r="AN476" s="94">
        <f t="shared" si="98"/>
        <v>3.0823703000437126E-3</v>
      </c>
    </row>
    <row r="477" spans="1:40" ht="12.75" customHeight="1" x14ac:dyDescent="0.2">
      <c r="A477" s="4" t="s">
        <v>1044</v>
      </c>
      <c r="B477" s="35" t="s">
        <v>968</v>
      </c>
      <c r="C477" s="35" t="s">
        <v>55</v>
      </c>
      <c r="D477" s="33" t="s">
        <v>969</v>
      </c>
      <c r="E477" s="33" t="s">
        <v>964</v>
      </c>
      <c r="F477" s="33" t="s">
        <v>965</v>
      </c>
      <c r="G477" s="33" t="s">
        <v>542</v>
      </c>
      <c r="H477" s="35" t="s">
        <v>110</v>
      </c>
      <c r="I477" s="33" t="s">
        <v>817</v>
      </c>
      <c r="J477" s="33" t="s">
        <v>52</v>
      </c>
      <c r="K477" s="36">
        <v>40470699</v>
      </c>
      <c r="L477" s="37"/>
      <c r="M477" s="37"/>
      <c r="N477" s="38">
        <v>2.92</v>
      </c>
      <c r="O477" s="37"/>
      <c r="P477" s="33" t="s">
        <v>1452</v>
      </c>
      <c r="Q477" s="33" t="s">
        <v>25</v>
      </c>
      <c r="R477" s="59">
        <v>0.01</v>
      </c>
      <c r="S477" s="33" t="s">
        <v>25</v>
      </c>
      <c r="T477" s="33" t="s">
        <v>25</v>
      </c>
      <c r="U477" s="33" t="s">
        <v>25</v>
      </c>
      <c r="V477" s="59">
        <v>1E-3</v>
      </c>
      <c r="W477" s="59">
        <v>0</v>
      </c>
      <c r="X477" s="34"/>
      <c r="Y477" s="36">
        <v>120046</v>
      </c>
      <c r="Z477" s="36">
        <v>81049</v>
      </c>
      <c r="AA477" s="36">
        <v>0</v>
      </c>
      <c r="AB477" s="36">
        <v>0</v>
      </c>
      <c r="AC477" s="36">
        <v>20262</v>
      </c>
      <c r="AD477" s="6">
        <v>16786</v>
      </c>
      <c r="AE477" s="6">
        <v>1950</v>
      </c>
      <c r="AF477" s="36"/>
      <c r="AG477" s="36"/>
      <c r="AH477" s="37"/>
      <c r="AI477" s="93">
        <f t="shared" si="100"/>
        <v>118097</v>
      </c>
      <c r="AJ477" s="11">
        <f t="shared" si="87"/>
        <v>0.68629177709848688</v>
      </c>
      <c r="AK477" s="11">
        <f t="shared" si="88"/>
        <v>0.17157082737072069</v>
      </c>
      <c r="AL477" s="11">
        <f t="shared" si="96"/>
        <v>2.0026587630720192E-3</v>
      </c>
      <c r="AM477" s="11">
        <f t="shared" si="97"/>
        <v>5.0065851345933014E-4</v>
      </c>
      <c r="AN477" s="94">
        <f t="shared" si="98"/>
        <v>2.918086490178981E-3</v>
      </c>
    </row>
    <row r="478" spans="1:40" ht="12.75" customHeight="1" x14ac:dyDescent="0.2">
      <c r="A478" s="4" t="s">
        <v>1044</v>
      </c>
      <c r="B478" s="35" t="s">
        <v>970</v>
      </c>
      <c r="C478" s="35" t="s">
        <v>55</v>
      </c>
      <c r="D478" s="33" t="s">
        <v>971</v>
      </c>
      <c r="E478" s="33" t="s">
        <v>964</v>
      </c>
      <c r="F478" s="33" t="s">
        <v>965</v>
      </c>
      <c r="G478" s="33" t="s">
        <v>548</v>
      </c>
      <c r="H478" s="35" t="s">
        <v>110</v>
      </c>
      <c r="I478" s="33" t="s">
        <v>817</v>
      </c>
      <c r="J478" s="33" t="s">
        <v>24</v>
      </c>
      <c r="K478" s="36">
        <v>16878283648</v>
      </c>
      <c r="L478" s="37"/>
      <c r="M478" s="37"/>
      <c r="N478" s="38">
        <v>5.2069000000000001</v>
      </c>
      <c r="O478" s="77">
        <v>2.0010000000000002E-3</v>
      </c>
      <c r="P478" s="33" t="s">
        <v>1452</v>
      </c>
      <c r="Q478" s="33" t="s">
        <v>25</v>
      </c>
      <c r="R478" s="59">
        <v>0.01</v>
      </c>
      <c r="S478" s="33" t="s">
        <v>25</v>
      </c>
      <c r="T478" s="59">
        <v>0.25</v>
      </c>
      <c r="U478" s="33" t="s">
        <v>26</v>
      </c>
      <c r="V478" s="59">
        <v>2E-3</v>
      </c>
      <c r="W478" s="59">
        <v>0.01</v>
      </c>
      <c r="X478" s="34"/>
      <c r="Y478" s="36">
        <v>534572462</v>
      </c>
      <c r="Z478" s="36">
        <v>51632458</v>
      </c>
      <c r="AA478" s="36">
        <v>275758837</v>
      </c>
      <c r="AB478" s="36">
        <v>156895066</v>
      </c>
      <c r="AC478" s="36">
        <v>28931150</v>
      </c>
      <c r="AD478" s="6">
        <v>15212634</v>
      </c>
      <c r="AE478" s="6">
        <v>6142317</v>
      </c>
      <c r="AF478" s="36"/>
      <c r="AG478" s="36"/>
      <c r="AH478" s="37"/>
      <c r="AI478" s="93">
        <f t="shared" si="100"/>
        <v>252671308</v>
      </c>
      <c r="AJ478" s="11">
        <f t="shared" si="87"/>
        <v>0.2043463439070019</v>
      </c>
      <c r="AK478" s="11">
        <f t="shared" si="88"/>
        <v>0.11450112887372238</v>
      </c>
      <c r="AL478" s="11">
        <f t="shared" si="96"/>
        <v>3.0591059539468168E-3</v>
      </c>
      <c r="AM478" s="11">
        <f t="shared" si="97"/>
        <v>1.7141049767479296E-3</v>
      </c>
      <c r="AN478" s="94">
        <f t="shared" si="98"/>
        <v>1.4970201548303782E-2</v>
      </c>
    </row>
    <row r="479" spans="1:40" ht="12.75" customHeight="1" x14ac:dyDescent="0.2">
      <c r="A479" s="4" t="s">
        <v>1044</v>
      </c>
      <c r="B479" s="35" t="s">
        <v>972</v>
      </c>
      <c r="C479" s="35" t="s">
        <v>55</v>
      </c>
      <c r="D479" s="33" t="s">
        <v>973</v>
      </c>
      <c r="E479" s="33" t="s">
        <v>964</v>
      </c>
      <c r="F479" s="33" t="s">
        <v>965</v>
      </c>
      <c r="G479" s="33" t="s">
        <v>542</v>
      </c>
      <c r="H479" s="35" t="s">
        <v>110</v>
      </c>
      <c r="I479" s="33" t="s">
        <v>817</v>
      </c>
      <c r="J479" s="33" t="s">
        <v>120</v>
      </c>
      <c r="K479" s="36">
        <v>4152915</v>
      </c>
      <c r="L479" s="37"/>
      <c r="M479" s="37"/>
      <c r="N479" s="38">
        <v>6.4336000000000002</v>
      </c>
      <c r="O479" s="37"/>
      <c r="P479" s="33" t="s">
        <v>1452</v>
      </c>
      <c r="Q479" s="33" t="s">
        <v>25</v>
      </c>
      <c r="R479" s="59">
        <v>0.01</v>
      </c>
      <c r="S479" s="33" t="s">
        <v>25</v>
      </c>
      <c r="T479" s="33" t="s">
        <v>25</v>
      </c>
      <c r="U479" s="33" t="s">
        <v>25</v>
      </c>
      <c r="V479" s="59">
        <v>1E-3</v>
      </c>
      <c r="W479" s="59">
        <v>0</v>
      </c>
      <c r="X479" s="34"/>
      <c r="Y479" s="36">
        <v>16397</v>
      </c>
      <c r="Z479" s="36">
        <v>8321</v>
      </c>
      <c r="AA479" s="36">
        <v>0</v>
      </c>
      <c r="AB479" s="36">
        <v>0</v>
      </c>
      <c r="AC479" s="36">
        <v>2080</v>
      </c>
      <c r="AD479" s="6">
        <v>5194</v>
      </c>
      <c r="AE479" s="6">
        <v>802</v>
      </c>
      <c r="AF479" s="36"/>
      <c r="AG479" s="36"/>
      <c r="AH479" s="37"/>
      <c r="AI479" s="93">
        <f t="shared" si="100"/>
        <v>15595</v>
      </c>
      <c r="AJ479" s="11">
        <f t="shared" si="87"/>
        <v>0.53356845142673937</v>
      </c>
      <c r="AK479" s="11">
        <f t="shared" si="88"/>
        <v>0.13337608207758897</v>
      </c>
      <c r="AL479" s="11">
        <f t="shared" si="96"/>
        <v>2.0036528558855645E-3</v>
      </c>
      <c r="AM479" s="11">
        <f t="shared" si="97"/>
        <v>5.0085301529166864E-4</v>
      </c>
      <c r="AN479" s="94">
        <f t="shared" si="98"/>
        <v>3.7551936410930636E-3</v>
      </c>
    </row>
    <row r="480" spans="1:40" ht="12.75" customHeight="1" x14ac:dyDescent="0.2">
      <c r="A480" s="4" t="s">
        <v>1044</v>
      </c>
      <c r="B480" s="35" t="s">
        <v>974</v>
      </c>
      <c r="C480" s="35" t="s">
        <v>55</v>
      </c>
      <c r="D480" s="33" t="s">
        <v>975</v>
      </c>
      <c r="E480" s="33" t="s">
        <v>964</v>
      </c>
      <c r="F480" s="33" t="s">
        <v>965</v>
      </c>
      <c r="G480" s="33" t="s">
        <v>542</v>
      </c>
      <c r="H480" s="35" t="s">
        <v>110</v>
      </c>
      <c r="I480" s="33" t="s">
        <v>817</v>
      </c>
      <c r="J480" s="33" t="s">
        <v>52</v>
      </c>
      <c r="K480" s="36">
        <v>11082387</v>
      </c>
      <c r="L480" s="37"/>
      <c r="M480" s="37"/>
      <c r="N480" s="38">
        <v>3.9630999999999998</v>
      </c>
      <c r="O480" s="37"/>
      <c r="P480" s="33" t="s">
        <v>1452</v>
      </c>
      <c r="Q480" s="33" t="s">
        <v>25</v>
      </c>
      <c r="R480" s="59">
        <v>0.01</v>
      </c>
      <c r="S480" s="33" t="s">
        <v>25</v>
      </c>
      <c r="T480" s="33" t="s">
        <v>25</v>
      </c>
      <c r="U480" s="33" t="s">
        <v>25</v>
      </c>
      <c r="V480" s="59">
        <v>1E-3</v>
      </c>
      <c r="W480" s="59">
        <v>0</v>
      </c>
      <c r="X480" s="34"/>
      <c r="Y480" s="36">
        <v>36148</v>
      </c>
      <c r="Z480" s="36">
        <v>22184</v>
      </c>
      <c r="AA480" s="36">
        <v>0</v>
      </c>
      <c r="AB480" s="36">
        <v>0</v>
      </c>
      <c r="AC480" s="36">
        <v>5546</v>
      </c>
      <c r="AD480" s="6">
        <v>7197</v>
      </c>
      <c r="AE480" s="6">
        <v>1222</v>
      </c>
      <c r="AF480" s="36"/>
      <c r="AG480" s="36"/>
      <c r="AH480" s="37"/>
      <c r="AI480" s="93">
        <f t="shared" si="100"/>
        <v>34927</v>
      </c>
      <c r="AJ480" s="11">
        <f t="shared" si="87"/>
        <v>0.63515331978125811</v>
      </c>
      <c r="AK480" s="11">
        <f t="shared" si="88"/>
        <v>0.15878832994531453</v>
      </c>
      <c r="AL480" s="11">
        <f t="shared" si="96"/>
        <v>2.0017348248170725E-3</v>
      </c>
      <c r="AM480" s="11">
        <f t="shared" si="97"/>
        <v>5.0043370620426813E-4</v>
      </c>
      <c r="AN480" s="94">
        <f t="shared" si="98"/>
        <v>3.1515773632521584E-3</v>
      </c>
    </row>
    <row r="481" spans="1:40" ht="12.75" customHeight="1" x14ac:dyDescent="0.2">
      <c r="A481" s="4" t="s">
        <v>1044</v>
      </c>
      <c r="B481" s="35" t="s">
        <v>976</v>
      </c>
      <c r="C481" s="35" t="s">
        <v>55</v>
      </c>
      <c r="D481" s="33" t="s">
        <v>977</v>
      </c>
      <c r="E481" s="33" t="s">
        <v>964</v>
      </c>
      <c r="F481" s="33" t="s">
        <v>965</v>
      </c>
      <c r="G481" s="33" t="s">
        <v>1085</v>
      </c>
      <c r="H481" s="19" t="s">
        <v>53</v>
      </c>
      <c r="I481" s="5" t="s">
        <v>810</v>
      </c>
      <c r="J481" s="33" t="s">
        <v>24</v>
      </c>
      <c r="K481" s="36">
        <v>4881446337</v>
      </c>
      <c r="L481" s="37"/>
      <c r="M481" s="37"/>
      <c r="N481" s="38">
        <v>7.2572000000000001</v>
      </c>
      <c r="O481" s="77">
        <v>6.4896999999999996E-2</v>
      </c>
      <c r="P481" s="33" t="s">
        <v>1452</v>
      </c>
      <c r="Q481" s="33" t="s">
        <v>25</v>
      </c>
      <c r="R481" s="59">
        <v>0.01</v>
      </c>
      <c r="S481" s="33" t="s">
        <v>25</v>
      </c>
      <c r="T481" s="33" t="s">
        <v>25</v>
      </c>
      <c r="U481" s="33" t="s">
        <v>25</v>
      </c>
      <c r="V481" s="59">
        <v>2E-3</v>
      </c>
      <c r="W481" s="59">
        <v>1.4999999999999999E-2</v>
      </c>
      <c r="X481" s="34"/>
      <c r="Y481" s="36">
        <v>73933874</v>
      </c>
      <c r="Z481" s="36">
        <v>12222656</v>
      </c>
      <c r="AA481" s="36">
        <v>0</v>
      </c>
      <c r="AB481" s="36">
        <v>48890623</v>
      </c>
      <c r="AC481" s="36">
        <v>7333593</v>
      </c>
      <c r="AD481" s="6">
        <v>5002514</v>
      </c>
      <c r="AE481" s="6">
        <v>484488</v>
      </c>
      <c r="AF481" s="36"/>
      <c r="AG481" s="36"/>
      <c r="AH481" s="37"/>
      <c r="AI481" s="93">
        <f t="shared" si="100"/>
        <v>73449386</v>
      </c>
      <c r="AJ481" s="11">
        <f t="shared" si="87"/>
        <v>0.16640923315546846</v>
      </c>
      <c r="AK481" s="11">
        <f t="shared" si="88"/>
        <v>9.9845531724390452E-2</v>
      </c>
      <c r="AL481" s="11">
        <f t="shared" si="96"/>
        <v>2.5039005155819663E-3</v>
      </c>
      <c r="AM481" s="11">
        <f t="shared" si="97"/>
        <v>1.5023401864347895E-3</v>
      </c>
      <c r="AN481" s="94">
        <f t="shared" si="98"/>
        <v>1.5046644156112947E-2</v>
      </c>
    </row>
    <row r="482" spans="1:40" ht="12.75" customHeight="1" x14ac:dyDescent="0.2">
      <c r="A482" s="4" t="s">
        <v>1044</v>
      </c>
      <c r="B482" s="35" t="s">
        <v>978</v>
      </c>
      <c r="C482" s="35" t="s">
        <v>55</v>
      </c>
      <c r="D482" s="33" t="s">
        <v>979</v>
      </c>
      <c r="E482" s="33" t="s">
        <v>964</v>
      </c>
      <c r="F482" s="33" t="s">
        <v>965</v>
      </c>
      <c r="G482" s="33" t="s">
        <v>1085</v>
      </c>
      <c r="H482" s="3" t="s">
        <v>37</v>
      </c>
      <c r="I482" s="33" t="s">
        <v>817</v>
      </c>
      <c r="J482" s="33" t="s">
        <v>24</v>
      </c>
      <c r="K482" s="36">
        <v>4211049378</v>
      </c>
      <c r="L482" s="37"/>
      <c r="M482" s="37"/>
      <c r="N482" s="38">
        <v>5.3967999999999998</v>
      </c>
      <c r="O482" s="77">
        <v>7.6035000000000005E-2</v>
      </c>
      <c r="P482" s="33" t="s">
        <v>1452</v>
      </c>
      <c r="Q482" s="33" t="s">
        <v>25</v>
      </c>
      <c r="R482" s="59">
        <v>0.01</v>
      </c>
      <c r="S482" s="33" t="s">
        <v>25</v>
      </c>
      <c r="T482" s="59">
        <v>0.2</v>
      </c>
      <c r="U482" s="33" t="s">
        <v>26</v>
      </c>
      <c r="V482" s="59">
        <v>2E-3</v>
      </c>
      <c r="W482" s="59">
        <v>1.2E-2</v>
      </c>
      <c r="X482" s="34"/>
      <c r="Y482" s="36">
        <v>79046494</v>
      </c>
      <c r="Z482" s="36">
        <v>13518127</v>
      </c>
      <c r="AA482" s="36">
        <v>0</v>
      </c>
      <c r="AB482" s="36">
        <v>42139287</v>
      </c>
      <c r="AC482" s="36">
        <v>4213929</v>
      </c>
      <c r="AD482" s="6">
        <v>12486266</v>
      </c>
      <c r="AE482" s="6">
        <v>6688885</v>
      </c>
      <c r="AF482" s="36"/>
      <c r="AG482" s="36"/>
      <c r="AH482" s="37"/>
      <c r="AI482" s="93">
        <f t="shared" si="100"/>
        <v>72357609</v>
      </c>
      <c r="AJ482" s="11">
        <f t="shared" si="87"/>
        <v>0.18682384875376409</v>
      </c>
      <c r="AK482" s="11">
        <f t="shared" si="88"/>
        <v>5.8237537948496891E-2</v>
      </c>
      <c r="AL482" s="11">
        <f t="shared" si="96"/>
        <v>3.2101563735213935E-3</v>
      </c>
      <c r="AM482" s="11">
        <f t="shared" si="97"/>
        <v>1.0006838252752494E-3</v>
      </c>
      <c r="AN482" s="94">
        <f t="shared" si="98"/>
        <v>1.7182797565381575E-2</v>
      </c>
    </row>
    <row r="483" spans="1:40" ht="12.75" customHeight="1" x14ac:dyDescent="0.2">
      <c r="A483" s="4" t="s">
        <v>1044</v>
      </c>
      <c r="B483" s="35" t="s">
        <v>980</v>
      </c>
      <c r="C483" s="35" t="s">
        <v>55</v>
      </c>
      <c r="D483" s="33" t="s">
        <v>981</v>
      </c>
      <c r="E483" s="33" t="s">
        <v>964</v>
      </c>
      <c r="F483" s="33" t="s">
        <v>965</v>
      </c>
      <c r="G483" s="33" t="s">
        <v>542</v>
      </c>
      <c r="H483" s="3" t="s">
        <v>46</v>
      </c>
      <c r="I483" s="33" t="s">
        <v>817</v>
      </c>
      <c r="J483" s="33" t="s">
        <v>120</v>
      </c>
      <c r="K483" s="36">
        <v>7660049</v>
      </c>
      <c r="L483" s="37"/>
      <c r="M483" s="37"/>
      <c r="N483" s="38">
        <v>5.0324999999999998</v>
      </c>
      <c r="O483" s="37"/>
      <c r="P483" s="33" t="s">
        <v>1452</v>
      </c>
      <c r="Q483" s="33" t="s">
        <v>25</v>
      </c>
      <c r="R483" s="59">
        <v>0.01</v>
      </c>
      <c r="S483" s="33" t="s">
        <v>25</v>
      </c>
      <c r="T483" s="33" t="s">
        <v>25</v>
      </c>
      <c r="U483" s="33" t="s">
        <v>25</v>
      </c>
      <c r="V483" s="59">
        <v>1E-3</v>
      </c>
      <c r="W483" s="59">
        <v>0</v>
      </c>
      <c r="X483" s="34"/>
      <c r="Y483" s="36">
        <v>26547</v>
      </c>
      <c r="Z483" s="36">
        <v>15332.31</v>
      </c>
      <c r="AA483" s="36">
        <v>0</v>
      </c>
      <c r="AB483" s="36">
        <v>0</v>
      </c>
      <c r="AC483" s="36">
        <v>3833</v>
      </c>
      <c r="AD483" s="6">
        <v>6477</v>
      </c>
      <c r="AE483" s="6">
        <v>904</v>
      </c>
      <c r="AF483" s="36"/>
      <c r="AG483" s="36"/>
      <c r="AH483" s="37"/>
      <c r="AI483" s="93">
        <f t="shared" si="100"/>
        <v>25642.309999999998</v>
      </c>
      <c r="AJ483" s="11">
        <f t="shared" si="87"/>
        <v>0.59793013967930353</v>
      </c>
      <c r="AK483" s="11">
        <f t="shared" si="88"/>
        <v>0.14947951257121533</v>
      </c>
      <c r="AL483" s="11">
        <f t="shared" si="96"/>
        <v>2.0015942456764963E-3</v>
      </c>
      <c r="AM483" s="11">
        <f t="shared" si="97"/>
        <v>5.0038844399037132E-4</v>
      </c>
      <c r="AN483" s="94">
        <f t="shared" si="98"/>
        <v>3.3475386384604062E-3</v>
      </c>
    </row>
    <row r="484" spans="1:40" ht="12.75" customHeight="1" x14ac:dyDescent="0.2">
      <c r="A484" s="4" t="s">
        <v>1044</v>
      </c>
      <c r="B484" s="35" t="s">
        <v>982</v>
      </c>
      <c r="C484" s="35" t="s">
        <v>55</v>
      </c>
      <c r="D484" s="33" t="s">
        <v>983</v>
      </c>
      <c r="E484" s="33" t="s">
        <v>964</v>
      </c>
      <c r="F484" s="33" t="s">
        <v>965</v>
      </c>
      <c r="G484" s="33" t="s">
        <v>542</v>
      </c>
      <c r="H484" s="3" t="s">
        <v>46</v>
      </c>
      <c r="I484" s="33" t="s">
        <v>817</v>
      </c>
      <c r="J484" s="33" t="s">
        <v>52</v>
      </c>
      <c r="K484" s="36">
        <v>25335904</v>
      </c>
      <c r="L484" s="37"/>
      <c r="M484" s="37"/>
      <c r="N484" s="38">
        <v>2.5171999999999999</v>
      </c>
      <c r="O484" s="37"/>
      <c r="P484" s="33" t="s">
        <v>1452</v>
      </c>
      <c r="Q484" s="33" t="s">
        <v>25</v>
      </c>
      <c r="R484" s="59">
        <v>0.01</v>
      </c>
      <c r="S484" s="33" t="s">
        <v>25</v>
      </c>
      <c r="T484" s="33" t="s">
        <v>25</v>
      </c>
      <c r="U484" s="33" t="s">
        <v>25</v>
      </c>
      <c r="V484" s="59">
        <v>1E-3</v>
      </c>
      <c r="W484" s="59">
        <v>0</v>
      </c>
      <c r="X484" s="34"/>
      <c r="Y484" s="36">
        <v>76947</v>
      </c>
      <c r="Z484" s="36">
        <v>50682.68</v>
      </c>
      <c r="AA484" s="36">
        <v>0</v>
      </c>
      <c r="AB484" s="36">
        <v>0</v>
      </c>
      <c r="AC484" s="36">
        <v>12671</v>
      </c>
      <c r="AD484" s="6">
        <v>11850</v>
      </c>
      <c r="AE484" s="6">
        <v>1745</v>
      </c>
      <c r="AF484" s="36"/>
      <c r="AG484" s="36"/>
      <c r="AH484" s="37"/>
      <c r="AI484" s="93">
        <f t="shared" si="100"/>
        <v>75203.679999999993</v>
      </c>
      <c r="AJ484" s="11">
        <f t="shared" si="87"/>
        <v>0.67393882852541265</v>
      </c>
      <c r="AK484" s="11">
        <f t="shared" si="88"/>
        <v>0.16848909521448951</v>
      </c>
      <c r="AL484" s="11">
        <f t="shared" si="96"/>
        <v>2.0004291143509226E-3</v>
      </c>
      <c r="AM484" s="11">
        <f t="shared" si="97"/>
        <v>5.0012030358182597E-4</v>
      </c>
      <c r="AN484" s="94">
        <f t="shared" si="98"/>
        <v>2.9682651149925414E-3</v>
      </c>
    </row>
    <row r="485" spans="1:40" ht="12.75" customHeight="1" x14ac:dyDescent="0.2">
      <c r="A485" s="4" t="s">
        <v>1044</v>
      </c>
      <c r="B485" s="35" t="s">
        <v>984</v>
      </c>
      <c r="C485" s="35" t="s">
        <v>55</v>
      </c>
      <c r="D485" s="33" t="s">
        <v>985</v>
      </c>
      <c r="E485" s="33" t="s">
        <v>964</v>
      </c>
      <c r="F485" s="33" t="s">
        <v>965</v>
      </c>
      <c r="G485" s="33" t="s">
        <v>1085</v>
      </c>
      <c r="H485" s="3" t="s">
        <v>46</v>
      </c>
      <c r="I485" s="33" t="s">
        <v>817</v>
      </c>
      <c r="J485" s="33" t="s">
        <v>24</v>
      </c>
      <c r="K485" s="36">
        <v>28138287230</v>
      </c>
      <c r="L485" s="37"/>
      <c r="M485" s="37"/>
      <c r="N485" s="38">
        <v>3.7844000000000002</v>
      </c>
      <c r="O485" s="77">
        <v>2.0518000000000002E-2</v>
      </c>
      <c r="P485" s="33" t="s">
        <v>1452</v>
      </c>
      <c r="Q485" s="33" t="s">
        <v>25</v>
      </c>
      <c r="R485" s="59">
        <v>0.01</v>
      </c>
      <c r="S485" s="33" t="s">
        <v>25</v>
      </c>
      <c r="T485" s="59">
        <v>0.2</v>
      </c>
      <c r="U485" s="33" t="s">
        <v>26</v>
      </c>
      <c r="V485" s="59">
        <v>2E-3</v>
      </c>
      <c r="W485" s="59">
        <v>1.2E-2</v>
      </c>
      <c r="X485" s="34"/>
      <c r="Y485" s="36">
        <v>567541256</v>
      </c>
      <c r="Z485" s="36">
        <v>89996808</v>
      </c>
      <c r="AA485" s="36">
        <v>115538294</v>
      </c>
      <c r="AB485" s="36">
        <v>253256996</v>
      </c>
      <c r="AC485" s="36">
        <v>28139666</v>
      </c>
      <c r="AD485" s="6">
        <v>75893514</v>
      </c>
      <c r="AE485" s="6">
        <v>4715978</v>
      </c>
      <c r="AF485" s="36"/>
      <c r="AG485" s="36"/>
      <c r="AH485" s="37"/>
      <c r="AI485" s="93">
        <f t="shared" si="100"/>
        <v>447286984</v>
      </c>
      <c r="AJ485" s="11">
        <f t="shared" ref="AJ485:AJ548" si="101">+Z485/AI485</f>
        <v>0.20120596221060616</v>
      </c>
      <c r="AK485" s="11">
        <f t="shared" ref="AK485:AK548" si="102">+AC485/AI485</f>
        <v>6.2911882094919172E-2</v>
      </c>
      <c r="AL485" s="11">
        <f t="shared" si="96"/>
        <v>3.1983754826430495E-3</v>
      </c>
      <c r="AM485" s="11">
        <f t="shared" si="97"/>
        <v>1.000048999784128E-3</v>
      </c>
      <c r="AN485" s="94">
        <f t="shared" si="98"/>
        <v>1.5896027371670268E-2</v>
      </c>
    </row>
    <row r="486" spans="1:40" ht="12.75" customHeight="1" x14ac:dyDescent="0.2">
      <c r="A486" s="4" t="s">
        <v>1044</v>
      </c>
      <c r="B486" s="35" t="s">
        <v>986</v>
      </c>
      <c r="C486" s="35" t="s">
        <v>55</v>
      </c>
      <c r="D486" s="33" t="s">
        <v>987</v>
      </c>
      <c r="E486" s="33" t="s">
        <v>988</v>
      </c>
      <c r="F486" s="33" t="s">
        <v>989</v>
      </c>
      <c r="G486" s="33" t="s">
        <v>548</v>
      </c>
      <c r="H486" s="19" t="s">
        <v>51</v>
      </c>
      <c r="I486" s="33" t="s">
        <v>817</v>
      </c>
      <c r="J486" s="33" t="s">
        <v>24</v>
      </c>
      <c r="K486" s="36">
        <v>2014561331</v>
      </c>
      <c r="L486" s="37"/>
      <c r="M486" s="37"/>
      <c r="N486" s="38">
        <v>-5.2082999999999995</v>
      </c>
      <c r="O486" s="37"/>
      <c r="P486" s="33" t="s">
        <v>1453</v>
      </c>
      <c r="Q486" s="59">
        <v>7.0000000000000007E-2</v>
      </c>
      <c r="R486" s="59">
        <v>0.01</v>
      </c>
      <c r="S486" s="33" t="s">
        <v>25</v>
      </c>
      <c r="T486" s="33" t="s">
        <v>25</v>
      </c>
      <c r="U486" s="33" t="s">
        <v>25</v>
      </c>
      <c r="V486" s="59">
        <v>2E-3</v>
      </c>
      <c r="W486" s="59">
        <v>2.5000000000000001E-2</v>
      </c>
      <c r="X486" s="34"/>
      <c r="Y486" s="36">
        <v>14386020</v>
      </c>
      <c r="Z486" s="36">
        <v>4305458</v>
      </c>
      <c r="AA486" s="36">
        <v>0</v>
      </c>
      <c r="AB486" s="36">
        <v>6458191</v>
      </c>
      <c r="AC486" s="36">
        <v>1076361</v>
      </c>
      <c r="AD486" s="6">
        <v>2445716</v>
      </c>
      <c r="AE486" s="6">
        <v>100294</v>
      </c>
      <c r="AF486" s="36"/>
      <c r="AG486" s="36"/>
      <c r="AH486" s="37"/>
      <c r="AI486" s="93">
        <f t="shared" si="100"/>
        <v>14285726</v>
      </c>
      <c r="AJ486" s="11">
        <f t="shared" si="101"/>
        <v>0.30138181286691346</v>
      </c>
      <c r="AK486" s="11">
        <f t="shared" si="102"/>
        <v>7.5345208216929263E-2</v>
      </c>
      <c r="AL486" s="11">
        <f t="shared" si="96"/>
        <v>2.1371689874851471E-3</v>
      </c>
      <c r="AM486" s="11">
        <f t="shared" si="97"/>
        <v>5.3429050952035775E-4</v>
      </c>
      <c r="AN486" s="94">
        <f t="shared" si="98"/>
        <v>7.0912340965607465E-3</v>
      </c>
    </row>
    <row r="487" spans="1:40" ht="12.75" customHeight="1" x14ac:dyDescent="0.2">
      <c r="A487" s="4" t="s">
        <v>1044</v>
      </c>
      <c r="B487" s="35" t="s">
        <v>990</v>
      </c>
      <c r="C487" s="35" t="s">
        <v>55</v>
      </c>
      <c r="D487" s="33" t="s">
        <v>991</v>
      </c>
      <c r="E487" s="33" t="s">
        <v>964</v>
      </c>
      <c r="F487" s="33" t="s">
        <v>965</v>
      </c>
      <c r="G487" s="33" t="s">
        <v>1085</v>
      </c>
      <c r="H487" s="35" t="s">
        <v>77</v>
      </c>
      <c r="I487" s="33" t="s">
        <v>817</v>
      </c>
      <c r="J487" s="33" t="s">
        <v>24</v>
      </c>
      <c r="K487" s="36">
        <v>831442091</v>
      </c>
      <c r="L487" s="37"/>
      <c r="M487" s="37"/>
      <c r="N487" s="38">
        <v>20.598800000000001</v>
      </c>
      <c r="O487" s="77">
        <v>0.216171</v>
      </c>
      <c r="P487" s="33" t="s">
        <v>1452</v>
      </c>
      <c r="Q487" s="33" t="s">
        <v>25</v>
      </c>
      <c r="R487" s="59">
        <v>0.01</v>
      </c>
      <c r="S487" s="33" t="s">
        <v>25</v>
      </c>
      <c r="T487" s="33" t="s">
        <v>25</v>
      </c>
      <c r="U487" s="33" t="s">
        <v>25</v>
      </c>
      <c r="V487" s="59">
        <v>2E-3</v>
      </c>
      <c r="W487" s="59">
        <v>1.4999999999999999E-2</v>
      </c>
      <c r="X487" s="34"/>
      <c r="Y487" s="36">
        <v>17206883</v>
      </c>
      <c r="Z487" s="36">
        <v>2982967</v>
      </c>
      <c r="AA487" s="36">
        <v>0</v>
      </c>
      <c r="AB487" s="36">
        <v>8761911</v>
      </c>
      <c r="AC487" s="36">
        <v>1668935</v>
      </c>
      <c r="AD487" s="6">
        <v>2320170</v>
      </c>
      <c r="AE487" s="6">
        <v>1472900</v>
      </c>
      <c r="AF487" s="36">
        <v>500388</v>
      </c>
      <c r="AG487" s="36"/>
      <c r="AH487" s="77">
        <v>5.9999999999999995E-4</v>
      </c>
      <c r="AI487" s="93">
        <f t="shared" si="100"/>
        <v>15733983</v>
      </c>
      <c r="AJ487" s="11">
        <f t="shared" si="101"/>
        <v>0.18958753165044095</v>
      </c>
      <c r="AK487" s="11">
        <f t="shared" si="102"/>
        <v>0.1060719971541853</v>
      </c>
      <c r="AL487" s="11">
        <f t="shared" si="96"/>
        <v>3.5877026581758657E-3</v>
      </c>
      <c r="AM487" s="11">
        <f t="shared" si="97"/>
        <v>2.0072774978143366E-3</v>
      </c>
      <c r="AN487" s="94">
        <f t="shared" si="98"/>
        <v>1.9523726823928618E-2</v>
      </c>
    </row>
    <row r="488" spans="1:40" ht="12.75" customHeight="1" x14ac:dyDescent="0.2">
      <c r="A488" s="4" t="s">
        <v>1044</v>
      </c>
      <c r="B488" s="35" t="s">
        <v>992</v>
      </c>
      <c r="C488" s="35" t="s">
        <v>55</v>
      </c>
      <c r="D488" s="33" t="s">
        <v>993</v>
      </c>
      <c r="E488" s="33" t="s">
        <v>964</v>
      </c>
      <c r="F488" s="33" t="s">
        <v>965</v>
      </c>
      <c r="G488" s="33" t="s">
        <v>1085</v>
      </c>
      <c r="H488" s="3" t="s">
        <v>31</v>
      </c>
      <c r="I488" s="33" t="s">
        <v>817</v>
      </c>
      <c r="J488" s="33" t="s">
        <v>120</v>
      </c>
      <c r="K488" s="36">
        <v>14306509</v>
      </c>
      <c r="L488" s="37"/>
      <c r="M488" s="37"/>
      <c r="N488" s="38">
        <v>0.19849999999999998</v>
      </c>
      <c r="O488" s="37"/>
      <c r="P488" s="33" t="s">
        <v>1452</v>
      </c>
      <c r="Q488" s="33" t="s">
        <v>25</v>
      </c>
      <c r="R488" s="59">
        <v>0.01</v>
      </c>
      <c r="S488" s="33" t="s">
        <v>25</v>
      </c>
      <c r="T488" s="33" t="s">
        <v>25</v>
      </c>
      <c r="U488" s="33" t="s">
        <v>25</v>
      </c>
      <c r="V488" s="59">
        <v>2E-3</v>
      </c>
      <c r="W488" s="59">
        <v>0.01</v>
      </c>
      <c r="X488" s="34"/>
      <c r="Y488" s="36">
        <v>132612</v>
      </c>
      <c r="Z488" s="36">
        <v>33656</v>
      </c>
      <c r="AA488" s="36">
        <v>0</v>
      </c>
      <c r="AB488" s="36">
        <v>73100</v>
      </c>
      <c r="AC488" s="36">
        <v>10204</v>
      </c>
      <c r="AD488" s="6">
        <v>15176</v>
      </c>
      <c r="AE488" s="6">
        <v>476</v>
      </c>
      <c r="AF488" s="36"/>
      <c r="AG488" s="36"/>
      <c r="AH488" s="37"/>
      <c r="AI488" s="93">
        <f t="shared" si="100"/>
        <v>132136</v>
      </c>
      <c r="AJ488" s="11">
        <f t="shared" si="101"/>
        <v>0.25470727129624021</v>
      </c>
      <c r="AK488" s="11">
        <f t="shared" si="102"/>
        <v>7.7223466731246596E-2</v>
      </c>
      <c r="AL488" s="11">
        <f t="shared" si="96"/>
        <v>2.3524956367762394E-3</v>
      </c>
      <c r="AM488" s="11">
        <f t="shared" si="97"/>
        <v>7.132417838621567E-4</v>
      </c>
      <c r="AN488" s="94">
        <f t="shared" si="98"/>
        <v>9.2360756911417027E-3</v>
      </c>
    </row>
    <row r="489" spans="1:40" ht="12.75" customHeight="1" x14ac:dyDescent="0.2">
      <c r="A489" s="4" t="s">
        <v>1044</v>
      </c>
      <c r="B489" s="35" t="s">
        <v>994</v>
      </c>
      <c r="C489" s="35" t="s">
        <v>55</v>
      </c>
      <c r="D489" s="33" t="s">
        <v>995</v>
      </c>
      <c r="E489" s="33" t="s">
        <v>964</v>
      </c>
      <c r="F489" s="33" t="s">
        <v>965</v>
      </c>
      <c r="G489" s="33" t="s">
        <v>542</v>
      </c>
      <c r="H489" s="3" t="s">
        <v>23</v>
      </c>
      <c r="I489" s="33" t="s">
        <v>817</v>
      </c>
      <c r="J489" s="33" t="s">
        <v>120</v>
      </c>
      <c r="K489" s="36">
        <v>9237784</v>
      </c>
      <c r="L489" s="37"/>
      <c r="M489" s="37"/>
      <c r="N489" s="38">
        <v>6.8265000000000002</v>
      </c>
      <c r="O489" s="37"/>
      <c r="P489" s="33" t="s">
        <v>1452</v>
      </c>
      <c r="Q489" s="33" t="s">
        <v>25</v>
      </c>
      <c r="R489" s="59">
        <v>0.01</v>
      </c>
      <c r="S489" s="33" t="s">
        <v>25</v>
      </c>
      <c r="T489" s="33" t="s">
        <v>25</v>
      </c>
      <c r="U489" s="33" t="s">
        <v>25</v>
      </c>
      <c r="V489" s="59">
        <v>1E-3</v>
      </c>
      <c r="W489" s="59">
        <v>0</v>
      </c>
      <c r="X489" s="34"/>
      <c r="Y489" s="36">
        <v>31391</v>
      </c>
      <c r="Z489" s="36">
        <v>18520</v>
      </c>
      <c r="AA489" s="36">
        <v>0</v>
      </c>
      <c r="AB489" s="36">
        <v>0</v>
      </c>
      <c r="AC489" s="36">
        <v>4630</v>
      </c>
      <c r="AD489" s="6">
        <v>6947</v>
      </c>
      <c r="AE489" s="6">
        <v>1295</v>
      </c>
      <c r="AF489" s="36"/>
      <c r="AG489" s="36"/>
      <c r="AH489" s="37"/>
      <c r="AI489" s="93">
        <f t="shared" si="100"/>
        <v>30097</v>
      </c>
      <c r="AJ489" s="11">
        <f t="shared" si="101"/>
        <v>0.61534372196564446</v>
      </c>
      <c r="AK489" s="11">
        <f t="shared" si="102"/>
        <v>0.15383593049141112</v>
      </c>
      <c r="AL489" s="11">
        <f t="shared" si="96"/>
        <v>2.0048098115305574E-3</v>
      </c>
      <c r="AM489" s="11">
        <f t="shared" si="97"/>
        <v>5.0120245288263934E-4</v>
      </c>
      <c r="AN489" s="94">
        <f t="shared" si="98"/>
        <v>3.25803244587663E-3</v>
      </c>
    </row>
    <row r="490" spans="1:40" ht="12.75" customHeight="1" x14ac:dyDescent="0.2">
      <c r="A490" s="4" t="s">
        <v>1044</v>
      </c>
      <c r="B490" s="35" t="s">
        <v>996</v>
      </c>
      <c r="C490" s="35" t="s">
        <v>55</v>
      </c>
      <c r="D490" s="33" t="s">
        <v>997</v>
      </c>
      <c r="E490" s="33" t="s">
        <v>964</v>
      </c>
      <c r="F490" s="33" t="s">
        <v>965</v>
      </c>
      <c r="G490" s="33" t="s">
        <v>542</v>
      </c>
      <c r="H490" s="3" t="s">
        <v>23</v>
      </c>
      <c r="I490" s="33" t="s">
        <v>817</v>
      </c>
      <c r="J490" s="33" t="s">
        <v>52</v>
      </c>
      <c r="K490" s="36">
        <v>39662101</v>
      </c>
      <c r="L490" s="37"/>
      <c r="M490" s="37"/>
      <c r="N490" s="38">
        <v>4.4459999999999997</v>
      </c>
      <c r="O490" s="37"/>
      <c r="P490" s="33" t="s">
        <v>1452</v>
      </c>
      <c r="Q490" s="33" t="s">
        <v>25</v>
      </c>
      <c r="R490" s="59">
        <v>0.01</v>
      </c>
      <c r="S490" s="33" t="s">
        <v>25</v>
      </c>
      <c r="T490" s="33" t="s">
        <v>25</v>
      </c>
      <c r="U490" s="33" t="s">
        <v>25</v>
      </c>
      <c r="V490" s="59">
        <v>1E-3</v>
      </c>
      <c r="W490" s="59">
        <v>0</v>
      </c>
      <c r="X490" s="34"/>
      <c r="Y490" s="36">
        <v>121682</v>
      </c>
      <c r="Z490" s="36">
        <v>79357</v>
      </c>
      <c r="AA490" s="36">
        <v>0</v>
      </c>
      <c r="AB490" s="36">
        <v>0</v>
      </c>
      <c r="AC490" s="36">
        <v>19839</v>
      </c>
      <c r="AD490" s="6">
        <v>17091</v>
      </c>
      <c r="AE490" s="6">
        <v>5395</v>
      </c>
      <c r="AF490" s="36"/>
      <c r="AG490" s="36"/>
      <c r="AH490" s="37"/>
      <c r="AI490" s="93">
        <f t="shared" si="100"/>
        <v>116287</v>
      </c>
      <c r="AJ490" s="11">
        <f t="shared" si="101"/>
        <v>0.68242365870647625</v>
      </c>
      <c r="AK490" s="11">
        <f t="shared" si="102"/>
        <v>0.17060376482323905</v>
      </c>
      <c r="AL490" s="11">
        <f t="shared" si="96"/>
        <v>2.0008269355171072E-3</v>
      </c>
      <c r="AM490" s="11">
        <f t="shared" si="97"/>
        <v>5.002004306327595E-4</v>
      </c>
      <c r="AN490" s="94">
        <f t="shared" si="98"/>
        <v>2.9319425110636474E-3</v>
      </c>
    </row>
    <row r="491" spans="1:40" ht="12.75" customHeight="1" x14ac:dyDescent="0.2">
      <c r="A491" s="4" t="s">
        <v>1044</v>
      </c>
      <c r="B491" s="35" t="s">
        <v>998</v>
      </c>
      <c r="C491" s="35" t="s">
        <v>55</v>
      </c>
      <c r="D491" s="33" t="s">
        <v>999</v>
      </c>
      <c r="E491" s="33" t="s">
        <v>964</v>
      </c>
      <c r="F491" s="33" t="s">
        <v>965</v>
      </c>
      <c r="G491" s="33" t="s">
        <v>1085</v>
      </c>
      <c r="H491" s="3" t="s">
        <v>23</v>
      </c>
      <c r="I491" s="33" t="s">
        <v>817</v>
      </c>
      <c r="J491" s="33" t="s">
        <v>24</v>
      </c>
      <c r="K491" s="36">
        <v>42556488906</v>
      </c>
      <c r="L491" s="37"/>
      <c r="M491" s="37"/>
      <c r="N491" s="38">
        <v>5.8491</v>
      </c>
      <c r="O491" s="77">
        <v>6.7380999999999996E-2</v>
      </c>
      <c r="P491" s="33" t="s">
        <v>1452</v>
      </c>
      <c r="Q491" s="33" t="s">
        <v>25</v>
      </c>
      <c r="R491" s="59">
        <v>0.01</v>
      </c>
      <c r="S491" s="33" t="s">
        <v>25</v>
      </c>
      <c r="T491" s="59">
        <v>0.2</v>
      </c>
      <c r="U491" s="33" t="s">
        <v>26</v>
      </c>
      <c r="V491" s="59">
        <v>2E-3</v>
      </c>
      <c r="W491" s="59">
        <v>1.2E-2</v>
      </c>
      <c r="X491" s="34"/>
      <c r="Y491" s="36">
        <v>794102179</v>
      </c>
      <c r="Z491" s="36">
        <v>118246413</v>
      </c>
      <c r="AA491" s="36">
        <v>0</v>
      </c>
      <c r="AB491" s="36">
        <v>426047547</v>
      </c>
      <c r="AC491" s="36">
        <v>42604755</v>
      </c>
      <c r="AD491" s="6">
        <v>113915974</v>
      </c>
      <c r="AE491" s="6">
        <v>93287490</v>
      </c>
      <c r="AF491" s="36"/>
      <c r="AG491" s="36"/>
      <c r="AH491" s="37"/>
      <c r="AI491" s="93">
        <f t="shared" si="100"/>
        <v>700814689</v>
      </c>
      <c r="AJ491" s="11">
        <f t="shared" si="101"/>
        <v>0.1687270755821729</v>
      </c>
      <c r="AK491" s="11">
        <f t="shared" si="102"/>
        <v>6.0793182090394228E-2</v>
      </c>
      <c r="AL491" s="11">
        <f t="shared" si="96"/>
        <v>2.7785753956626E-3</v>
      </c>
      <c r="AM491" s="11">
        <f t="shared" si="97"/>
        <v>1.0011341653233332E-3</v>
      </c>
      <c r="AN491" s="94">
        <f t="shared" si="98"/>
        <v>1.646786910799854E-2</v>
      </c>
    </row>
    <row r="492" spans="1:40" ht="12.75" customHeight="1" x14ac:dyDescent="0.2">
      <c r="A492" s="4" t="s">
        <v>1044</v>
      </c>
      <c r="B492" s="35" t="s">
        <v>1000</v>
      </c>
      <c r="C492" s="35" t="s">
        <v>55</v>
      </c>
      <c r="D492" s="33" t="s">
        <v>1001</v>
      </c>
      <c r="E492" s="33" t="s">
        <v>988</v>
      </c>
      <c r="F492" s="33" t="s">
        <v>989</v>
      </c>
      <c r="G492" s="33" t="s">
        <v>548</v>
      </c>
      <c r="H492" s="19" t="s">
        <v>51</v>
      </c>
      <c r="I492" s="33" t="s">
        <v>817</v>
      </c>
      <c r="J492" s="33" t="s">
        <v>24</v>
      </c>
      <c r="K492" s="36">
        <v>2475040665</v>
      </c>
      <c r="L492" s="36">
        <v>62108402</v>
      </c>
      <c r="M492" s="60" t="s">
        <v>1454</v>
      </c>
      <c r="N492" s="38">
        <v>4.7008000000000001</v>
      </c>
      <c r="O492" s="37"/>
      <c r="P492" s="33" t="s">
        <v>1453</v>
      </c>
      <c r="Q492" s="59">
        <v>7.0000000000000007E-2</v>
      </c>
      <c r="R492" s="59">
        <v>0.01</v>
      </c>
      <c r="S492" s="33" t="s">
        <v>25</v>
      </c>
      <c r="T492" s="33" t="s">
        <v>25</v>
      </c>
      <c r="U492" s="33" t="s">
        <v>25</v>
      </c>
      <c r="V492" s="59">
        <v>2E-3</v>
      </c>
      <c r="W492" s="59">
        <v>2.5000000000000001E-2</v>
      </c>
      <c r="X492" s="34"/>
      <c r="Y492" s="36">
        <v>16281686</v>
      </c>
      <c r="Z492" s="36">
        <v>4867419</v>
      </c>
      <c r="AA492" s="36">
        <v>0</v>
      </c>
      <c r="AB492" s="36">
        <v>7301131</v>
      </c>
      <c r="AC492" s="36">
        <v>1216853</v>
      </c>
      <c r="AD492" s="6">
        <v>2795630</v>
      </c>
      <c r="AE492" s="6">
        <v>100653</v>
      </c>
      <c r="AF492" s="36"/>
      <c r="AG492" s="36"/>
      <c r="AH492" s="37"/>
      <c r="AI492" s="93">
        <f t="shared" si="100"/>
        <v>16181033</v>
      </c>
      <c r="AJ492" s="11">
        <f t="shared" si="101"/>
        <v>0.30081015223193724</v>
      </c>
      <c r="AK492" s="11">
        <f t="shared" si="102"/>
        <v>7.520242990666913E-2</v>
      </c>
      <c r="AL492" s="11">
        <f t="shared" si="96"/>
        <v>1.966601627533259E-3</v>
      </c>
      <c r="AM492" s="11">
        <f t="shared" si="97"/>
        <v>4.9164969982422486E-4</v>
      </c>
      <c r="AN492" s="94">
        <f t="shared" si="98"/>
        <v>6.5376836949868865E-3</v>
      </c>
    </row>
    <row r="493" spans="1:40" ht="12.75" customHeight="1" x14ac:dyDescent="0.2">
      <c r="A493" s="4" t="s">
        <v>1044</v>
      </c>
      <c r="B493" s="35" t="s">
        <v>1002</v>
      </c>
      <c r="C493" s="35" t="s">
        <v>55</v>
      </c>
      <c r="D493" s="33" t="s">
        <v>1003</v>
      </c>
      <c r="E493" s="33" t="s">
        <v>988</v>
      </c>
      <c r="F493" s="33" t="s">
        <v>989</v>
      </c>
      <c r="G493" s="33" t="s">
        <v>548</v>
      </c>
      <c r="H493" s="19" t="s">
        <v>51</v>
      </c>
      <c r="I493" s="33" t="s">
        <v>817</v>
      </c>
      <c r="J493" s="33" t="s">
        <v>24</v>
      </c>
      <c r="K493" s="36">
        <v>2452908904</v>
      </c>
      <c r="L493" s="37"/>
      <c r="M493" s="37"/>
      <c r="N493" s="38">
        <v>5.2175000000000002</v>
      </c>
      <c r="O493" s="37"/>
      <c r="P493" s="33" t="s">
        <v>1453</v>
      </c>
      <c r="Q493" s="59">
        <v>7.0000000000000007E-2</v>
      </c>
      <c r="R493" s="59">
        <v>0.01</v>
      </c>
      <c r="S493" s="33" t="s">
        <v>25</v>
      </c>
      <c r="T493" s="33" t="s">
        <v>25</v>
      </c>
      <c r="U493" s="33" t="s">
        <v>25</v>
      </c>
      <c r="V493" s="59">
        <v>2E-3</v>
      </c>
      <c r="W493" s="59">
        <v>2.5000000000000001E-2</v>
      </c>
      <c r="X493" s="34"/>
      <c r="Y493" s="36">
        <v>16708358</v>
      </c>
      <c r="Z493" s="36">
        <v>5028736</v>
      </c>
      <c r="AA493" s="36">
        <v>0</v>
      </c>
      <c r="AB493" s="36">
        <v>7543114</v>
      </c>
      <c r="AC493" s="36">
        <v>1257186</v>
      </c>
      <c r="AD493" s="6">
        <v>2778839</v>
      </c>
      <c r="AE493" s="6">
        <v>100483</v>
      </c>
      <c r="AF493" s="36"/>
      <c r="AG493" s="36"/>
      <c r="AH493" s="37"/>
      <c r="AI493" s="93">
        <f t="shared" si="100"/>
        <v>16607875</v>
      </c>
      <c r="AJ493" s="11">
        <f t="shared" si="101"/>
        <v>0.30279225969607793</v>
      </c>
      <c r="AK493" s="11">
        <f t="shared" si="102"/>
        <v>7.5698185348817962E-2</v>
      </c>
      <c r="AL493" s="11">
        <f t="shared" si="96"/>
        <v>2.0501111932039367E-3</v>
      </c>
      <c r="AM493" s="11">
        <f t="shared" si="97"/>
        <v>5.1252861365943332E-4</v>
      </c>
      <c r="AN493" s="94">
        <f t="shared" si="98"/>
        <v>6.7706856022729817E-3</v>
      </c>
    </row>
    <row r="494" spans="1:40" ht="12.75" customHeight="1" x14ac:dyDescent="0.2">
      <c r="A494" s="4" t="s">
        <v>1044</v>
      </c>
      <c r="B494" s="35" t="s">
        <v>1004</v>
      </c>
      <c r="C494" s="35" t="s">
        <v>55</v>
      </c>
      <c r="D494" s="33" t="s">
        <v>1005</v>
      </c>
      <c r="E494" s="33" t="s">
        <v>964</v>
      </c>
      <c r="F494" s="33" t="s">
        <v>965</v>
      </c>
      <c r="G494" s="33" t="s">
        <v>1085</v>
      </c>
      <c r="H494" s="35" t="s">
        <v>77</v>
      </c>
      <c r="I494" s="33" t="s">
        <v>817</v>
      </c>
      <c r="J494" s="33" t="s">
        <v>24</v>
      </c>
      <c r="K494" s="36">
        <v>1504445385</v>
      </c>
      <c r="L494" s="37"/>
      <c r="M494" s="37"/>
      <c r="N494" s="38">
        <v>1.6275999999999999</v>
      </c>
      <c r="O494" s="77">
        <v>4.8391000000000003E-2</v>
      </c>
      <c r="P494" s="33" t="s">
        <v>1452</v>
      </c>
      <c r="Q494" s="33" t="s">
        <v>25</v>
      </c>
      <c r="R494" s="59">
        <v>0.01</v>
      </c>
      <c r="S494" s="33" t="s">
        <v>25</v>
      </c>
      <c r="T494" s="33" t="s">
        <v>25</v>
      </c>
      <c r="U494" s="33" t="s">
        <v>25</v>
      </c>
      <c r="V494" s="59">
        <v>2E-3</v>
      </c>
      <c r="W494" s="59">
        <v>1.4999999999999999E-2</v>
      </c>
      <c r="X494" s="34"/>
      <c r="Y494" s="36">
        <v>24072512</v>
      </c>
      <c r="Z494" s="36">
        <v>3012087</v>
      </c>
      <c r="AA494" s="36">
        <v>0</v>
      </c>
      <c r="AB494" s="36">
        <v>15060433</v>
      </c>
      <c r="AC494" s="36">
        <v>3012087</v>
      </c>
      <c r="AD494" s="6">
        <v>2135324</v>
      </c>
      <c r="AE494" s="6">
        <v>852581</v>
      </c>
      <c r="AF494" s="36">
        <v>346968</v>
      </c>
      <c r="AG494" s="36"/>
      <c r="AH494" s="77">
        <v>2.0000000000000001E-4</v>
      </c>
      <c r="AI494" s="93">
        <f t="shared" si="100"/>
        <v>23219931</v>
      </c>
      <c r="AJ494" s="11">
        <f t="shared" si="101"/>
        <v>0.12971989451648241</v>
      </c>
      <c r="AK494" s="11">
        <f t="shared" si="102"/>
        <v>0.12971989451648241</v>
      </c>
      <c r="AL494" s="11">
        <f t="shared" si="96"/>
        <v>2.0021245237825634E-3</v>
      </c>
      <c r="AM494" s="11">
        <f t="shared" si="97"/>
        <v>2.0021245237825634E-3</v>
      </c>
      <c r="AN494" s="94">
        <f t="shared" si="98"/>
        <v>1.5634213319747729E-2</v>
      </c>
    </row>
    <row r="495" spans="1:40" ht="12.75" customHeight="1" x14ac:dyDescent="0.2">
      <c r="A495" s="4" t="s">
        <v>1044</v>
      </c>
      <c r="B495" s="35" t="s">
        <v>1006</v>
      </c>
      <c r="C495" s="35" t="s">
        <v>55</v>
      </c>
      <c r="D495" s="33" t="s">
        <v>1007</v>
      </c>
      <c r="E495" s="33" t="s">
        <v>964</v>
      </c>
      <c r="F495" s="33" t="s">
        <v>965</v>
      </c>
      <c r="G495" s="33" t="s">
        <v>1085</v>
      </c>
      <c r="H495" s="3" t="s">
        <v>31</v>
      </c>
      <c r="I495" s="33" t="s">
        <v>817</v>
      </c>
      <c r="J495" s="33" t="s">
        <v>52</v>
      </c>
      <c r="K495" s="36">
        <v>36767654</v>
      </c>
      <c r="L495" s="37"/>
      <c r="M495" s="37"/>
      <c r="N495" s="38">
        <v>-4.0499999999999994E-2</v>
      </c>
      <c r="O495" s="37"/>
      <c r="P495" s="33" t="s">
        <v>1452</v>
      </c>
      <c r="Q495" s="33" t="s">
        <v>25</v>
      </c>
      <c r="R495" s="59">
        <v>0.01</v>
      </c>
      <c r="S495" s="33" t="s">
        <v>25</v>
      </c>
      <c r="T495" s="33" t="s">
        <v>25</v>
      </c>
      <c r="U495" s="33" t="s">
        <v>25</v>
      </c>
      <c r="V495" s="59">
        <v>2E-3</v>
      </c>
      <c r="W495" s="59">
        <v>0.01</v>
      </c>
      <c r="X495" s="34"/>
      <c r="Y495" s="36">
        <v>75253</v>
      </c>
      <c r="Z495" s="36">
        <v>23104</v>
      </c>
      <c r="AA495" s="36">
        <v>0</v>
      </c>
      <c r="AB495" s="36">
        <v>15796</v>
      </c>
      <c r="AC495" s="36">
        <v>4407</v>
      </c>
      <c r="AD495" s="6">
        <v>31688</v>
      </c>
      <c r="AE495" s="6">
        <v>258</v>
      </c>
      <c r="AF495" s="36"/>
      <c r="AG495" s="36"/>
      <c r="AH495" s="37"/>
      <c r="AI495" s="93">
        <f t="shared" si="100"/>
        <v>74995</v>
      </c>
      <c r="AJ495" s="11">
        <f t="shared" si="101"/>
        <v>0.30807387159143945</v>
      </c>
      <c r="AK495" s="11">
        <f t="shared" si="102"/>
        <v>5.8763917594506297E-2</v>
      </c>
      <c r="AL495" s="11">
        <f t="shared" si="96"/>
        <v>6.2837841108926882E-4</v>
      </c>
      <c r="AM495" s="11">
        <f t="shared" si="97"/>
        <v>1.1986078850720256E-4</v>
      </c>
      <c r="AN495" s="94">
        <f t="shared" si="98"/>
        <v>2.0397004388694475E-3</v>
      </c>
    </row>
    <row r="496" spans="1:40" ht="12.75" customHeight="1" x14ac:dyDescent="0.2">
      <c r="A496" s="4" t="s">
        <v>1044</v>
      </c>
      <c r="B496" s="35" t="s">
        <v>1008</v>
      </c>
      <c r="C496" s="35" t="s">
        <v>55</v>
      </c>
      <c r="D496" s="33" t="s">
        <v>1009</v>
      </c>
      <c r="E496" s="33" t="s">
        <v>964</v>
      </c>
      <c r="F496" s="33" t="s">
        <v>965</v>
      </c>
      <c r="G496" s="33" t="s">
        <v>1085</v>
      </c>
      <c r="H496" s="35" t="s">
        <v>77</v>
      </c>
      <c r="I496" s="33" t="s">
        <v>817</v>
      </c>
      <c r="J496" s="33" t="s">
        <v>24</v>
      </c>
      <c r="K496" s="36">
        <v>881174535</v>
      </c>
      <c r="L496" s="37"/>
      <c r="M496" s="37"/>
      <c r="N496" s="38">
        <v>11.0069</v>
      </c>
      <c r="O496" s="77">
        <v>8.1388000000000002E-2</v>
      </c>
      <c r="P496" s="33" t="s">
        <v>1452</v>
      </c>
      <c r="Q496" s="33" t="s">
        <v>25</v>
      </c>
      <c r="R496" s="59">
        <v>0.01</v>
      </c>
      <c r="S496" s="33" t="s">
        <v>25</v>
      </c>
      <c r="T496" s="33" t="s">
        <v>25</v>
      </c>
      <c r="U496" s="33" t="s">
        <v>25</v>
      </c>
      <c r="V496" s="59">
        <v>2E-3</v>
      </c>
      <c r="W496" s="59">
        <v>0.01</v>
      </c>
      <c r="X496" s="34"/>
      <c r="Y496" s="36">
        <v>18333611</v>
      </c>
      <c r="Z496" s="36">
        <v>4412711</v>
      </c>
      <c r="AA496" s="36">
        <v>0</v>
      </c>
      <c r="AB496" s="36">
        <v>8825421</v>
      </c>
      <c r="AC496" s="36">
        <v>1765084</v>
      </c>
      <c r="AD496" s="6">
        <v>2312982</v>
      </c>
      <c r="AE496" s="6">
        <v>1017413</v>
      </c>
      <c r="AF496" s="36"/>
      <c r="AG496" s="36"/>
      <c r="AH496" s="37"/>
      <c r="AI496" s="93">
        <f t="shared" si="100"/>
        <v>17316198</v>
      </c>
      <c r="AJ496" s="11">
        <f t="shared" si="101"/>
        <v>0.25483140121174408</v>
      </c>
      <c r="AK496" s="11">
        <f t="shared" si="102"/>
        <v>0.10193253738493865</v>
      </c>
      <c r="AL496" s="11">
        <f t="shared" si="96"/>
        <v>5.0077604659785136E-3</v>
      </c>
      <c r="AM496" s="11">
        <f t="shared" si="97"/>
        <v>2.0031037324518236E-3</v>
      </c>
      <c r="AN496" s="94">
        <f t="shared" si="98"/>
        <v>1.9651269200601673E-2</v>
      </c>
    </row>
    <row r="497" spans="1:40" ht="12.75" customHeight="1" x14ac:dyDescent="0.2">
      <c r="A497" s="4" t="s">
        <v>1044</v>
      </c>
      <c r="B497" s="35" t="s">
        <v>1455</v>
      </c>
      <c r="C497" s="35" t="s">
        <v>55</v>
      </c>
      <c r="D497" s="33" t="s">
        <v>1010</v>
      </c>
      <c r="E497" s="33" t="s">
        <v>988</v>
      </c>
      <c r="F497" s="33" t="s">
        <v>989</v>
      </c>
      <c r="G497" s="33" t="s">
        <v>548</v>
      </c>
      <c r="H497" s="35" t="s">
        <v>889</v>
      </c>
      <c r="I497" s="33" t="s">
        <v>817</v>
      </c>
      <c r="J497" s="33" t="s">
        <v>24</v>
      </c>
      <c r="K497" s="36">
        <v>3006669322</v>
      </c>
      <c r="L497" s="37"/>
      <c r="M497" s="37"/>
      <c r="N497" s="38">
        <v>6.3630000000000004</v>
      </c>
      <c r="O497" s="37"/>
      <c r="P497" s="33" t="s">
        <v>1453</v>
      </c>
      <c r="Q497" s="59">
        <v>7.0000000000000007E-2</v>
      </c>
      <c r="R497" s="59">
        <v>0.01</v>
      </c>
      <c r="S497" s="33" t="s">
        <v>25</v>
      </c>
      <c r="T497" s="33" t="s">
        <v>25</v>
      </c>
      <c r="U497" s="33" t="s">
        <v>25</v>
      </c>
      <c r="V497" s="59">
        <v>2E-3</v>
      </c>
      <c r="W497" s="59">
        <v>0.01</v>
      </c>
      <c r="X497" s="34"/>
      <c r="Y497" s="36">
        <v>17734983</v>
      </c>
      <c r="Z497" s="36">
        <v>5957240</v>
      </c>
      <c r="AA497" s="36">
        <v>0</v>
      </c>
      <c r="AB497" s="36">
        <v>7744415</v>
      </c>
      <c r="AC497" s="36">
        <v>1489307</v>
      </c>
      <c r="AD497" s="6">
        <v>2443975</v>
      </c>
      <c r="AE497" s="6">
        <v>100046</v>
      </c>
      <c r="AF497" s="36"/>
      <c r="AG497" s="36"/>
      <c r="AH497" s="37"/>
      <c r="AI497" s="93">
        <f t="shared" si="100"/>
        <v>17634937</v>
      </c>
      <c r="AJ497" s="11">
        <f t="shared" si="101"/>
        <v>0.33780897544459615</v>
      </c>
      <c r="AK497" s="11">
        <f t="shared" si="102"/>
        <v>8.4452073744295197E-2</v>
      </c>
      <c r="AL497" s="11">
        <f t="shared" si="96"/>
        <v>1.9813419308902635E-3</v>
      </c>
      <c r="AM497" s="11">
        <f t="shared" si="97"/>
        <v>4.9533448494074202E-4</v>
      </c>
      <c r="AN497" s="94">
        <f t="shared" si="98"/>
        <v>5.8652732014671484E-3</v>
      </c>
    </row>
    <row r="498" spans="1:40" ht="12.75" customHeight="1" x14ac:dyDescent="0.2">
      <c r="A498" s="4" t="s">
        <v>1044</v>
      </c>
      <c r="B498" s="35" t="s">
        <v>1011</v>
      </c>
      <c r="C498" s="35" t="s">
        <v>55</v>
      </c>
      <c r="D498" s="33" t="s">
        <v>1012</v>
      </c>
      <c r="E498" s="33" t="s">
        <v>964</v>
      </c>
      <c r="F498" s="33" t="s">
        <v>965</v>
      </c>
      <c r="G498" s="33" t="s">
        <v>1085</v>
      </c>
      <c r="H498" s="3" t="s">
        <v>31</v>
      </c>
      <c r="I498" s="5" t="s">
        <v>810</v>
      </c>
      <c r="J498" s="33" t="s">
        <v>24</v>
      </c>
      <c r="K498" s="36">
        <v>18268015032</v>
      </c>
      <c r="L498" s="37"/>
      <c r="M498" s="37"/>
      <c r="N498" s="38">
        <v>5.4100000000000002E-2</v>
      </c>
      <c r="O498" s="37"/>
      <c r="P498" s="33" t="s">
        <v>1452</v>
      </c>
      <c r="Q498" s="33" t="s">
        <v>25</v>
      </c>
      <c r="R498" s="59">
        <v>0.01</v>
      </c>
      <c r="S498" s="33" t="s">
        <v>25</v>
      </c>
      <c r="T498" s="33" t="s">
        <v>25</v>
      </c>
      <c r="U498" s="33" t="s">
        <v>25</v>
      </c>
      <c r="V498" s="59">
        <v>2E-3</v>
      </c>
      <c r="W498" s="33">
        <v>1.4999999999999999E-2</v>
      </c>
      <c r="X498" s="34"/>
      <c r="Y498" s="36">
        <v>72746891</v>
      </c>
      <c r="Z498" s="36">
        <v>12766199</v>
      </c>
      <c r="AA498" s="36">
        <v>0</v>
      </c>
      <c r="AB498" s="36">
        <v>38826913</v>
      </c>
      <c r="AC498" s="36">
        <v>6198378</v>
      </c>
      <c r="AD498" s="6">
        <v>14847178</v>
      </c>
      <c r="AE498" s="6">
        <v>108223</v>
      </c>
      <c r="AF498" s="36"/>
      <c r="AG498" s="36"/>
      <c r="AH498" s="37"/>
      <c r="AI498" s="93">
        <f t="shared" si="100"/>
        <v>72638668</v>
      </c>
      <c r="AJ498" s="11">
        <f t="shared" si="101"/>
        <v>0.175749354324614</v>
      </c>
      <c r="AK498" s="11">
        <f t="shared" si="102"/>
        <v>8.533165833932968E-2</v>
      </c>
      <c r="AL498" s="11">
        <f t="shared" si="96"/>
        <v>6.9882792288256308E-4</v>
      </c>
      <c r="AM498" s="11">
        <f t="shared" si="97"/>
        <v>3.3930221697006099E-4</v>
      </c>
      <c r="AN498" s="94">
        <f t="shared" si="98"/>
        <v>3.9762759047854502E-3</v>
      </c>
    </row>
    <row r="499" spans="1:40" ht="12.75" customHeight="1" x14ac:dyDescent="0.2">
      <c r="A499" s="4" t="s">
        <v>1044</v>
      </c>
      <c r="B499" s="35" t="s">
        <v>1013</v>
      </c>
      <c r="C499" s="35" t="s">
        <v>55</v>
      </c>
      <c r="D499" s="33" t="s">
        <v>1014</v>
      </c>
      <c r="E499" s="33" t="s">
        <v>988</v>
      </c>
      <c r="F499" s="33" t="s">
        <v>989</v>
      </c>
      <c r="G499" s="33" t="s">
        <v>548</v>
      </c>
      <c r="H499" s="19" t="s">
        <v>51</v>
      </c>
      <c r="I499" s="33" t="s">
        <v>817</v>
      </c>
      <c r="J499" s="33" t="s">
        <v>24</v>
      </c>
      <c r="K499" s="36">
        <v>2372567217</v>
      </c>
      <c r="L499" s="36">
        <v>24322608</v>
      </c>
      <c r="M499" s="60" t="s">
        <v>1456</v>
      </c>
      <c r="N499" s="38">
        <v>1.1951000000000001</v>
      </c>
      <c r="O499" s="37"/>
      <c r="P499" s="33" t="s">
        <v>1453</v>
      </c>
      <c r="Q499" s="59">
        <v>7.0000000000000007E-2</v>
      </c>
      <c r="R499" s="59">
        <v>0.01</v>
      </c>
      <c r="S499" s="33" t="s">
        <v>25</v>
      </c>
      <c r="T499" s="33" t="s">
        <v>25</v>
      </c>
      <c r="U499" s="33" t="s">
        <v>25</v>
      </c>
      <c r="V499" s="59">
        <v>2E-3</v>
      </c>
      <c r="W499" s="59">
        <v>2.5000000000000001E-2</v>
      </c>
      <c r="X499" s="34"/>
      <c r="Y499" s="36">
        <v>16577496</v>
      </c>
      <c r="Z499" s="36">
        <v>5003563</v>
      </c>
      <c r="AA499" s="36">
        <v>0</v>
      </c>
      <c r="AB499" s="36">
        <v>7505340</v>
      </c>
      <c r="AC499" s="36">
        <v>1250890</v>
      </c>
      <c r="AD499" s="6">
        <v>2717265</v>
      </c>
      <c r="AE499" s="6">
        <v>100438</v>
      </c>
      <c r="AF499" s="36"/>
      <c r="AG499" s="36"/>
      <c r="AH499" s="37"/>
      <c r="AI499" s="93">
        <f t="shared" si="100"/>
        <v>16477058</v>
      </c>
      <c r="AJ499" s="11">
        <f t="shared" si="101"/>
        <v>0.30366847042718426</v>
      </c>
      <c r="AK499" s="11">
        <f t="shared" si="102"/>
        <v>7.5917072088961507E-2</v>
      </c>
      <c r="AL499" s="11">
        <f t="shared" si="96"/>
        <v>2.1089236014677683E-3</v>
      </c>
      <c r="AM499" s="11">
        <f t="shared" si="97"/>
        <v>5.2723058425366417E-4</v>
      </c>
      <c r="AN499" s="94">
        <f t="shared" si="98"/>
        <v>6.9448224193346423E-3</v>
      </c>
    </row>
    <row r="500" spans="1:40" ht="12.75" customHeight="1" x14ac:dyDescent="0.2">
      <c r="A500" s="4" t="s">
        <v>1044</v>
      </c>
      <c r="B500" s="35" t="s">
        <v>1015</v>
      </c>
      <c r="C500" s="35" t="s">
        <v>55</v>
      </c>
      <c r="D500" s="33" t="s">
        <v>1016</v>
      </c>
      <c r="E500" s="33" t="s">
        <v>964</v>
      </c>
      <c r="F500" s="33" t="s">
        <v>965</v>
      </c>
      <c r="G500" s="33" t="s">
        <v>542</v>
      </c>
      <c r="H500" s="35" t="s">
        <v>543</v>
      </c>
      <c r="I500" s="33" t="s">
        <v>817</v>
      </c>
      <c r="J500" s="33" t="s">
        <v>24</v>
      </c>
      <c r="K500" s="36">
        <v>1048980102</v>
      </c>
      <c r="L500" s="37"/>
      <c r="M500" s="37"/>
      <c r="N500" s="38">
        <v>9.7956000000000003</v>
      </c>
      <c r="O500" s="37"/>
      <c r="P500" s="33" t="s">
        <v>1452</v>
      </c>
      <c r="Q500" s="33" t="s">
        <v>25</v>
      </c>
      <c r="R500" s="59">
        <v>0.01</v>
      </c>
      <c r="S500" s="33" t="s">
        <v>25</v>
      </c>
      <c r="T500" s="33" t="s">
        <v>25</v>
      </c>
      <c r="U500" s="33" t="s">
        <v>25</v>
      </c>
      <c r="V500" s="59">
        <v>2E-3</v>
      </c>
      <c r="W500" s="59">
        <v>0.01</v>
      </c>
      <c r="X500" s="34"/>
      <c r="Y500" s="36">
        <v>14734407</v>
      </c>
      <c r="Z500" s="36">
        <v>1573707</v>
      </c>
      <c r="AA500" s="36">
        <v>0</v>
      </c>
      <c r="AB500" s="36">
        <v>9966811</v>
      </c>
      <c r="AC500" s="36">
        <v>1049138</v>
      </c>
      <c r="AD500" s="6">
        <v>1617671</v>
      </c>
      <c r="AE500" s="6">
        <v>527080</v>
      </c>
      <c r="AF500" s="36">
        <v>61834</v>
      </c>
      <c r="AG500" s="36"/>
      <c r="AH500" s="77">
        <v>1E-4</v>
      </c>
      <c r="AI500" s="93">
        <f t="shared" si="100"/>
        <v>14207327</v>
      </c>
      <c r="AJ500" s="11">
        <f t="shared" si="101"/>
        <v>0.1107672822621736</v>
      </c>
      <c r="AK500" s="11">
        <f t="shared" si="102"/>
        <v>7.3844854841449065E-2</v>
      </c>
      <c r="AL500" s="11">
        <f t="shared" si="96"/>
        <v>1.5002257878862987E-3</v>
      </c>
      <c r="AM500" s="11">
        <f t="shared" si="97"/>
        <v>1.0001505252575326E-3</v>
      </c>
      <c r="AN500" s="94">
        <f t="shared" si="98"/>
        <v>1.3643943276819181E-2</v>
      </c>
    </row>
    <row r="501" spans="1:40" ht="12.75" customHeight="1" x14ac:dyDescent="0.2">
      <c r="A501" s="4" t="s">
        <v>1044</v>
      </c>
      <c r="B501" s="35" t="s">
        <v>1017</v>
      </c>
      <c r="C501" s="35" t="s">
        <v>55</v>
      </c>
      <c r="D501" s="33" t="s">
        <v>1018</v>
      </c>
      <c r="E501" s="33" t="s">
        <v>988</v>
      </c>
      <c r="F501" s="33" t="s">
        <v>989</v>
      </c>
      <c r="G501" s="33" t="s">
        <v>548</v>
      </c>
      <c r="H501" s="35" t="s">
        <v>889</v>
      </c>
      <c r="I501" s="33" t="s">
        <v>817</v>
      </c>
      <c r="J501" s="33" t="s">
        <v>24</v>
      </c>
      <c r="K501" s="36">
        <v>1838435730</v>
      </c>
      <c r="L501" s="37"/>
      <c r="M501" s="37"/>
      <c r="N501" s="38">
        <v>5.1464999999999996</v>
      </c>
      <c r="O501" s="37"/>
      <c r="P501" s="33" t="s">
        <v>1453</v>
      </c>
      <c r="Q501" s="59">
        <v>7.0000000000000007E-2</v>
      </c>
      <c r="R501" s="59">
        <v>0.01</v>
      </c>
      <c r="S501" s="33" t="s">
        <v>25</v>
      </c>
      <c r="T501" s="33" t="s">
        <v>25</v>
      </c>
      <c r="U501" s="33" t="s">
        <v>25</v>
      </c>
      <c r="V501" s="59">
        <v>2E-3</v>
      </c>
      <c r="W501" s="59">
        <v>0.01</v>
      </c>
      <c r="X501" s="34"/>
      <c r="Y501" s="36">
        <v>14871029</v>
      </c>
      <c r="Z501" s="36">
        <v>3569335</v>
      </c>
      <c r="AA501" s="36">
        <v>0</v>
      </c>
      <c r="AB501" s="36">
        <v>9012580</v>
      </c>
      <c r="AC501" s="36">
        <v>1249268</v>
      </c>
      <c r="AD501" s="6">
        <v>939800</v>
      </c>
      <c r="AE501" s="6">
        <v>100046</v>
      </c>
      <c r="AF501" s="36"/>
      <c r="AG501" s="36"/>
      <c r="AH501" s="37"/>
      <c r="AI501" s="93">
        <f t="shared" si="100"/>
        <v>14770983</v>
      </c>
      <c r="AJ501" s="11">
        <f t="shared" si="101"/>
        <v>0.24164505503797548</v>
      </c>
      <c r="AK501" s="11">
        <f t="shared" si="102"/>
        <v>8.4575820038517407E-2</v>
      </c>
      <c r="AL501" s="11">
        <f t="shared" si="96"/>
        <v>1.9415065437180118E-3</v>
      </c>
      <c r="AM501" s="11">
        <f t="shared" si="97"/>
        <v>6.795276982568218E-4</v>
      </c>
      <c r="AN501" s="94">
        <f t="shared" si="98"/>
        <v>8.0345386890408182E-3</v>
      </c>
    </row>
    <row r="502" spans="1:40" ht="12.75" customHeight="1" x14ac:dyDescent="0.2">
      <c r="A502" s="4" t="s">
        <v>1044</v>
      </c>
      <c r="B502" s="35" t="s">
        <v>1019</v>
      </c>
      <c r="C502" s="35" t="s">
        <v>55</v>
      </c>
      <c r="D502" s="33" t="s">
        <v>1020</v>
      </c>
      <c r="E502" s="33" t="s">
        <v>988</v>
      </c>
      <c r="F502" s="33" t="s">
        <v>989</v>
      </c>
      <c r="G502" s="33" t="s">
        <v>548</v>
      </c>
      <c r="H502" s="35" t="s">
        <v>889</v>
      </c>
      <c r="I502" s="33" t="s">
        <v>817</v>
      </c>
      <c r="J502" s="33" t="s">
        <v>24</v>
      </c>
      <c r="K502" s="36">
        <v>3030324567</v>
      </c>
      <c r="L502" s="37"/>
      <c r="M502" s="37"/>
      <c r="N502" s="38">
        <v>1.8484</v>
      </c>
      <c r="O502" s="37"/>
      <c r="P502" s="33" t="s">
        <v>1453</v>
      </c>
      <c r="Q502" s="59">
        <v>7.0000000000000007E-2</v>
      </c>
      <c r="R502" s="59">
        <v>0.01</v>
      </c>
      <c r="S502" s="33" t="s">
        <v>25</v>
      </c>
      <c r="T502" s="33" t="s">
        <v>25</v>
      </c>
      <c r="U502" s="33" t="s">
        <v>25</v>
      </c>
      <c r="V502" s="59">
        <v>2E-3</v>
      </c>
      <c r="W502" s="59">
        <v>0.01</v>
      </c>
      <c r="X502" s="34"/>
      <c r="Y502" s="36">
        <v>19726411</v>
      </c>
      <c r="Z502" s="36">
        <v>6132539</v>
      </c>
      <c r="AA502" s="36">
        <v>0</v>
      </c>
      <c r="AB502" s="36">
        <v>9505437</v>
      </c>
      <c r="AC502" s="36">
        <v>1533131</v>
      </c>
      <c r="AD502" s="6">
        <v>2455258</v>
      </c>
      <c r="AE502" s="6">
        <v>100046</v>
      </c>
      <c r="AF502" s="36"/>
      <c r="AG502" s="36"/>
      <c r="AH502" s="37"/>
      <c r="AI502" s="93">
        <f t="shared" si="100"/>
        <v>19626365</v>
      </c>
      <c r="AJ502" s="11">
        <f t="shared" si="101"/>
        <v>0.31246433050643868</v>
      </c>
      <c r="AK502" s="11">
        <f t="shared" si="102"/>
        <v>7.8115891557096792E-2</v>
      </c>
      <c r="AL502" s="11">
        <f t="shared" ref="AL502:AL533" si="103">+Z502/K502</f>
        <v>2.023723487174567E-3</v>
      </c>
      <c r="AM502" s="11">
        <f t="shared" ref="AM502:AM533" si="104">+AC502/K502</f>
        <v>5.0592963430243676E-4</v>
      </c>
      <c r="AN502" s="94">
        <f t="shared" ref="AN502:AN533" si="105">+AI502/K502+AH502</f>
        <v>6.4766544197046071E-3</v>
      </c>
    </row>
    <row r="503" spans="1:40" ht="12.75" customHeight="1" x14ac:dyDescent="0.2">
      <c r="A503" s="4" t="s">
        <v>1044</v>
      </c>
      <c r="B503" s="35" t="s">
        <v>1021</v>
      </c>
      <c r="C503" s="35" t="s">
        <v>55</v>
      </c>
      <c r="D503" s="33" t="s">
        <v>1022</v>
      </c>
      <c r="E503" s="33" t="s">
        <v>988</v>
      </c>
      <c r="F503" s="33" t="s">
        <v>989</v>
      </c>
      <c r="G503" s="33" t="s">
        <v>548</v>
      </c>
      <c r="H503" s="35" t="s">
        <v>889</v>
      </c>
      <c r="I503" s="33" t="s">
        <v>817</v>
      </c>
      <c r="J503" s="33" t="s">
        <v>24</v>
      </c>
      <c r="K503" s="36">
        <v>2558206525</v>
      </c>
      <c r="L503" s="37"/>
      <c r="M503" s="37"/>
      <c r="N503" s="38">
        <v>4.3182</v>
      </c>
      <c r="O503" s="37"/>
      <c r="P503" s="33" t="s">
        <v>1453</v>
      </c>
      <c r="Q503" s="59">
        <v>7.0000000000000007E-2</v>
      </c>
      <c r="R503" s="59">
        <v>0.01</v>
      </c>
      <c r="S503" s="33" t="s">
        <v>25</v>
      </c>
      <c r="T503" s="33" t="s">
        <v>25</v>
      </c>
      <c r="U503" s="33" t="s">
        <v>25</v>
      </c>
      <c r="V503" s="59">
        <v>2E-3</v>
      </c>
      <c r="W503" s="59">
        <v>0</v>
      </c>
      <c r="X503" s="34"/>
      <c r="Y503" s="36">
        <v>20795469</v>
      </c>
      <c r="Z503" s="36">
        <v>5052882</v>
      </c>
      <c r="AA503" s="36">
        <v>0</v>
      </c>
      <c r="AB503" s="36">
        <v>12884841</v>
      </c>
      <c r="AC503" s="36">
        <v>1768509</v>
      </c>
      <c r="AD503" s="6">
        <v>989800</v>
      </c>
      <c r="AE503" s="6">
        <v>99437</v>
      </c>
      <c r="AF503" s="36"/>
      <c r="AG503" s="36"/>
      <c r="AH503" s="37"/>
      <c r="AI503" s="93">
        <f t="shared" si="100"/>
        <v>20696032</v>
      </c>
      <c r="AJ503" s="11">
        <f t="shared" si="101"/>
        <v>0.2441473805220247</v>
      </c>
      <c r="AK503" s="11">
        <f t="shared" si="102"/>
        <v>8.5451597678240926E-2</v>
      </c>
      <c r="AL503" s="11">
        <f t="shared" si="103"/>
        <v>1.9751657853347084E-3</v>
      </c>
      <c r="AM503" s="11">
        <f t="shared" si="104"/>
        <v>6.9130814213680424E-4</v>
      </c>
      <c r="AN503" s="94">
        <f t="shared" si="105"/>
        <v>8.0900551999022047E-3</v>
      </c>
    </row>
    <row r="504" spans="1:40" ht="12.75" customHeight="1" x14ac:dyDescent="0.2">
      <c r="A504" s="4" t="s">
        <v>1044</v>
      </c>
      <c r="B504" s="35" t="s">
        <v>1457</v>
      </c>
      <c r="C504" s="35" t="s">
        <v>55</v>
      </c>
      <c r="D504" s="33" t="s">
        <v>1023</v>
      </c>
      <c r="E504" s="33" t="s">
        <v>988</v>
      </c>
      <c r="F504" s="33" t="s">
        <v>989</v>
      </c>
      <c r="G504" s="33" t="s">
        <v>548</v>
      </c>
      <c r="H504" s="35" t="s">
        <v>889</v>
      </c>
      <c r="I504" s="33" t="s">
        <v>817</v>
      </c>
      <c r="J504" s="33" t="s">
        <v>24</v>
      </c>
      <c r="K504" s="36">
        <v>2357176000</v>
      </c>
      <c r="L504" s="37"/>
      <c r="M504" s="37"/>
      <c r="N504" s="38">
        <v>0.39200000000000002</v>
      </c>
      <c r="O504" s="37"/>
      <c r="P504" s="33" t="s">
        <v>1453</v>
      </c>
      <c r="Q504" s="33" t="s">
        <v>25</v>
      </c>
      <c r="R504" s="59">
        <v>0.01</v>
      </c>
      <c r="S504" s="33" t="s">
        <v>25</v>
      </c>
      <c r="T504" s="33" t="s">
        <v>25</v>
      </c>
      <c r="U504" s="33" t="s">
        <v>25</v>
      </c>
      <c r="V504" s="59">
        <v>2E-3</v>
      </c>
      <c r="W504" s="59">
        <v>0</v>
      </c>
      <c r="X504" s="34"/>
      <c r="Y504" s="36">
        <v>19950092</v>
      </c>
      <c r="Z504" s="36">
        <v>4727563</v>
      </c>
      <c r="AA504" s="36">
        <v>0</v>
      </c>
      <c r="AB504" s="36">
        <v>12528035</v>
      </c>
      <c r="AC504" s="36">
        <v>1654648</v>
      </c>
      <c r="AD504" s="6">
        <v>939800</v>
      </c>
      <c r="AE504" s="6">
        <v>100046</v>
      </c>
      <c r="AF504" s="36"/>
      <c r="AG504" s="36"/>
      <c r="AH504" s="37"/>
      <c r="AI504" s="93">
        <f t="shared" si="100"/>
        <v>19850046</v>
      </c>
      <c r="AJ504" s="11">
        <f t="shared" si="101"/>
        <v>0.23816383095535396</v>
      </c>
      <c r="AK504" s="11">
        <f t="shared" si="102"/>
        <v>8.335738869320504E-2</v>
      </c>
      <c r="AL504" s="11">
        <f t="shared" si="103"/>
        <v>2.0056045878627648E-3</v>
      </c>
      <c r="AM504" s="11">
        <f t="shared" si="104"/>
        <v>7.0196200877660389E-4</v>
      </c>
      <c r="AN504" s="94">
        <f t="shared" si="105"/>
        <v>8.4211132304079124E-3</v>
      </c>
    </row>
    <row r="505" spans="1:40" ht="12.75" customHeight="1" x14ac:dyDescent="0.2">
      <c r="A505" s="4" t="s">
        <v>1044</v>
      </c>
      <c r="B505" s="35" t="s">
        <v>1024</v>
      </c>
      <c r="C505" s="35" t="s">
        <v>55</v>
      </c>
      <c r="D505" s="33" t="s">
        <v>1025</v>
      </c>
      <c r="E505" s="33" t="s">
        <v>988</v>
      </c>
      <c r="F505" s="33" t="s">
        <v>989</v>
      </c>
      <c r="G505" s="33" t="s">
        <v>548</v>
      </c>
      <c r="H505" s="35" t="s">
        <v>889</v>
      </c>
      <c r="I505" s="33" t="s">
        <v>817</v>
      </c>
      <c r="J505" s="33" t="s">
        <v>24</v>
      </c>
      <c r="K505" s="36">
        <v>1626565764</v>
      </c>
      <c r="L505" s="37"/>
      <c r="M505" s="37"/>
      <c r="N505" s="38">
        <v>3.3296000000000001</v>
      </c>
      <c r="O505" s="37"/>
      <c r="P505" s="33" t="s">
        <v>1453</v>
      </c>
      <c r="Q505" s="33" t="s">
        <v>25</v>
      </c>
      <c r="R505" s="59">
        <v>0.01</v>
      </c>
      <c r="S505" s="33" t="s">
        <v>25</v>
      </c>
      <c r="T505" s="33" t="s">
        <v>25</v>
      </c>
      <c r="U505" s="33" t="s">
        <v>25</v>
      </c>
      <c r="V505" s="59">
        <v>2E-3</v>
      </c>
      <c r="W505" s="59">
        <v>0</v>
      </c>
      <c r="X505" s="34"/>
      <c r="Y505" s="36">
        <v>16621468</v>
      </c>
      <c r="Z505" s="36">
        <v>2643661</v>
      </c>
      <c r="AA505" s="36">
        <v>0</v>
      </c>
      <c r="AB505" s="36">
        <v>11566030</v>
      </c>
      <c r="AC505" s="36">
        <v>1321831</v>
      </c>
      <c r="AD505" s="6">
        <v>989800</v>
      </c>
      <c r="AE505" s="6">
        <v>100146</v>
      </c>
      <c r="AF505" s="36"/>
      <c r="AG505" s="36"/>
      <c r="AH505" s="37"/>
      <c r="AI505" s="93">
        <f t="shared" si="100"/>
        <v>16521322</v>
      </c>
      <c r="AJ505" s="11">
        <f t="shared" si="101"/>
        <v>0.16001510048651071</v>
      </c>
      <c r="AK505" s="11">
        <f t="shared" si="102"/>
        <v>8.0007580507177337E-2</v>
      </c>
      <c r="AL505" s="11">
        <f t="shared" si="103"/>
        <v>1.6253022524578354E-3</v>
      </c>
      <c r="AM505" s="11">
        <f t="shared" si="104"/>
        <v>8.1265143362503481E-4</v>
      </c>
      <c r="AN505" s="94">
        <f t="shared" si="105"/>
        <v>1.0157180463070414E-2</v>
      </c>
    </row>
    <row r="506" spans="1:40" ht="12.75" customHeight="1" x14ac:dyDescent="0.2">
      <c r="A506" s="4" t="s">
        <v>1044</v>
      </c>
      <c r="B506" s="35" t="s">
        <v>1026</v>
      </c>
      <c r="C506" s="35" t="s">
        <v>55</v>
      </c>
      <c r="D506" s="33" t="s">
        <v>1027</v>
      </c>
      <c r="E506" s="33" t="s">
        <v>988</v>
      </c>
      <c r="F506" s="33" t="s">
        <v>989</v>
      </c>
      <c r="G506" s="33" t="s">
        <v>548</v>
      </c>
      <c r="H506" s="35" t="s">
        <v>889</v>
      </c>
      <c r="I506" s="33" t="s">
        <v>817</v>
      </c>
      <c r="J506" s="33" t="s">
        <v>24</v>
      </c>
      <c r="K506" s="36">
        <v>2820685251</v>
      </c>
      <c r="L506" s="36">
        <v>120782055</v>
      </c>
      <c r="M506" s="60" t="s">
        <v>1458</v>
      </c>
      <c r="N506" s="38">
        <v>4.8662000000000001</v>
      </c>
      <c r="O506" s="37"/>
      <c r="P506" s="33" t="s">
        <v>1453</v>
      </c>
      <c r="Q506" s="59">
        <v>7.0000000000000007E-2</v>
      </c>
      <c r="R506" s="59">
        <v>0.01</v>
      </c>
      <c r="S506" s="33" t="s">
        <v>25</v>
      </c>
      <c r="T506" s="33" t="s">
        <v>25</v>
      </c>
      <c r="U506" s="33" t="s">
        <v>25</v>
      </c>
      <c r="V506" s="59">
        <v>2E-3</v>
      </c>
      <c r="W506" s="59">
        <v>2.5000000000000001E-2</v>
      </c>
      <c r="X506" s="34"/>
      <c r="Y506" s="36">
        <v>18546994</v>
      </c>
      <c r="Z506" s="36">
        <v>5596617</v>
      </c>
      <c r="AA506" s="36">
        <v>0</v>
      </c>
      <c r="AB506" s="36">
        <v>8394929</v>
      </c>
      <c r="AC506" s="36">
        <v>1399152</v>
      </c>
      <c r="AD506" s="6">
        <v>3056471</v>
      </c>
      <c r="AE506" s="6">
        <v>99825</v>
      </c>
      <c r="AF506" s="36"/>
      <c r="AG506" s="36"/>
      <c r="AH506" s="37"/>
      <c r="AI506" s="93">
        <f t="shared" si="100"/>
        <v>18447169</v>
      </c>
      <c r="AJ506" s="11">
        <f t="shared" si="101"/>
        <v>0.30338622690560269</v>
      </c>
      <c r="AK506" s="11">
        <f t="shared" si="102"/>
        <v>7.584643475646588E-2</v>
      </c>
      <c r="AL506" s="11">
        <f t="shared" si="103"/>
        <v>1.9841338192610699E-3</v>
      </c>
      <c r="AM506" s="11">
        <f t="shared" si="104"/>
        <v>4.9603265713676046E-4</v>
      </c>
      <c r="AN506" s="94">
        <f t="shared" si="105"/>
        <v>6.5399601013477271E-3</v>
      </c>
    </row>
    <row r="507" spans="1:40" ht="12.75" customHeight="1" x14ac:dyDescent="0.2">
      <c r="A507" s="4" t="s">
        <v>1044</v>
      </c>
      <c r="B507" s="35" t="s">
        <v>1028</v>
      </c>
      <c r="C507" s="35" t="s">
        <v>55</v>
      </c>
      <c r="D507" s="33" t="s">
        <v>1029</v>
      </c>
      <c r="E507" s="33" t="s">
        <v>964</v>
      </c>
      <c r="F507" s="33" t="s">
        <v>965</v>
      </c>
      <c r="G507" s="33" t="s">
        <v>542</v>
      </c>
      <c r="H507" s="35" t="s">
        <v>881</v>
      </c>
      <c r="I507" s="33" t="s">
        <v>817</v>
      </c>
      <c r="J507" s="33" t="s">
        <v>24</v>
      </c>
      <c r="K507" s="36">
        <v>571551236</v>
      </c>
      <c r="L507" s="37"/>
      <c r="M507" s="37"/>
      <c r="N507" s="38">
        <v>-10.2552</v>
      </c>
      <c r="O507" s="77">
        <v>-0.110444</v>
      </c>
      <c r="P507" s="33" t="s">
        <v>1452</v>
      </c>
      <c r="Q507" s="33" t="s">
        <v>25</v>
      </c>
      <c r="R507" s="59">
        <v>0.01</v>
      </c>
      <c r="S507" s="33" t="s">
        <v>25</v>
      </c>
      <c r="T507" s="33" t="s">
        <v>25</v>
      </c>
      <c r="U507" s="33" t="s">
        <v>25</v>
      </c>
      <c r="V507" s="59">
        <v>2E-3</v>
      </c>
      <c r="W507" s="59">
        <v>0.01</v>
      </c>
      <c r="X507" s="34"/>
      <c r="Y507" s="36">
        <v>11648349</v>
      </c>
      <c r="Z507" s="36">
        <v>2861806</v>
      </c>
      <c r="AA507" s="36">
        <v>0</v>
      </c>
      <c r="AB507" s="36">
        <v>5723611</v>
      </c>
      <c r="AC507" s="36">
        <v>1001632</v>
      </c>
      <c r="AD507" s="6">
        <v>1588777</v>
      </c>
      <c r="AE507" s="6">
        <v>472523</v>
      </c>
      <c r="AF507" s="36">
        <v>56316</v>
      </c>
      <c r="AG507" s="36"/>
      <c r="AH507" s="77">
        <v>1E-4</v>
      </c>
      <c r="AI507" s="93">
        <f t="shared" si="100"/>
        <v>11175826</v>
      </c>
      <c r="AJ507" s="11">
        <f t="shared" si="101"/>
        <v>0.256071094879251</v>
      </c>
      <c r="AK507" s="11">
        <f t="shared" si="102"/>
        <v>8.9624874259853368E-2</v>
      </c>
      <c r="AL507" s="11">
        <f t="shared" si="103"/>
        <v>5.0070856639701155E-3</v>
      </c>
      <c r="AM507" s="11">
        <f t="shared" si="104"/>
        <v>1.7524798074270982E-3</v>
      </c>
      <c r="AN507" s="94">
        <f t="shared" si="105"/>
        <v>1.9653498087440054E-2</v>
      </c>
    </row>
    <row r="508" spans="1:40" ht="12.75" customHeight="1" x14ac:dyDescent="0.2">
      <c r="A508" s="4" t="s">
        <v>1044</v>
      </c>
      <c r="B508" s="35" t="s">
        <v>1030</v>
      </c>
      <c r="C508" s="35" t="s">
        <v>55</v>
      </c>
      <c r="D508" s="33" t="s">
        <v>1031</v>
      </c>
      <c r="E508" s="33" t="s">
        <v>988</v>
      </c>
      <c r="F508" s="33" t="s">
        <v>989</v>
      </c>
      <c r="G508" s="33" t="s">
        <v>548</v>
      </c>
      <c r="H508" s="35" t="s">
        <v>889</v>
      </c>
      <c r="I508" s="33" t="s">
        <v>817</v>
      </c>
      <c r="J508" s="33" t="s">
        <v>24</v>
      </c>
      <c r="K508" s="36">
        <v>3412665250</v>
      </c>
      <c r="L508" s="37"/>
      <c r="M508" s="37"/>
      <c r="N508" s="38">
        <v>4.0796999999999999</v>
      </c>
      <c r="O508" s="37"/>
      <c r="P508" s="33" t="s">
        <v>1453</v>
      </c>
      <c r="Q508" s="59">
        <v>7.0000000000000007E-2</v>
      </c>
      <c r="R508" s="59">
        <v>0.01</v>
      </c>
      <c r="S508" s="33" t="s">
        <v>25</v>
      </c>
      <c r="T508" s="33" t="s">
        <v>25</v>
      </c>
      <c r="U508" s="33" t="s">
        <v>25</v>
      </c>
      <c r="V508" s="59">
        <v>2E-3</v>
      </c>
      <c r="W508" s="59">
        <v>2.5000000000000001E-2</v>
      </c>
      <c r="X508" s="34"/>
      <c r="Y508" s="36">
        <v>21780257</v>
      </c>
      <c r="Z508" s="36">
        <v>6611138</v>
      </c>
      <c r="AA508" s="36">
        <v>0</v>
      </c>
      <c r="AB508" s="36">
        <v>9916711</v>
      </c>
      <c r="AC508" s="36">
        <v>1652787</v>
      </c>
      <c r="AD508" s="6">
        <v>3499661</v>
      </c>
      <c r="AE508" s="6">
        <v>99960</v>
      </c>
      <c r="AF508" s="36"/>
      <c r="AG508" s="36"/>
      <c r="AH508" s="37"/>
      <c r="AI508" s="93">
        <f t="shared" si="100"/>
        <v>21680297</v>
      </c>
      <c r="AJ508" s="11">
        <f t="shared" si="101"/>
        <v>0.30493761224765509</v>
      </c>
      <c r="AK508" s="11">
        <f t="shared" si="102"/>
        <v>7.6234518373987217E-2</v>
      </c>
      <c r="AL508" s="11">
        <f t="shared" si="103"/>
        <v>1.9372360063736108E-3</v>
      </c>
      <c r="AM508" s="11">
        <f t="shared" si="104"/>
        <v>4.8430973415866088E-4</v>
      </c>
      <c r="AN508" s="94">
        <f t="shared" si="105"/>
        <v>6.352892947821355E-3</v>
      </c>
    </row>
    <row r="509" spans="1:40" ht="12.75" customHeight="1" x14ac:dyDescent="0.2">
      <c r="A509" s="4" t="s">
        <v>1044</v>
      </c>
      <c r="B509" s="35" t="s">
        <v>1032</v>
      </c>
      <c r="C509" s="35" t="s">
        <v>55</v>
      </c>
      <c r="D509" s="33" t="s">
        <v>1033</v>
      </c>
      <c r="E509" s="33" t="s">
        <v>988</v>
      </c>
      <c r="F509" s="33" t="s">
        <v>989</v>
      </c>
      <c r="G509" s="33" t="s">
        <v>548</v>
      </c>
      <c r="H509" s="35" t="s">
        <v>889</v>
      </c>
      <c r="I509" s="33" t="s">
        <v>817</v>
      </c>
      <c r="J509" s="33" t="s">
        <v>24</v>
      </c>
      <c r="K509" s="36">
        <v>3651906259</v>
      </c>
      <c r="L509" s="37"/>
      <c r="M509" s="37"/>
      <c r="N509" s="38">
        <v>6.0546000000000006</v>
      </c>
      <c r="O509" s="37"/>
      <c r="P509" s="33" t="s">
        <v>1453</v>
      </c>
      <c r="Q509" s="33" t="s">
        <v>25</v>
      </c>
      <c r="R509" s="59">
        <v>0.01</v>
      </c>
      <c r="S509" s="33" t="s">
        <v>25</v>
      </c>
      <c r="T509" s="33" t="s">
        <v>25</v>
      </c>
      <c r="U509" s="33" t="s">
        <v>25</v>
      </c>
      <c r="V509" s="59">
        <v>2E-3</v>
      </c>
      <c r="W509" s="59">
        <v>0</v>
      </c>
      <c r="X509" s="34"/>
      <c r="Y509" s="36">
        <v>29003406</v>
      </c>
      <c r="Z509" s="36">
        <v>7170140</v>
      </c>
      <c r="AA509" s="36">
        <v>0</v>
      </c>
      <c r="AB509" s="36">
        <v>18283868</v>
      </c>
      <c r="AC509" s="36">
        <v>2509552</v>
      </c>
      <c r="AD509" s="6">
        <v>939800</v>
      </c>
      <c r="AE509" s="6">
        <v>100046</v>
      </c>
      <c r="AF509" s="36"/>
      <c r="AG509" s="36"/>
      <c r="AH509" s="37"/>
      <c r="AI509" s="93">
        <f t="shared" si="100"/>
        <v>28903360</v>
      </c>
      <c r="AJ509" s="11">
        <f t="shared" si="101"/>
        <v>0.2480728884115895</v>
      </c>
      <c r="AK509" s="11">
        <f t="shared" si="102"/>
        <v>8.6825614738217288E-2</v>
      </c>
      <c r="AL509" s="11">
        <f t="shared" si="103"/>
        <v>1.9633965089682769E-3</v>
      </c>
      <c r="AM509" s="11">
        <f t="shared" si="104"/>
        <v>6.8718959962767211E-4</v>
      </c>
      <c r="AN509" s="94">
        <f t="shared" si="105"/>
        <v>7.9145952689143213E-3</v>
      </c>
    </row>
    <row r="510" spans="1:40" ht="12.75" customHeight="1" x14ac:dyDescent="0.2">
      <c r="A510" s="4" t="s">
        <v>1044</v>
      </c>
      <c r="B510" s="35" t="s">
        <v>1034</v>
      </c>
      <c r="C510" s="35" t="s">
        <v>55</v>
      </c>
      <c r="D510" s="33" t="s">
        <v>1035</v>
      </c>
      <c r="E510" s="33" t="s">
        <v>964</v>
      </c>
      <c r="F510" s="33" t="s">
        <v>965</v>
      </c>
      <c r="G510" s="33" t="s">
        <v>548</v>
      </c>
      <c r="H510" s="35" t="s">
        <v>110</v>
      </c>
      <c r="I510" s="33" t="s">
        <v>817</v>
      </c>
      <c r="J510" s="33" t="s">
        <v>24</v>
      </c>
      <c r="K510" s="36">
        <v>1375111779</v>
      </c>
      <c r="L510" s="37"/>
      <c r="M510" s="37"/>
      <c r="N510" s="38">
        <v>6.9737999999999998</v>
      </c>
      <c r="O510" s="77">
        <v>2.0010000000000002E-3</v>
      </c>
      <c r="P510" s="33" t="s">
        <v>1452</v>
      </c>
      <c r="Q510" s="33" t="s">
        <v>25</v>
      </c>
      <c r="R510" s="59">
        <v>0.01</v>
      </c>
      <c r="S510" s="33" t="s">
        <v>25</v>
      </c>
      <c r="T510" s="59">
        <v>0.25</v>
      </c>
      <c r="U510" s="33" t="s">
        <v>26</v>
      </c>
      <c r="V510" s="59">
        <v>2E-3</v>
      </c>
      <c r="W510" s="59">
        <v>0.01</v>
      </c>
      <c r="X510" s="34"/>
      <c r="Y510" s="36">
        <v>49239230</v>
      </c>
      <c r="Z510" s="36">
        <v>3729233</v>
      </c>
      <c r="AA510" s="36">
        <v>26725068</v>
      </c>
      <c r="AB510" s="36">
        <v>13827493</v>
      </c>
      <c r="AC510" s="36">
        <v>1382749</v>
      </c>
      <c r="AD510" s="6">
        <v>2301898</v>
      </c>
      <c r="AE510" s="6">
        <v>1272789</v>
      </c>
      <c r="AF510" s="36"/>
      <c r="AG510" s="36"/>
      <c r="AH510" s="37"/>
      <c r="AI510" s="93">
        <f t="shared" si="100"/>
        <v>21241373</v>
      </c>
      <c r="AJ510" s="11">
        <f t="shared" si="101"/>
        <v>0.17556459274077998</v>
      </c>
      <c r="AK510" s="11">
        <f t="shared" si="102"/>
        <v>6.5096969014196968E-2</v>
      </c>
      <c r="AL510" s="11">
        <f t="shared" si="103"/>
        <v>2.7119489898573546E-3</v>
      </c>
      <c r="AM510" s="11">
        <f t="shared" si="104"/>
        <v>1.0055538910484455E-3</v>
      </c>
      <c r="AN510" s="94">
        <f t="shared" si="105"/>
        <v>1.5447015525855663E-2</v>
      </c>
    </row>
    <row r="511" spans="1:40" ht="12.75" customHeight="1" x14ac:dyDescent="0.2">
      <c r="A511" s="4" t="s">
        <v>1044</v>
      </c>
      <c r="B511" s="35" t="s">
        <v>1036</v>
      </c>
      <c r="C511" s="35" t="s">
        <v>55</v>
      </c>
      <c r="D511" s="33" t="s">
        <v>1037</v>
      </c>
      <c r="E511" s="33" t="s">
        <v>964</v>
      </c>
      <c r="F511" s="33" t="s">
        <v>965</v>
      </c>
      <c r="G511" s="33" t="s">
        <v>1085</v>
      </c>
      <c r="H511" s="3" t="s">
        <v>46</v>
      </c>
      <c r="I511" s="5" t="s">
        <v>810</v>
      </c>
      <c r="J511" s="33" t="s">
        <v>24</v>
      </c>
      <c r="K511" s="36">
        <v>1046342505</v>
      </c>
      <c r="L511" s="37"/>
      <c r="M511" s="37"/>
      <c r="N511" s="38">
        <v>1.8294000000000001</v>
      </c>
      <c r="O511" s="77">
        <v>1.7402000000000001E-2</v>
      </c>
      <c r="P511" s="33" t="s">
        <v>1452</v>
      </c>
      <c r="Q511" s="33" t="s">
        <v>25</v>
      </c>
      <c r="R511" s="59">
        <v>0.01</v>
      </c>
      <c r="S511" s="33" t="s">
        <v>25</v>
      </c>
      <c r="T511" s="33" t="s">
        <v>25</v>
      </c>
      <c r="U511" s="33" t="s">
        <v>25</v>
      </c>
      <c r="V511" s="59">
        <v>2E-3</v>
      </c>
      <c r="W511" s="59">
        <v>1.4999999999999999E-2</v>
      </c>
      <c r="X511" s="34"/>
      <c r="Y511" s="36">
        <v>15766654</v>
      </c>
      <c r="Z511" s="36">
        <v>1568246</v>
      </c>
      <c r="AA511" s="36">
        <v>0</v>
      </c>
      <c r="AB511" s="36">
        <v>10454971</v>
      </c>
      <c r="AC511" s="36">
        <v>1568246</v>
      </c>
      <c r="AD511" s="6">
        <v>1886927</v>
      </c>
      <c r="AE511" s="6">
        <v>288264</v>
      </c>
      <c r="AF511" s="36"/>
      <c r="AG511" s="36"/>
      <c r="AH511" s="37"/>
      <c r="AI511" s="93">
        <f t="shared" si="100"/>
        <v>15478390</v>
      </c>
      <c r="AJ511" s="11">
        <f t="shared" si="101"/>
        <v>0.10131841877611301</v>
      </c>
      <c r="AK511" s="11">
        <f t="shared" si="102"/>
        <v>0.10131841877611301</v>
      </c>
      <c r="AL511" s="11">
        <f t="shared" si="103"/>
        <v>1.4987883914741665E-3</v>
      </c>
      <c r="AM511" s="11">
        <f t="shared" si="104"/>
        <v>1.4987883914741665E-3</v>
      </c>
      <c r="AN511" s="94">
        <f t="shared" si="105"/>
        <v>1.4792852174154963E-2</v>
      </c>
    </row>
    <row r="512" spans="1:40" ht="12.75" customHeight="1" x14ac:dyDescent="0.2">
      <c r="A512" s="4" t="s">
        <v>1044</v>
      </c>
      <c r="B512" s="35" t="s">
        <v>1038</v>
      </c>
      <c r="C512" s="35" t="s">
        <v>55</v>
      </c>
      <c r="D512" s="33" t="s">
        <v>1039</v>
      </c>
      <c r="E512" s="33" t="s">
        <v>988</v>
      </c>
      <c r="F512" s="33" t="s">
        <v>989</v>
      </c>
      <c r="G512" s="33" t="s">
        <v>548</v>
      </c>
      <c r="H512" s="35" t="s">
        <v>889</v>
      </c>
      <c r="I512" s="33" t="s">
        <v>817</v>
      </c>
      <c r="J512" s="33" t="s">
        <v>24</v>
      </c>
      <c r="K512" s="36">
        <v>3323950144</v>
      </c>
      <c r="L512" s="37"/>
      <c r="M512" s="37"/>
      <c r="N512" s="38">
        <v>-0.15109999999999998</v>
      </c>
      <c r="O512" s="37"/>
      <c r="P512" s="33" t="s">
        <v>1453</v>
      </c>
      <c r="Q512" s="59">
        <v>7.0000000000000007E-2</v>
      </c>
      <c r="R512" s="59">
        <v>0.01</v>
      </c>
      <c r="S512" s="33" t="s">
        <v>25</v>
      </c>
      <c r="T512" s="33" t="s">
        <v>25</v>
      </c>
      <c r="U512" s="33" t="s">
        <v>25</v>
      </c>
      <c r="V512" s="59">
        <v>2E-3</v>
      </c>
      <c r="W512" s="59">
        <v>0.01</v>
      </c>
      <c r="X512" s="34"/>
      <c r="Y512" s="36">
        <v>20796604</v>
      </c>
      <c r="Z512" s="36">
        <v>6477623</v>
      </c>
      <c r="AA512" s="36">
        <v>0</v>
      </c>
      <c r="AB512" s="36">
        <v>11335845</v>
      </c>
      <c r="AC512" s="36">
        <v>1943290</v>
      </c>
      <c r="AD512" s="6">
        <v>939800</v>
      </c>
      <c r="AE512" s="6">
        <v>100046</v>
      </c>
      <c r="AF512" s="36"/>
      <c r="AG512" s="36"/>
      <c r="AH512" s="37"/>
      <c r="AI512" s="93">
        <f t="shared" si="100"/>
        <v>20696558</v>
      </c>
      <c r="AJ512" s="11">
        <f t="shared" si="101"/>
        <v>0.31298068983257987</v>
      </c>
      <c r="AK512" s="11">
        <f t="shared" si="102"/>
        <v>9.3894356733134079E-2</v>
      </c>
      <c r="AL512" s="11">
        <f t="shared" si="103"/>
        <v>1.948772610712178E-3</v>
      </c>
      <c r="AM512" s="11">
        <f t="shared" si="104"/>
        <v>5.8463271583895329E-4</v>
      </c>
      <c r="AN512" s="94">
        <f t="shared" si="105"/>
        <v>6.2264947136343087E-3</v>
      </c>
    </row>
    <row r="513" spans="1:40" ht="12.75" customHeight="1" x14ac:dyDescent="0.2">
      <c r="A513" s="4" t="s">
        <v>1044</v>
      </c>
      <c r="B513" s="35" t="s">
        <v>1040</v>
      </c>
      <c r="C513" s="35" t="s">
        <v>55</v>
      </c>
      <c r="D513" s="33" t="s">
        <v>1041</v>
      </c>
      <c r="E513" s="33" t="s">
        <v>988</v>
      </c>
      <c r="F513" s="33" t="s">
        <v>989</v>
      </c>
      <c r="G513" s="33" t="s">
        <v>548</v>
      </c>
      <c r="H513" s="35" t="s">
        <v>889</v>
      </c>
      <c r="I513" s="33" t="s">
        <v>817</v>
      </c>
      <c r="J513" s="33" t="s">
        <v>24</v>
      </c>
      <c r="K513" s="36">
        <v>2672085411</v>
      </c>
      <c r="L513" s="37"/>
      <c r="M513" s="37"/>
      <c r="N513" s="38">
        <v>0.52949999999999997</v>
      </c>
      <c r="O513" s="37"/>
      <c r="P513" s="33" t="s">
        <v>1453</v>
      </c>
      <c r="Q513" s="59">
        <v>7.0000000000000007E-2</v>
      </c>
      <c r="R513" s="59">
        <v>0.01</v>
      </c>
      <c r="S513" s="33" t="s">
        <v>25</v>
      </c>
      <c r="T513" s="33" t="s">
        <v>25</v>
      </c>
      <c r="U513" s="33" t="s">
        <v>25</v>
      </c>
      <c r="V513" s="59">
        <v>2E-3</v>
      </c>
      <c r="W513" s="59">
        <v>0.01</v>
      </c>
      <c r="X513" s="34"/>
      <c r="Y513" s="36">
        <v>20545413</v>
      </c>
      <c r="Z513" s="36">
        <v>5423679</v>
      </c>
      <c r="AA513" s="36">
        <v>0</v>
      </c>
      <c r="AB513" s="36">
        <v>11118545</v>
      </c>
      <c r="AC513" s="36">
        <v>1627104</v>
      </c>
      <c r="AD513" s="6">
        <v>2276039</v>
      </c>
      <c r="AE513" s="6">
        <v>100046</v>
      </c>
      <c r="AF513" s="36"/>
      <c r="AG513" s="36"/>
      <c r="AH513" s="37"/>
      <c r="AI513" s="93">
        <f t="shared" si="100"/>
        <v>20445367</v>
      </c>
      <c r="AJ513" s="11">
        <f t="shared" si="101"/>
        <v>0.26527667612912009</v>
      </c>
      <c r="AK513" s="11">
        <f t="shared" si="102"/>
        <v>7.9583017511986945E-2</v>
      </c>
      <c r="AL513" s="11">
        <f t="shared" si="103"/>
        <v>2.0297551035130439E-3</v>
      </c>
      <c r="AM513" s="11">
        <f t="shared" si="104"/>
        <v>6.0892664332577349E-4</v>
      </c>
      <c r="AN513" s="94">
        <f t="shared" si="105"/>
        <v>7.6514646260309981E-3</v>
      </c>
    </row>
    <row r="514" spans="1:40" ht="12.75" customHeight="1" x14ac:dyDescent="0.2">
      <c r="A514" s="4" t="s">
        <v>1044</v>
      </c>
      <c r="B514" s="35" t="s">
        <v>1042</v>
      </c>
      <c r="C514" s="35" t="s">
        <v>55</v>
      </c>
      <c r="D514" s="33" t="s">
        <v>1043</v>
      </c>
      <c r="E514" s="33" t="s">
        <v>988</v>
      </c>
      <c r="F514" s="33" t="s">
        <v>989</v>
      </c>
      <c r="G514" s="33" t="s">
        <v>548</v>
      </c>
      <c r="H514" s="35" t="s">
        <v>889</v>
      </c>
      <c r="I514" s="33" t="s">
        <v>817</v>
      </c>
      <c r="J514" s="33" t="s">
        <v>24</v>
      </c>
      <c r="K514" s="36">
        <v>2127496057</v>
      </c>
      <c r="L514" s="37"/>
      <c r="M514" s="37"/>
      <c r="N514" s="38">
        <v>2.7555000000000001</v>
      </c>
      <c r="O514" s="37"/>
      <c r="P514" s="33" t="s">
        <v>1453</v>
      </c>
      <c r="Q514" s="59">
        <v>7.0000000000000007E-2</v>
      </c>
      <c r="R514" s="59">
        <v>0.01</v>
      </c>
      <c r="S514" s="33" t="s">
        <v>25</v>
      </c>
      <c r="T514" s="33" t="s">
        <v>25</v>
      </c>
      <c r="U514" s="33" t="s">
        <v>25</v>
      </c>
      <c r="V514" s="59">
        <v>2E-3</v>
      </c>
      <c r="W514" s="59">
        <v>0.01</v>
      </c>
      <c r="X514" s="34"/>
      <c r="Y514" s="36">
        <v>13503260</v>
      </c>
      <c r="Z514" s="36">
        <v>4473099</v>
      </c>
      <c r="AA514" s="36">
        <v>0</v>
      </c>
      <c r="AB514" s="36">
        <v>5815029</v>
      </c>
      <c r="AC514" s="36">
        <v>1118277</v>
      </c>
      <c r="AD514" s="6">
        <v>2003659</v>
      </c>
      <c r="AE514" s="6">
        <v>93196</v>
      </c>
      <c r="AF514" s="36"/>
      <c r="AG514" s="36"/>
      <c r="AH514" s="37"/>
      <c r="AI514" s="93">
        <f t="shared" si="100"/>
        <v>13410064</v>
      </c>
      <c r="AJ514" s="11">
        <f t="shared" si="101"/>
        <v>0.3335628375822815</v>
      </c>
      <c r="AK514" s="11">
        <f t="shared" si="102"/>
        <v>8.3390877180004513E-2</v>
      </c>
      <c r="AL514" s="11">
        <f t="shared" si="103"/>
        <v>2.1025181152662413E-3</v>
      </c>
      <c r="AM514" s="11">
        <f t="shared" si="104"/>
        <v>5.2563058639783884E-4</v>
      </c>
      <c r="AN514" s="94">
        <f t="shared" si="105"/>
        <v>6.3032145022678182E-3</v>
      </c>
    </row>
    <row r="515" spans="1:40" ht="12.75" customHeight="1" x14ac:dyDescent="0.2">
      <c r="A515" s="4" t="s">
        <v>1459</v>
      </c>
      <c r="B515" s="96" t="s">
        <v>1187</v>
      </c>
      <c r="C515" s="96" t="s">
        <v>29</v>
      </c>
      <c r="D515" s="80" t="s">
        <v>1188</v>
      </c>
      <c r="E515" s="80" t="s">
        <v>964</v>
      </c>
      <c r="F515" s="80" t="s">
        <v>965</v>
      </c>
      <c r="G515" s="80" t="s">
        <v>549</v>
      </c>
      <c r="H515" s="35" t="s">
        <v>77</v>
      </c>
      <c r="I515" s="26" t="s">
        <v>810</v>
      </c>
      <c r="J515" s="80" t="s">
        <v>24</v>
      </c>
      <c r="K515" s="36">
        <v>2396288149.6071429</v>
      </c>
      <c r="L515" s="79"/>
      <c r="M515" s="79"/>
      <c r="N515" s="25">
        <v>0.197767</v>
      </c>
      <c r="O515" s="25">
        <v>0.23042399999999999</v>
      </c>
      <c r="P515" s="81" t="s">
        <v>1189</v>
      </c>
      <c r="Q515" s="81"/>
      <c r="R515" s="81"/>
      <c r="S515" s="81"/>
      <c r="T515" s="33" t="s">
        <v>25</v>
      </c>
      <c r="U515" s="33" t="s">
        <v>25</v>
      </c>
      <c r="V515" s="81" t="s">
        <v>1353</v>
      </c>
      <c r="W515" s="82" t="s">
        <v>1460</v>
      </c>
      <c r="X515" s="81"/>
      <c r="Y515" s="83">
        <v>17496760</v>
      </c>
      <c r="Z515" s="83">
        <v>11971194</v>
      </c>
      <c r="AA515" s="83">
        <v>0</v>
      </c>
      <c r="AB515" s="83"/>
      <c r="AC515" s="83">
        <v>957694</v>
      </c>
      <c r="AD515" s="6">
        <v>3618733</v>
      </c>
      <c r="AE515" s="6">
        <v>949139</v>
      </c>
      <c r="AF515" s="83"/>
      <c r="AG515" s="83"/>
      <c r="AH515" s="84"/>
      <c r="AI515" s="93">
        <f t="shared" ref="AI515:AI578" si="106">+Z515+AB515+AC515+AD515</f>
        <v>16547621</v>
      </c>
      <c r="AJ515" s="11">
        <f t="shared" si="101"/>
        <v>0.72343897651511357</v>
      </c>
      <c r="AK515" s="11">
        <f t="shared" si="102"/>
        <v>5.7875026265104816E-2</v>
      </c>
      <c r="AL515" s="11">
        <f t="shared" si="103"/>
        <v>4.9957239082297367E-3</v>
      </c>
      <c r="AM515" s="11">
        <f t="shared" si="104"/>
        <v>3.9965727834401227E-4</v>
      </c>
      <c r="AN515" s="94">
        <f t="shared" si="105"/>
        <v>6.9055221938617373E-3</v>
      </c>
    </row>
    <row r="516" spans="1:40" ht="12.75" customHeight="1" x14ac:dyDescent="0.2">
      <c r="A516" s="4" t="s">
        <v>1459</v>
      </c>
      <c r="B516" s="96" t="s">
        <v>1190</v>
      </c>
      <c r="C516" s="96" t="s">
        <v>29</v>
      </c>
      <c r="D516" s="80" t="s">
        <v>1191</v>
      </c>
      <c r="E516" s="80" t="s">
        <v>964</v>
      </c>
      <c r="F516" s="80" t="s">
        <v>965</v>
      </c>
      <c r="G516" s="80" t="s">
        <v>548</v>
      </c>
      <c r="H516" s="79" t="s">
        <v>110</v>
      </c>
      <c r="I516" s="80" t="s">
        <v>817</v>
      </c>
      <c r="J516" s="80" t="s">
        <v>24</v>
      </c>
      <c r="K516" s="36">
        <v>23119357083.785713</v>
      </c>
      <c r="L516" s="79"/>
      <c r="M516" s="79"/>
      <c r="N516" s="25">
        <v>2.0877E-2</v>
      </c>
      <c r="O516" s="25"/>
      <c r="P516" s="81" t="s">
        <v>1192</v>
      </c>
      <c r="Q516" s="81"/>
      <c r="R516" s="81"/>
      <c r="S516" s="81"/>
      <c r="T516" s="85">
        <v>0.2</v>
      </c>
      <c r="U516" s="81" t="s">
        <v>26</v>
      </c>
      <c r="V516" s="81" t="s">
        <v>1353</v>
      </c>
      <c r="W516" s="82" t="s">
        <v>1461</v>
      </c>
      <c r="X516" s="81"/>
      <c r="Y516" s="83">
        <v>623381769.43943191</v>
      </c>
      <c r="Z516" s="83">
        <v>462633051</v>
      </c>
      <c r="AA516" s="83">
        <v>94933189</v>
      </c>
      <c r="AB516" s="83"/>
      <c r="AC516" s="83">
        <v>9252653.8916646838</v>
      </c>
      <c r="AD516" s="6">
        <v>19244068.357367862</v>
      </c>
      <c r="AE516" s="6">
        <v>37318807.190399356</v>
      </c>
      <c r="AF516" s="83"/>
      <c r="AG516" s="83"/>
      <c r="AH516" s="84"/>
      <c r="AI516" s="93">
        <f t="shared" si="106"/>
        <v>491129773.24903256</v>
      </c>
      <c r="AJ516" s="11">
        <f t="shared" si="101"/>
        <v>0.94197720480166658</v>
      </c>
      <c r="AK516" s="11">
        <f t="shared" si="102"/>
        <v>1.8839529581874948E-2</v>
      </c>
      <c r="AL516" s="11">
        <f t="shared" si="103"/>
        <v>2.0010636512226294E-2</v>
      </c>
      <c r="AM516" s="11">
        <f t="shared" si="104"/>
        <v>4.0021242191695038E-4</v>
      </c>
      <c r="AN516" s="94">
        <f t="shared" si="105"/>
        <v>2.1243227978578885E-2</v>
      </c>
    </row>
    <row r="517" spans="1:40" ht="12.75" customHeight="1" x14ac:dyDescent="0.2">
      <c r="A517" s="4" t="s">
        <v>1459</v>
      </c>
      <c r="B517" s="96" t="s">
        <v>1190</v>
      </c>
      <c r="C517" s="96" t="s">
        <v>1193</v>
      </c>
      <c r="D517" s="80" t="s">
        <v>1194</v>
      </c>
      <c r="E517" s="80" t="s">
        <v>964</v>
      </c>
      <c r="F517" s="80" t="s">
        <v>965</v>
      </c>
      <c r="G517" s="80" t="s">
        <v>548</v>
      </c>
      <c r="H517" s="79" t="s">
        <v>110</v>
      </c>
      <c r="I517" s="80" t="s">
        <v>817</v>
      </c>
      <c r="J517" s="80" t="s">
        <v>24</v>
      </c>
      <c r="K517" s="36">
        <v>2462035273.6031747</v>
      </c>
      <c r="L517" s="79"/>
      <c r="M517" s="79"/>
      <c r="N517" s="25">
        <v>3.1178999999999998E-2</v>
      </c>
      <c r="O517" s="25"/>
      <c r="P517" s="81" t="s">
        <v>1195</v>
      </c>
      <c r="Q517" s="81"/>
      <c r="R517" s="81"/>
      <c r="S517" s="81"/>
      <c r="T517" s="85">
        <v>0.2</v>
      </c>
      <c r="U517" s="81" t="s">
        <v>26</v>
      </c>
      <c r="V517" s="81" t="s">
        <v>1353</v>
      </c>
      <c r="W517" s="82" t="s">
        <v>1461</v>
      </c>
      <c r="X517" s="81"/>
      <c r="Y517" s="83">
        <v>42628032.554239109</v>
      </c>
      <c r="Z517" s="83">
        <v>24711930</v>
      </c>
      <c r="AA517" s="83">
        <v>10890130</v>
      </c>
      <c r="AB517" s="83"/>
      <c r="AC517" s="83">
        <v>988476.10833532747</v>
      </c>
      <c r="AD517" s="6">
        <v>2054156.6426321371</v>
      </c>
      <c r="AE517" s="6">
        <v>3983339.8032716396</v>
      </c>
      <c r="AF517" s="83"/>
      <c r="AG517" s="83"/>
      <c r="AH517" s="84"/>
      <c r="AI517" s="93">
        <f t="shared" si="106"/>
        <v>27754562.750967465</v>
      </c>
      <c r="AJ517" s="11">
        <f t="shared" si="101"/>
        <v>0.89037360169324209</v>
      </c>
      <c r="AK517" s="11">
        <f t="shared" si="102"/>
        <v>3.561490473492944E-2</v>
      </c>
      <c r="AL517" s="11">
        <f t="shared" si="103"/>
        <v>1.0037195756271286E-2</v>
      </c>
      <c r="AM517" s="11">
        <f t="shared" si="104"/>
        <v>4.0148738685156946E-4</v>
      </c>
      <c r="AN517" s="94">
        <f t="shared" si="105"/>
        <v>1.1273015885897044E-2</v>
      </c>
    </row>
    <row r="518" spans="1:40" ht="12.75" customHeight="1" x14ac:dyDescent="0.2">
      <c r="A518" s="4" t="s">
        <v>1459</v>
      </c>
      <c r="B518" s="96" t="s">
        <v>1196</v>
      </c>
      <c r="C518" s="96" t="s">
        <v>29</v>
      </c>
      <c r="D518" s="80" t="s">
        <v>1197</v>
      </c>
      <c r="E518" s="80" t="s">
        <v>964</v>
      </c>
      <c r="F518" s="80" t="s">
        <v>965</v>
      </c>
      <c r="G518" s="80" t="s">
        <v>542</v>
      </c>
      <c r="H518" s="79" t="s">
        <v>110</v>
      </c>
      <c r="I518" s="80" t="s">
        <v>817</v>
      </c>
      <c r="J518" s="80" t="s">
        <v>52</v>
      </c>
      <c r="K518" s="36">
        <v>3703175.3452380951</v>
      </c>
      <c r="L518" s="79"/>
      <c r="M518" s="79"/>
      <c r="N518" s="25">
        <v>1.5092E-2</v>
      </c>
      <c r="O518" s="25"/>
      <c r="P518" s="81" t="s">
        <v>1189</v>
      </c>
      <c r="Q518" s="81"/>
      <c r="R518" s="81"/>
      <c r="S518" s="81"/>
      <c r="T518" s="33" t="s">
        <v>25</v>
      </c>
      <c r="U518" s="33" t="s">
        <v>25</v>
      </c>
      <c r="V518" s="81" t="s">
        <v>1353</v>
      </c>
      <c r="W518" s="82" t="s">
        <v>1195</v>
      </c>
      <c r="X518" s="81"/>
      <c r="Y518" s="83">
        <v>3812.40377231095</v>
      </c>
      <c r="Z518" s="83">
        <v>0</v>
      </c>
      <c r="AA518" s="83">
        <v>0</v>
      </c>
      <c r="AB518" s="83"/>
      <c r="AC518" s="83">
        <v>1480.5199999999943</v>
      </c>
      <c r="AD518" s="6">
        <v>2137.84</v>
      </c>
      <c r="AE518" s="6">
        <v>194.04377231095597</v>
      </c>
      <c r="AF518" s="83"/>
      <c r="AG518" s="83"/>
      <c r="AH518" s="84">
        <v>2.0850228260975177E-2</v>
      </c>
      <c r="AI518" s="93">
        <f t="shared" si="106"/>
        <v>3618.3599999999942</v>
      </c>
      <c r="AJ518" s="11">
        <f t="shared" si="101"/>
        <v>0</v>
      </c>
      <c r="AK518" s="11">
        <f t="shared" si="102"/>
        <v>0.4091687947025715</v>
      </c>
      <c r="AL518" s="11">
        <f t="shared" si="103"/>
        <v>0</v>
      </c>
      <c r="AM518" s="11">
        <f t="shared" si="104"/>
        <v>3.9979743381684358E-4</v>
      </c>
      <c r="AN518" s="94">
        <f t="shared" si="105"/>
        <v>2.1827324850433961E-2</v>
      </c>
    </row>
    <row r="519" spans="1:40" ht="12.75" customHeight="1" x14ac:dyDescent="0.2">
      <c r="A519" s="4" t="s">
        <v>1459</v>
      </c>
      <c r="B519" s="96" t="s">
        <v>1198</v>
      </c>
      <c r="C519" s="96" t="s">
        <v>29</v>
      </c>
      <c r="D519" s="80" t="s">
        <v>1199</v>
      </c>
      <c r="E519" s="80" t="s">
        <v>964</v>
      </c>
      <c r="F519" s="80" t="s">
        <v>965</v>
      </c>
      <c r="G519" s="80" t="s">
        <v>1085</v>
      </c>
      <c r="H519" s="35" t="s">
        <v>77</v>
      </c>
      <c r="I519" s="80" t="s">
        <v>817</v>
      </c>
      <c r="J519" s="80" t="s">
        <v>24</v>
      </c>
      <c r="K519" s="36">
        <v>547772992.49603176</v>
      </c>
      <c r="L519" s="79"/>
      <c r="M519" s="79"/>
      <c r="N519" s="25">
        <v>7.0191000000000003E-2</v>
      </c>
      <c r="O519" s="25">
        <v>5.8807999999999999E-2</v>
      </c>
      <c r="P519" s="81" t="s">
        <v>1192</v>
      </c>
      <c r="Q519" s="81"/>
      <c r="R519" s="81"/>
      <c r="S519" s="81"/>
      <c r="T519" s="85">
        <v>0.2</v>
      </c>
      <c r="U519" s="81" t="s">
        <v>26</v>
      </c>
      <c r="V519" s="81" t="s">
        <v>1361</v>
      </c>
      <c r="W519" s="82" t="s">
        <v>1391</v>
      </c>
      <c r="X519" s="81"/>
      <c r="Y519" s="83">
        <v>12530116.888739731</v>
      </c>
      <c r="Z519" s="83">
        <v>8206683</v>
      </c>
      <c r="AA519" s="83">
        <v>1929530</v>
      </c>
      <c r="AB519" s="83"/>
      <c r="AC519" s="83">
        <v>1094222.4178518713</v>
      </c>
      <c r="AD519" s="6">
        <v>941974.73357743409</v>
      </c>
      <c r="AE519" s="6">
        <v>357706.73731042637</v>
      </c>
      <c r="AF519" s="83"/>
      <c r="AG519" s="83"/>
      <c r="AH519" s="84"/>
      <c r="AI519" s="93">
        <f t="shared" si="106"/>
        <v>10242880.151429305</v>
      </c>
      <c r="AJ519" s="11">
        <f t="shared" si="101"/>
        <v>0.80120853497000344</v>
      </c>
      <c r="AK519" s="11">
        <f t="shared" si="102"/>
        <v>0.10682761114794281</v>
      </c>
      <c r="AL519" s="11">
        <f t="shared" si="103"/>
        <v>1.4981905118404411E-2</v>
      </c>
      <c r="AM519" s="11">
        <f t="shared" si="104"/>
        <v>1.9975837305629819E-3</v>
      </c>
      <c r="AN519" s="94">
        <f t="shared" si="105"/>
        <v>1.869913320252551E-2</v>
      </c>
    </row>
    <row r="520" spans="1:40" ht="12.75" customHeight="1" x14ac:dyDescent="0.2">
      <c r="A520" s="4" t="s">
        <v>1459</v>
      </c>
      <c r="B520" s="96" t="s">
        <v>1198</v>
      </c>
      <c r="C520" s="96" t="s">
        <v>1193</v>
      </c>
      <c r="D520" s="80" t="s">
        <v>1200</v>
      </c>
      <c r="E520" s="80" t="s">
        <v>964</v>
      </c>
      <c r="F520" s="80" t="s">
        <v>965</v>
      </c>
      <c r="G520" s="80" t="s">
        <v>1085</v>
      </c>
      <c r="H520" s="35" t="s">
        <v>77</v>
      </c>
      <c r="I520" s="80" t="s">
        <v>817</v>
      </c>
      <c r="J520" s="80" t="s">
        <v>24</v>
      </c>
      <c r="K520" s="36">
        <v>1934817428.3571429</v>
      </c>
      <c r="L520" s="79"/>
      <c r="M520" s="79"/>
      <c r="N520" s="25">
        <v>7.7667E-2</v>
      </c>
      <c r="O520" s="25">
        <v>5.8807999999999999E-2</v>
      </c>
      <c r="P520" s="81" t="s">
        <v>1233</v>
      </c>
      <c r="Q520" s="81"/>
      <c r="R520" s="81"/>
      <c r="S520" s="81"/>
      <c r="T520" s="85">
        <v>0.2</v>
      </c>
      <c r="U520" s="81" t="s">
        <v>26</v>
      </c>
      <c r="V520" s="81" t="s">
        <v>1361</v>
      </c>
      <c r="W520" s="82" t="s">
        <v>1391</v>
      </c>
      <c r="X520" s="81"/>
      <c r="Y520" s="83">
        <v>32804515.485979505</v>
      </c>
      <c r="Z520" s="83">
        <v>15493985</v>
      </c>
      <c r="AA520" s="83">
        <v>8847607</v>
      </c>
      <c r="AB520" s="83"/>
      <c r="AC520" s="83">
        <v>3873492.7714379635</v>
      </c>
      <c r="AD520" s="6">
        <v>3324173.2703079041</v>
      </c>
      <c r="AE520" s="6">
        <v>1265257.4442336354</v>
      </c>
      <c r="AF520" s="83"/>
      <c r="AG520" s="83"/>
      <c r="AH520" s="84"/>
      <c r="AI520" s="93">
        <f t="shared" si="106"/>
        <v>22691651.041745871</v>
      </c>
      <c r="AJ520" s="11">
        <f t="shared" si="101"/>
        <v>0.68280553810278888</v>
      </c>
      <c r="AK520" s="11">
        <f t="shared" si="102"/>
        <v>0.17070123122869693</v>
      </c>
      <c r="AL520" s="11">
        <f t="shared" si="103"/>
        <v>8.0079829615531065E-3</v>
      </c>
      <c r="AM520" s="11">
        <f t="shared" si="104"/>
        <v>2.0019939425121643E-3</v>
      </c>
      <c r="AN520" s="94">
        <f t="shared" si="105"/>
        <v>1.1728058011661283E-2</v>
      </c>
    </row>
    <row r="521" spans="1:40" ht="12.75" customHeight="1" x14ac:dyDescent="0.2">
      <c r="A521" s="4" t="s">
        <v>1459</v>
      </c>
      <c r="B521" s="96" t="s">
        <v>1198</v>
      </c>
      <c r="C521" s="96" t="s">
        <v>1201</v>
      </c>
      <c r="D521" s="80" t="s">
        <v>1202</v>
      </c>
      <c r="E521" s="80" t="s">
        <v>964</v>
      </c>
      <c r="F521" s="80" t="s">
        <v>965</v>
      </c>
      <c r="G521" s="80" t="s">
        <v>1085</v>
      </c>
      <c r="H521" s="35" t="s">
        <v>77</v>
      </c>
      <c r="I521" s="80" t="s">
        <v>817</v>
      </c>
      <c r="J521" s="80" t="s">
        <v>52</v>
      </c>
      <c r="K521" s="36">
        <v>410067.19456349185</v>
      </c>
      <c r="L521" s="79"/>
      <c r="M521" s="79"/>
      <c r="N521" s="25">
        <v>7.3227E-2</v>
      </c>
      <c r="O521" s="25">
        <v>5.8807999999999999E-2</v>
      </c>
      <c r="P521" s="81" t="s">
        <v>1192</v>
      </c>
      <c r="Q521" s="81"/>
      <c r="R521" s="81"/>
      <c r="S521" s="81"/>
      <c r="T521" s="85">
        <v>0.2</v>
      </c>
      <c r="U521" s="81" t="s">
        <v>26</v>
      </c>
      <c r="V521" s="81" t="s">
        <v>1361</v>
      </c>
      <c r="W521" s="82" t="s">
        <v>1391</v>
      </c>
      <c r="X521" s="81"/>
      <c r="Y521" s="83">
        <v>9969.8306122376907</v>
      </c>
      <c r="Z521" s="83">
        <v>6172.7612739999995</v>
      </c>
      <c r="AA521" s="83">
        <v>2000.4997742954795</v>
      </c>
      <c r="AB521" s="83"/>
      <c r="AC521" s="83">
        <v>823.03379473712312</v>
      </c>
      <c r="AD521" s="6">
        <v>704.79164805208654</v>
      </c>
      <c r="AE521" s="6">
        <v>268.74412115300055</v>
      </c>
      <c r="AF521" s="83"/>
      <c r="AG521" s="83"/>
      <c r="AH521" s="84"/>
      <c r="AI521" s="93">
        <f t="shared" si="106"/>
        <v>7700.5867167892093</v>
      </c>
      <c r="AJ521" s="11">
        <f t="shared" si="101"/>
        <v>0.80159622909535355</v>
      </c>
      <c r="AK521" s="11">
        <f t="shared" si="102"/>
        <v>0.10687936192481323</v>
      </c>
      <c r="AL521" s="11">
        <f t="shared" si="103"/>
        <v>1.5053048270712749E-2</v>
      </c>
      <c r="AM521" s="11">
        <f t="shared" si="104"/>
        <v>2.0070705622117022E-3</v>
      </c>
      <c r="AN521" s="94">
        <f t="shared" si="105"/>
        <v>1.8778841172570088E-2</v>
      </c>
    </row>
    <row r="522" spans="1:40" ht="12.75" customHeight="1" x14ac:dyDescent="0.2">
      <c r="A522" s="4" t="s">
        <v>1459</v>
      </c>
      <c r="B522" s="96" t="s">
        <v>1203</v>
      </c>
      <c r="C522" s="96" t="s">
        <v>29</v>
      </c>
      <c r="D522" s="80" t="s">
        <v>1204</v>
      </c>
      <c r="E522" s="80" t="s">
        <v>988</v>
      </c>
      <c r="F522" s="80" t="s">
        <v>989</v>
      </c>
      <c r="G522" s="80" t="s">
        <v>1085</v>
      </c>
      <c r="H522" s="79" t="s">
        <v>889</v>
      </c>
      <c r="I522" s="80" t="s">
        <v>817</v>
      </c>
      <c r="J522" s="80" t="s">
        <v>24</v>
      </c>
      <c r="K522" s="36">
        <v>2934932176.6825395</v>
      </c>
      <c r="L522" s="79"/>
      <c r="M522" s="79"/>
      <c r="N522" s="25">
        <v>3.9384614483313207E-2</v>
      </c>
      <c r="O522" s="25"/>
      <c r="P522" s="86" t="s">
        <v>1192</v>
      </c>
      <c r="Q522" s="81" t="s">
        <v>1195</v>
      </c>
      <c r="R522" s="81" t="s">
        <v>1195</v>
      </c>
      <c r="S522" s="81" t="s">
        <v>1195</v>
      </c>
      <c r="T522" s="33" t="s">
        <v>25</v>
      </c>
      <c r="U522" s="33" t="s">
        <v>25</v>
      </c>
      <c r="V522" s="81" t="s">
        <v>1353</v>
      </c>
      <c r="W522" s="82" t="s">
        <v>1195</v>
      </c>
      <c r="X522" s="81"/>
      <c r="Y522" s="83">
        <v>18867028.768800002</v>
      </c>
      <c r="Z522" s="83">
        <v>14678778</v>
      </c>
      <c r="AA522" s="83">
        <v>0</v>
      </c>
      <c r="AB522" s="83"/>
      <c r="AC522" s="83">
        <v>1174304</v>
      </c>
      <c r="AD522" s="6">
        <v>2955017</v>
      </c>
      <c r="AE522" s="6">
        <v>58929.768799999998</v>
      </c>
      <c r="AF522" s="83"/>
      <c r="AG522" s="83"/>
      <c r="AH522" s="84"/>
      <c r="AI522" s="93">
        <f t="shared" si="106"/>
        <v>18808099</v>
      </c>
      <c r="AJ522" s="11">
        <f t="shared" si="101"/>
        <v>0.7804498476959314</v>
      </c>
      <c r="AK522" s="11">
        <f t="shared" si="102"/>
        <v>6.2436081392383144E-2</v>
      </c>
      <c r="AL522" s="11">
        <f t="shared" si="103"/>
        <v>5.001402797863614E-3</v>
      </c>
      <c r="AM522" s="11">
        <f t="shared" si="104"/>
        <v>4.0011282350223114E-4</v>
      </c>
      <c r="AN522" s="94">
        <f t="shared" si="105"/>
        <v>6.4083589901758747E-3</v>
      </c>
    </row>
    <row r="523" spans="1:40" ht="12.75" customHeight="1" x14ac:dyDescent="0.2">
      <c r="A523" s="4" t="s">
        <v>1459</v>
      </c>
      <c r="B523" s="96" t="s">
        <v>1205</v>
      </c>
      <c r="C523" s="96" t="s">
        <v>29</v>
      </c>
      <c r="D523" s="80" t="s">
        <v>1206</v>
      </c>
      <c r="E523" s="80" t="s">
        <v>964</v>
      </c>
      <c r="F523" s="80" t="s">
        <v>965</v>
      </c>
      <c r="G523" s="80" t="s">
        <v>1085</v>
      </c>
      <c r="H523" s="79" t="s">
        <v>31</v>
      </c>
      <c r="I523" s="26" t="s">
        <v>810</v>
      </c>
      <c r="J523" s="80" t="s">
        <v>24</v>
      </c>
      <c r="K523" s="36">
        <v>3545733837.0476189</v>
      </c>
      <c r="L523" s="79"/>
      <c r="M523" s="79"/>
      <c r="N523" s="25">
        <v>-4.4323394320332499E-3</v>
      </c>
      <c r="O523" s="25"/>
      <c r="P523" s="81" t="s">
        <v>1333</v>
      </c>
      <c r="Q523" s="81"/>
      <c r="R523" s="81"/>
      <c r="S523" s="81"/>
      <c r="T523" s="33" t="s">
        <v>25</v>
      </c>
      <c r="U523" s="33" t="s">
        <v>25</v>
      </c>
      <c r="V523" s="81" t="s">
        <v>1353</v>
      </c>
      <c r="W523" s="82" t="s">
        <v>1362</v>
      </c>
      <c r="X523" s="81"/>
      <c r="Y523" s="83">
        <v>22566244</v>
      </c>
      <c r="Z523" s="83">
        <v>17708935</v>
      </c>
      <c r="AA523" s="83">
        <v>0</v>
      </c>
      <c r="AB523" s="83"/>
      <c r="AC523" s="83">
        <v>1416714</v>
      </c>
      <c r="AD523" s="6">
        <v>3408641</v>
      </c>
      <c r="AE523" s="6">
        <v>31954</v>
      </c>
      <c r="AF523" s="83"/>
      <c r="AG523" s="83"/>
      <c r="AH523" s="84"/>
      <c r="AI523" s="93">
        <f t="shared" si="106"/>
        <v>22534290</v>
      </c>
      <c r="AJ523" s="11">
        <f t="shared" si="101"/>
        <v>0.78586611781422888</v>
      </c>
      <c r="AK523" s="11">
        <f t="shared" si="102"/>
        <v>6.2869253923686974E-2</v>
      </c>
      <c r="AL523" s="11">
        <f t="shared" si="103"/>
        <v>4.9944343861820922E-3</v>
      </c>
      <c r="AM523" s="11">
        <f t="shared" si="104"/>
        <v>3.9955452527131515E-4</v>
      </c>
      <c r="AN523" s="94">
        <f t="shared" si="105"/>
        <v>6.3553247467563277E-3</v>
      </c>
    </row>
    <row r="524" spans="1:40" ht="12.75" customHeight="1" x14ac:dyDescent="0.2">
      <c r="A524" s="4" t="s">
        <v>1459</v>
      </c>
      <c r="B524" s="96" t="s">
        <v>1207</v>
      </c>
      <c r="C524" s="96" t="s">
        <v>29</v>
      </c>
      <c r="D524" s="80" t="s">
        <v>1208</v>
      </c>
      <c r="E524" s="80" t="s">
        <v>964</v>
      </c>
      <c r="F524" s="81" t="s">
        <v>965</v>
      </c>
      <c r="G524" s="81" t="s">
        <v>542</v>
      </c>
      <c r="H524" s="35" t="s">
        <v>77</v>
      </c>
      <c r="I524" s="81" t="s">
        <v>817</v>
      </c>
      <c r="J524" s="80" t="s">
        <v>24</v>
      </c>
      <c r="K524" s="36">
        <v>1400534712.8844059</v>
      </c>
      <c r="L524" s="79"/>
      <c r="M524" s="79"/>
      <c r="N524" s="25">
        <v>2.7444E-2</v>
      </c>
      <c r="O524" s="25">
        <v>-1.5688000000000001E-2</v>
      </c>
      <c r="P524" s="81" t="s">
        <v>1192</v>
      </c>
      <c r="Q524" s="81"/>
      <c r="R524" s="81"/>
      <c r="S524" s="81"/>
      <c r="T524" s="33" t="s">
        <v>25</v>
      </c>
      <c r="U524" s="33" t="s">
        <v>25</v>
      </c>
      <c r="V524" s="81" t="s">
        <v>1353</v>
      </c>
      <c r="W524" s="82" t="s">
        <v>1195</v>
      </c>
      <c r="X524" s="81"/>
      <c r="Y524" s="83">
        <v>13344815.288259657</v>
      </c>
      <c r="Z524" s="83">
        <v>11204945</v>
      </c>
      <c r="AA524" s="83">
        <v>0</v>
      </c>
      <c r="AB524" s="83"/>
      <c r="AC524" s="83">
        <v>560259.52791130054</v>
      </c>
      <c r="AD524" s="6">
        <v>1496324.6982800467</v>
      </c>
      <c r="AE524" s="6">
        <v>83286.062068309402</v>
      </c>
      <c r="AF524" s="83"/>
      <c r="AG524" s="83"/>
      <c r="AH524" s="84">
        <v>1.16840881E-2</v>
      </c>
      <c r="AI524" s="93">
        <f t="shared" si="106"/>
        <v>13261529.226191346</v>
      </c>
      <c r="AJ524" s="11">
        <f t="shared" si="101"/>
        <v>0.84492103503948712</v>
      </c>
      <c r="AK524" s="11">
        <f t="shared" si="102"/>
        <v>4.2246977581197449E-2</v>
      </c>
      <c r="AL524" s="11">
        <f t="shared" si="103"/>
        <v>8.0004764586829695E-3</v>
      </c>
      <c r="AM524" s="11">
        <f t="shared" si="104"/>
        <v>4.0003258952250046E-4</v>
      </c>
      <c r="AN524" s="94">
        <f t="shared" si="105"/>
        <v>2.1152992443598299E-2</v>
      </c>
    </row>
    <row r="525" spans="1:40" ht="12.75" customHeight="1" x14ac:dyDescent="0.2">
      <c r="A525" s="4" t="s">
        <v>1459</v>
      </c>
      <c r="B525" s="96" t="s">
        <v>1207</v>
      </c>
      <c r="C525" s="96" t="s">
        <v>1193</v>
      </c>
      <c r="D525" s="80" t="s">
        <v>1209</v>
      </c>
      <c r="E525" s="80" t="s">
        <v>964</v>
      </c>
      <c r="F525" s="81" t="s">
        <v>965</v>
      </c>
      <c r="G525" s="81" t="s">
        <v>542</v>
      </c>
      <c r="H525" s="35" t="s">
        <v>77</v>
      </c>
      <c r="I525" s="81" t="s">
        <v>817</v>
      </c>
      <c r="J525" s="80" t="s">
        <v>52</v>
      </c>
      <c r="K525" s="36">
        <v>473511.54305555573</v>
      </c>
      <c r="L525" s="79"/>
      <c r="M525" s="79"/>
      <c r="N525" s="25">
        <v>3.0360000000000002E-2</v>
      </c>
      <c r="O525" s="25">
        <v>-1.5688000000000001E-2</v>
      </c>
      <c r="P525" s="81" t="s">
        <v>1192</v>
      </c>
      <c r="Q525" s="81"/>
      <c r="R525" s="81"/>
      <c r="S525" s="81"/>
      <c r="T525" s="33" t="s">
        <v>25</v>
      </c>
      <c r="U525" s="33" t="s">
        <v>25</v>
      </c>
      <c r="V525" s="81" t="s">
        <v>1353</v>
      </c>
      <c r="W525" s="82" t="s">
        <v>1195</v>
      </c>
      <c r="X525" s="81"/>
      <c r="Y525" s="83">
        <v>4510.8004543488942</v>
      </c>
      <c r="Z525" s="83">
        <v>3787.1027099999988</v>
      </c>
      <c r="AA525" s="83">
        <v>0</v>
      </c>
      <c r="AB525" s="83"/>
      <c r="AC525" s="83">
        <v>189.35895489383532</v>
      </c>
      <c r="AD525" s="6">
        <v>506.18478160820484</v>
      </c>
      <c r="AE525" s="6">
        <v>28.154007846855869</v>
      </c>
      <c r="AF525" s="83"/>
      <c r="AG525" s="83"/>
      <c r="AH525" s="84">
        <v>1.16840881E-2</v>
      </c>
      <c r="AI525" s="93">
        <f t="shared" si="106"/>
        <v>4482.646446502039</v>
      </c>
      <c r="AJ525" s="11">
        <f t="shared" si="101"/>
        <v>0.8448363606626178</v>
      </c>
      <c r="AK525" s="11">
        <f t="shared" si="102"/>
        <v>4.2242670073076707E-2</v>
      </c>
      <c r="AL525" s="11">
        <f t="shared" si="103"/>
        <v>7.997910009884741E-3</v>
      </c>
      <c r="AM525" s="11">
        <f t="shared" si="104"/>
        <v>3.99903566599259E-4</v>
      </c>
      <c r="AN525" s="94">
        <f t="shared" si="105"/>
        <v>2.1150903666048625E-2</v>
      </c>
    </row>
    <row r="526" spans="1:40" ht="12.75" customHeight="1" x14ac:dyDescent="0.2">
      <c r="A526" s="4" t="s">
        <v>1459</v>
      </c>
      <c r="B526" s="96" t="s">
        <v>1210</v>
      </c>
      <c r="C526" s="96" t="s">
        <v>29</v>
      </c>
      <c r="D526" s="80" t="s">
        <v>1211</v>
      </c>
      <c r="E526" s="80" t="s">
        <v>964</v>
      </c>
      <c r="F526" s="80" t="s">
        <v>965</v>
      </c>
      <c r="G526" s="80" t="s">
        <v>1085</v>
      </c>
      <c r="H526" s="79" t="s">
        <v>57</v>
      </c>
      <c r="I526" s="80" t="s">
        <v>817</v>
      </c>
      <c r="J526" s="80" t="s">
        <v>120</v>
      </c>
      <c r="K526" s="36">
        <v>99187713.392857149</v>
      </c>
      <c r="L526" s="79"/>
      <c r="M526" s="79"/>
      <c r="N526" s="25">
        <v>8.0739999999999996E-3</v>
      </c>
      <c r="O526" s="25">
        <v>8.2839999999999997E-3</v>
      </c>
      <c r="P526" s="81" t="s">
        <v>1195</v>
      </c>
      <c r="Q526" s="81"/>
      <c r="R526" s="81"/>
      <c r="S526" s="81"/>
      <c r="T526" s="33" t="s">
        <v>25</v>
      </c>
      <c r="U526" s="33" t="s">
        <v>25</v>
      </c>
      <c r="V526" s="81" t="s">
        <v>1353</v>
      </c>
      <c r="W526" s="82" t="s">
        <v>1195</v>
      </c>
      <c r="X526" s="81"/>
      <c r="Y526" s="83">
        <v>614732.80902232626</v>
      </c>
      <c r="Z526" s="83">
        <v>495555.12</v>
      </c>
      <c r="AA526" s="83">
        <v>0</v>
      </c>
      <c r="AB526" s="83"/>
      <c r="AC526" s="83">
        <v>39644.44</v>
      </c>
      <c r="AD526" s="6">
        <v>79203.53</v>
      </c>
      <c r="AE526" s="6">
        <v>329.71902232622693</v>
      </c>
      <c r="AF526" s="83"/>
      <c r="AG526" s="83"/>
      <c r="AH526" s="84"/>
      <c r="AI526" s="93">
        <f t="shared" si="106"/>
        <v>614403.09000000008</v>
      </c>
      <c r="AJ526" s="11">
        <f t="shared" si="101"/>
        <v>0.80656352167760081</v>
      </c>
      <c r="AK526" s="11">
        <f t="shared" si="102"/>
        <v>6.4525131213125891E-2</v>
      </c>
      <c r="AL526" s="11">
        <f t="shared" si="103"/>
        <v>4.9961341283998855E-3</v>
      </c>
      <c r="AM526" s="11">
        <f t="shared" si="104"/>
        <v>3.9969103676156464E-4</v>
      </c>
      <c r="AN526" s="94">
        <f t="shared" si="105"/>
        <v>6.1943467490424616E-3</v>
      </c>
    </row>
    <row r="527" spans="1:40" ht="12.75" customHeight="1" x14ac:dyDescent="0.2">
      <c r="A527" s="4" t="s">
        <v>1459</v>
      </c>
      <c r="B527" s="96" t="s">
        <v>1212</v>
      </c>
      <c r="C527" s="96" t="s">
        <v>29</v>
      </c>
      <c r="D527" s="80" t="s">
        <v>1213</v>
      </c>
      <c r="E527" s="80" t="s">
        <v>964</v>
      </c>
      <c r="F527" s="80" t="s">
        <v>965</v>
      </c>
      <c r="G527" s="80" t="s">
        <v>548</v>
      </c>
      <c r="H527" s="79" t="s">
        <v>110</v>
      </c>
      <c r="I527" s="80" t="s">
        <v>817</v>
      </c>
      <c r="J527" s="80" t="s">
        <v>24</v>
      </c>
      <c r="K527" s="36">
        <v>27343084735.595238</v>
      </c>
      <c r="L527" s="79"/>
      <c r="M527" s="79"/>
      <c r="N527" s="25">
        <v>-7.3812000000000003E-2</v>
      </c>
      <c r="O527" s="25"/>
      <c r="P527" s="81" t="s">
        <v>1192</v>
      </c>
      <c r="Q527" s="81"/>
      <c r="R527" s="81"/>
      <c r="S527" s="81"/>
      <c r="T527" s="85">
        <v>0.2</v>
      </c>
      <c r="U527" s="81" t="s">
        <v>26</v>
      </c>
      <c r="V527" s="81" t="s">
        <v>1353</v>
      </c>
      <c r="W527" s="82" t="s">
        <v>1461</v>
      </c>
      <c r="X527" s="82"/>
      <c r="Y527" s="83">
        <v>594904997.35309994</v>
      </c>
      <c r="Z527" s="83">
        <v>548179308</v>
      </c>
      <c r="AA527" s="83">
        <v>0</v>
      </c>
      <c r="AB527" s="83"/>
      <c r="AC527" s="83">
        <v>10963596</v>
      </c>
      <c r="AD527" s="6">
        <v>24121793</v>
      </c>
      <c r="AE527" s="6">
        <v>11640300.3531</v>
      </c>
      <c r="AF527" s="83"/>
      <c r="AG527" s="83"/>
      <c r="AH527" s="84">
        <v>7.9000000000000001E-4</v>
      </c>
      <c r="AI527" s="93">
        <f t="shared" si="106"/>
        <v>583264697</v>
      </c>
      <c r="AJ527" s="11">
        <f t="shared" si="101"/>
        <v>0.93984654106367083</v>
      </c>
      <c r="AK527" s="11">
        <f t="shared" si="102"/>
        <v>1.8796947691829873E-2</v>
      </c>
      <c r="AL527" s="11">
        <f t="shared" si="103"/>
        <v>2.0048188172652661E-2</v>
      </c>
      <c r="AM527" s="11">
        <f t="shared" si="104"/>
        <v>4.0096412332466593E-4</v>
      </c>
      <c r="AN527" s="94">
        <f t="shared" si="105"/>
        <v>2.2121342189080288E-2</v>
      </c>
    </row>
    <row r="528" spans="1:40" ht="12.75" customHeight="1" x14ac:dyDescent="0.2">
      <c r="A528" s="4" t="s">
        <v>1459</v>
      </c>
      <c r="B528" s="96" t="s">
        <v>1214</v>
      </c>
      <c r="C528" s="96" t="s">
        <v>29</v>
      </c>
      <c r="D528" s="80" t="s">
        <v>1215</v>
      </c>
      <c r="E528" s="80" t="s">
        <v>964</v>
      </c>
      <c r="F528" s="80" t="s">
        <v>965</v>
      </c>
      <c r="G528" s="80" t="s">
        <v>1085</v>
      </c>
      <c r="H528" s="79" t="s">
        <v>71</v>
      </c>
      <c r="I528" s="80" t="s">
        <v>817</v>
      </c>
      <c r="J528" s="80" t="s">
        <v>24</v>
      </c>
      <c r="K528" s="36">
        <v>5660430007.4087305</v>
      </c>
      <c r="L528" s="79"/>
      <c r="M528" s="79"/>
      <c r="N528" s="25">
        <v>-2.4597000000000001E-2</v>
      </c>
      <c r="O528" s="25">
        <v>3.6607000000000001E-2</v>
      </c>
      <c r="P528" s="81" t="s">
        <v>1333</v>
      </c>
      <c r="Q528" s="81"/>
      <c r="R528" s="81"/>
      <c r="S528" s="81"/>
      <c r="T528" s="85">
        <v>0.2</v>
      </c>
      <c r="U528" s="81" t="s">
        <v>26</v>
      </c>
      <c r="V528" s="81" t="s">
        <v>1353</v>
      </c>
      <c r="W528" s="82" t="s">
        <v>1461</v>
      </c>
      <c r="X528" s="81"/>
      <c r="Y528" s="83">
        <v>92493249.113267004</v>
      </c>
      <c r="Z528" s="83">
        <v>84919664</v>
      </c>
      <c r="AA528" s="83">
        <v>0</v>
      </c>
      <c r="AB528" s="83"/>
      <c r="AC528" s="83">
        <v>2264513.3386145798</v>
      </c>
      <c r="AD528" s="6">
        <v>5163443.3602116946</v>
      </c>
      <c r="AE528" s="6">
        <v>145628.4144407213</v>
      </c>
      <c r="AF528" s="83"/>
      <c r="AG528" s="83"/>
      <c r="AH528" s="84"/>
      <c r="AI528" s="93">
        <f t="shared" si="106"/>
        <v>92347620.698826283</v>
      </c>
      <c r="AJ528" s="11">
        <f t="shared" si="101"/>
        <v>0.91956526175101883</v>
      </c>
      <c r="AK528" s="11">
        <f t="shared" si="102"/>
        <v>2.4521620822260785E-2</v>
      </c>
      <c r="AL528" s="11">
        <f t="shared" si="103"/>
        <v>1.5002334431986925E-2</v>
      </c>
      <c r="AM528" s="11">
        <f t="shared" si="104"/>
        <v>4.0006030207080396E-4</v>
      </c>
      <c r="AN528" s="94">
        <f t="shared" si="105"/>
        <v>1.6314594576375973E-2</v>
      </c>
    </row>
    <row r="529" spans="1:40" ht="12.75" customHeight="1" x14ac:dyDescent="0.2">
      <c r="A529" s="4" t="s">
        <v>1459</v>
      </c>
      <c r="B529" s="97" t="s">
        <v>1214</v>
      </c>
      <c r="C529" s="97" t="s">
        <v>1216</v>
      </c>
      <c r="D529" s="81" t="s">
        <v>1217</v>
      </c>
      <c r="E529" s="81" t="s">
        <v>964</v>
      </c>
      <c r="F529" s="81" t="s">
        <v>965</v>
      </c>
      <c r="G529" s="81" t="s">
        <v>1085</v>
      </c>
      <c r="H529" s="87" t="s">
        <v>71</v>
      </c>
      <c r="I529" s="81" t="s">
        <v>817</v>
      </c>
      <c r="J529" s="81" t="s">
        <v>24</v>
      </c>
      <c r="K529" s="36">
        <v>2513626285.3849206</v>
      </c>
      <c r="L529" s="87"/>
      <c r="M529" s="87"/>
      <c r="N529" s="25">
        <v>-1.4764320397670061E-2</v>
      </c>
      <c r="O529" s="25"/>
      <c r="P529" s="81" t="s">
        <v>1218</v>
      </c>
      <c r="Q529" s="81"/>
      <c r="R529" s="81"/>
      <c r="S529" s="81"/>
      <c r="T529" s="85">
        <v>0.2</v>
      </c>
      <c r="U529" s="81" t="s">
        <v>26</v>
      </c>
      <c r="V529" s="81" t="s">
        <v>1353</v>
      </c>
      <c r="W529" s="82" t="s">
        <v>1461</v>
      </c>
      <c r="X529" s="81"/>
      <c r="Y529" s="83">
        <v>15954565.504128546</v>
      </c>
      <c r="Z529" s="83">
        <v>12587240</v>
      </c>
      <c r="AA529" s="83">
        <v>0</v>
      </c>
      <c r="AB529" s="83"/>
      <c r="AC529" s="83">
        <v>1006974.6613854279</v>
      </c>
      <c r="AD529" s="6">
        <v>2295680.6397839813</v>
      </c>
      <c r="AE529" s="6">
        <v>64670.202959137809</v>
      </c>
      <c r="AF529" s="83"/>
      <c r="AG529" s="83"/>
      <c r="AH529" s="84"/>
      <c r="AI529" s="93">
        <f t="shared" si="106"/>
        <v>15889895.30116941</v>
      </c>
      <c r="AJ529" s="11">
        <f t="shared" si="101"/>
        <v>0.79215374056452392</v>
      </c>
      <c r="AK529" s="11">
        <f t="shared" si="102"/>
        <v>6.337201361618286E-2</v>
      </c>
      <c r="AL529" s="11">
        <f t="shared" si="103"/>
        <v>5.0076019944518008E-3</v>
      </c>
      <c r="AM529" s="11">
        <f t="shared" si="104"/>
        <v>4.0060635395178733E-4</v>
      </c>
      <c r="AN529" s="94">
        <f t="shared" si="105"/>
        <v>6.3215026806326281E-3</v>
      </c>
    </row>
    <row r="530" spans="1:40" ht="12.75" customHeight="1" x14ac:dyDescent="0.2">
      <c r="A530" s="4" t="s">
        <v>1459</v>
      </c>
      <c r="B530" s="97" t="s">
        <v>1219</v>
      </c>
      <c r="C530" s="97" t="s">
        <v>29</v>
      </c>
      <c r="D530" s="81" t="s">
        <v>1220</v>
      </c>
      <c r="E530" s="81" t="s">
        <v>964</v>
      </c>
      <c r="F530" s="81" t="s">
        <v>965</v>
      </c>
      <c r="G530" s="81" t="s">
        <v>1085</v>
      </c>
      <c r="H530" s="87" t="s">
        <v>57</v>
      </c>
      <c r="I530" s="81" t="s">
        <v>817</v>
      </c>
      <c r="J530" s="81" t="s">
        <v>52</v>
      </c>
      <c r="K530" s="36">
        <v>91321222.003968254</v>
      </c>
      <c r="L530" s="87"/>
      <c r="M530" s="87"/>
      <c r="N530" s="25">
        <v>-6.1809999999999999E-3</v>
      </c>
      <c r="O530" s="25">
        <v>-5.5079999999999999E-3</v>
      </c>
      <c r="P530" s="81" t="s">
        <v>1195</v>
      </c>
      <c r="Q530" s="81"/>
      <c r="R530" s="81"/>
      <c r="S530" s="81"/>
      <c r="T530" s="33" t="s">
        <v>25</v>
      </c>
      <c r="U530" s="33" t="s">
        <v>25</v>
      </c>
      <c r="V530" s="81" t="s">
        <v>1353</v>
      </c>
      <c r="W530" s="82" t="s">
        <v>1195</v>
      </c>
      <c r="X530" s="81"/>
      <c r="Y530" s="83">
        <v>337012.22530743375</v>
      </c>
      <c r="Z530" s="83">
        <v>227769.41</v>
      </c>
      <c r="AA530" s="83">
        <v>0</v>
      </c>
      <c r="AB530" s="83"/>
      <c r="AC530" s="83">
        <v>36443.089999999997</v>
      </c>
      <c r="AD530" s="6">
        <v>72411.709999999992</v>
      </c>
      <c r="AE530" s="6">
        <v>388.01530743372223</v>
      </c>
      <c r="AF530" s="83"/>
      <c r="AG530" s="83"/>
      <c r="AH530" s="84"/>
      <c r="AI530" s="93">
        <f t="shared" si="106"/>
        <v>336624.20999999996</v>
      </c>
      <c r="AJ530" s="11">
        <f t="shared" si="101"/>
        <v>0.67662813081685369</v>
      </c>
      <c r="AK530" s="11">
        <f t="shared" si="102"/>
        <v>0.10826045458821872</v>
      </c>
      <c r="AL530" s="11">
        <f t="shared" si="103"/>
        <v>2.494156396528537E-3</v>
      </c>
      <c r="AM530" s="11">
        <f t="shared" si="104"/>
        <v>3.9906485261899372E-4</v>
      </c>
      <c r="AN530" s="94">
        <f t="shared" si="105"/>
        <v>3.6861553384094263E-3</v>
      </c>
    </row>
    <row r="531" spans="1:40" ht="12.75" customHeight="1" x14ac:dyDescent="0.2">
      <c r="A531" s="4" t="s">
        <v>1459</v>
      </c>
      <c r="B531" s="97" t="s">
        <v>1462</v>
      </c>
      <c r="C531" s="97" t="s">
        <v>29</v>
      </c>
      <c r="D531" s="81" t="s">
        <v>1221</v>
      </c>
      <c r="E531" s="81" t="s">
        <v>964</v>
      </c>
      <c r="F531" s="81" t="s">
        <v>965</v>
      </c>
      <c r="G531" s="81" t="s">
        <v>1085</v>
      </c>
      <c r="H531" s="87" t="s">
        <v>31</v>
      </c>
      <c r="I531" s="26" t="s">
        <v>810</v>
      </c>
      <c r="J531" s="81" t="s">
        <v>24</v>
      </c>
      <c r="K531" s="36">
        <v>1298331047.0198412</v>
      </c>
      <c r="L531" s="87"/>
      <c r="M531" s="87"/>
      <c r="N531" s="25">
        <v>4.9855846056311437E-2</v>
      </c>
      <c r="O531" s="25"/>
      <c r="P531" s="81" t="s">
        <v>1195</v>
      </c>
      <c r="Q531" s="81"/>
      <c r="R531" s="81"/>
      <c r="S531" s="81"/>
      <c r="T531" s="33" t="s">
        <v>25</v>
      </c>
      <c r="U531" s="33" t="s">
        <v>25</v>
      </c>
      <c r="V531" s="81" t="s">
        <v>1353</v>
      </c>
      <c r="W531" s="82" t="s">
        <v>1362</v>
      </c>
      <c r="X531" s="81"/>
      <c r="Y531" s="83">
        <v>31490372.896499999</v>
      </c>
      <c r="Z531" s="83">
        <v>12558326</v>
      </c>
      <c r="AA531" s="83">
        <v>0</v>
      </c>
      <c r="AB531" s="83"/>
      <c r="AC531" s="83">
        <v>517270</v>
      </c>
      <c r="AD531" s="6">
        <v>11386153</v>
      </c>
      <c r="AE531" s="6">
        <v>7028623.8964999998</v>
      </c>
      <c r="AF531" s="83"/>
      <c r="AG531" s="83"/>
      <c r="AH531" s="84"/>
      <c r="AI531" s="93">
        <f t="shared" si="106"/>
        <v>24461749</v>
      </c>
      <c r="AJ531" s="11">
        <f t="shared" si="101"/>
        <v>0.51338626686096733</v>
      </c>
      <c r="AK531" s="11">
        <f t="shared" si="102"/>
        <v>2.1146075859089224E-2</v>
      </c>
      <c r="AL531" s="11">
        <f t="shared" si="103"/>
        <v>9.6726686378070439E-3</v>
      </c>
      <c r="AM531" s="11">
        <f t="shared" si="104"/>
        <v>3.9841148464201753E-4</v>
      </c>
      <c r="AN531" s="94">
        <f t="shared" si="105"/>
        <v>1.8840918158853959E-2</v>
      </c>
    </row>
    <row r="532" spans="1:40" ht="12.75" customHeight="1" x14ac:dyDescent="0.2">
      <c r="A532" s="4" t="s">
        <v>1459</v>
      </c>
      <c r="B532" s="97" t="s">
        <v>1222</v>
      </c>
      <c r="C532" s="97" t="s">
        <v>29</v>
      </c>
      <c r="D532" s="81" t="s">
        <v>1223</v>
      </c>
      <c r="E532" s="81" t="s">
        <v>964</v>
      </c>
      <c r="F532" s="81" t="s">
        <v>965</v>
      </c>
      <c r="G532" s="81" t="s">
        <v>1085</v>
      </c>
      <c r="H532" s="87" t="s">
        <v>31</v>
      </c>
      <c r="I532" s="26" t="s">
        <v>810</v>
      </c>
      <c r="J532" s="81" t="s">
        <v>24</v>
      </c>
      <c r="K532" s="36">
        <v>1370366272.7380953</v>
      </c>
      <c r="L532" s="87"/>
      <c r="M532" s="87"/>
      <c r="N532" s="25">
        <v>5.3890085800168741E-2</v>
      </c>
      <c r="O532" s="25"/>
      <c r="P532" s="81" t="s">
        <v>1195</v>
      </c>
      <c r="Q532" s="81"/>
      <c r="R532" s="81"/>
      <c r="S532" s="81"/>
      <c r="T532" s="33" t="s">
        <v>25</v>
      </c>
      <c r="U532" s="33" t="s">
        <v>25</v>
      </c>
      <c r="V532" s="81" t="s">
        <v>1353</v>
      </c>
      <c r="W532" s="82" t="s">
        <v>1362</v>
      </c>
      <c r="X532" s="81"/>
      <c r="Y532" s="83">
        <v>21173051.6877</v>
      </c>
      <c r="Z532" s="83">
        <v>11395918</v>
      </c>
      <c r="AA532" s="83">
        <v>0</v>
      </c>
      <c r="AB532" s="83"/>
      <c r="AC532" s="83">
        <v>546671</v>
      </c>
      <c r="AD532" s="6">
        <v>1483986</v>
      </c>
      <c r="AE532" s="6">
        <v>7746476.6876999997</v>
      </c>
      <c r="AF532" s="83"/>
      <c r="AG532" s="83"/>
      <c r="AH532" s="84"/>
      <c r="AI532" s="93">
        <f t="shared" si="106"/>
        <v>13426575</v>
      </c>
      <c r="AJ532" s="11">
        <f t="shared" si="101"/>
        <v>0.8487583765777944</v>
      </c>
      <c r="AK532" s="11">
        <f t="shared" si="102"/>
        <v>4.0715595749474455E-2</v>
      </c>
      <c r="AL532" s="11">
        <f t="shared" si="103"/>
        <v>8.3159650282621858E-3</v>
      </c>
      <c r="AM532" s="11">
        <f t="shared" si="104"/>
        <v>3.9892327392713052E-4</v>
      </c>
      <c r="AN532" s="94">
        <f t="shared" si="105"/>
        <v>9.7978002429764191E-3</v>
      </c>
    </row>
    <row r="533" spans="1:40" ht="12.75" customHeight="1" x14ac:dyDescent="0.2">
      <c r="A533" s="4" t="s">
        <v>1459</v>
      </c>
      <c r="B533" s="97" t="s">
        <v>1463</v>
      </c>
      <c r="C533" s="97" t="s">
        <v>29</v>
      </c>
      <c r="D533" s="81" t="s">
        <v>1224</v>
      </c>
      <c r="E533" s="81" t="s">
        <v>988</v>
      </c>
      <c r="F533" s="81" t="s">
        <v>989</v>
      </c>
      <c r="G533" s="81" t="s">
        <v>1085</v>
      </c>
      <c r="H533" s="87" t="s">
        <v>889</v>
      </c>
      <c r="I533" s="81" t="s">
        <v>817</v>
      </c>
      <c r="J533" s="81" t="s">
        <v>24</v>
      </c>
      <c r="K533" s="36">
        <v>2820863842.9761906</v>
      </c>
      <c r="L533" s="87"/>
      <c r="M533" s="87"/>
      <c r="N533" s="25">
        <v>2.1718225422604709E-2</v>
      </c>
      <c r="O533" s="25"/>
      <c r="P533" s="81" t="s">
        <v>1192</v>
      </c>
      <c r="Q533" s="81" t="s">
        <v>1195</v>
      </c>
      <c r="R533" s="81" t="s">
        <v>1195</v>
      </c>
      <c r="S533" s="81" t="s">
        <v>1195</v>
      </c>
      <c r="T533" s="33" t="s">
        <v>25</v>
      </c>
      <c r="U533" s="33" t="s">
        <v>25</v>
      </c>
      <c r="V533" s="81" t="s">
        <v>1353</v>
      </c>
      <c r="W533" s="82" t="s">
        <v>1195</v>
      </c>
      <c r="X533" s="81"/>
      <c r="Y533" s="83">
        <v>46377535.687700003</v>
      </c>
      <c r="Z533" s="83">
        <v>42317845</v>
      </c>
      <c r="AA533" s="83">
        <v>0</v>
      </c>
      <c r="AB533" s="83"/>
      <c r="AC533" s="83">
        <v>1128479</v>
      </c>
      <c r="AD533" s="6">
        <v>2869699</v>
      </c>
      <c r="AE533" s="6">
        <v>61512.687699999995</v>
      </c>
      <c r="AF533" s="83"/>
      <c r="AG533" s="83"/>
      <c r="AH533" s="84"/>
      <c r="AI533" s="93">
        <f t="shared" si="106"/>
        <v>46316023</v>
      </c>
      <c r="AJ533" s="11">
        <f t="shared" si="101"/>
        <v>0.91367613752156573</v>
      </c>
      <c r="AK533" s="11">
        <f t="shared" si="102"/>
        <v>2.4364764651749138E-2</v>
      </c>
      <c r="AL533" s="11">
        <f t="shared" si="103"/>
        <v>1.5001732574001865E-2</v>
      </c>
      <c r="AM533" s="11">
        <f t="shared" si="104"/>
        <v>4.0004731274423475E-4</v>
      </c>
      <c r="AN533" s="94">
        <f t="shared" si="105"/>
        <v>1.6419092015137339E-2</v>
      </c>
    </row>
    <row r="534" spans="1:40" ht="12.75" customHeight="1" x14ac:dyDescent="0.2">
      <c r="A534" s="4" t="s">
        <v>1459</v>
      </c>
      <c r="B534" s="97" t="s">
        <v>1464</v>
      </c>
      <c r="C534" s="97" t="s">
        <v>29</v>
      </c>
      <c r="D534" s="81" t="s">
        <v>1225</v>
      </c>
      <c r="E534" s="81" t="s">
        <v>988</v>
      </c>
      <c r="F534" s="81" t="s">
        <v>989</v>
      </c>
      <c r="G534" s="81" t="s">
        <v>1085</v>
      </c>
      <c r="H534" s="87" t="s">
        <v>889</v>
      </c>
      <c r="I534" s="81" t="s">
        <v>817</v>
      </c>
      <c r="J534" s="81" t="s">
        <v>24</v>
      </c>
      <c r="K534" s="36">
        <v>1181020948.7619047</v>
      </c>
      <c r="L534" s="87"/>
      <c r="M534" s="87"/>
      <c r="N534" s="25">
        <v>5.0245921970956564E-2</v>
      </c>
      <c r="O534" s="25"/>
      <c r="P534" s="81" t="s">
        <v>1192</v>
      </c>
      <c r="Q534" s="81" t="s">
        <v>1195</v>
      </c>
      <c r="R534" s="81" t="s">
        <v>1195</v>
      </c>
      <c r="S534" s="81" t="s">
        <v>1195</v>
      </c>
      <c r="T534" s="33" t="s">
        <v>25</v>
      </c>
      <c r="U534" s="33" t="s">
        <v>25</v>
      </c>
      <c r="V534" s="81" t="s">
        <v>1353</v>
      </c>
      <c r="W534" s="82" t="s">
        <v>1195</v>
      </c>
      <c r="X534" s="81"/>
      <c r="Y534" s="83">
        <v>12527607.896500001</v>
      </c>
      <c r="Z534" s="83">
        <v>10733236</v>
      </c>
      <c r="AA534" s="83">
        <v>0</v>
      </c>
      <c r="AB534" s="83"/>
      <c r="AC534" s="83">
        <v>472509</v>
      </c>
      <c r="AD534" s="6">
        <v>1230271</v>
      </c>
      <c r="AE534" s="6">
        <v>91591.896500000003</v>
      </c>
      <c r="AF534" s="83"/>
      <c r="AG534" s="83"/>
      <c r="AH534" s="84"/>
      <c r="AI534" s="93">
        <f t="shared" si="106"/>
        <v>12436016</v>
      </c>
      <c r="AJ534" s="11">
        <f t="shared" si="101"/>
        <v>0.8630767281097097</v>
      </c>
      <c r="AK534" s="11">
        <f t="shared" si="102"/>
        <v>3.7995206825079675E-2</v>
      </c>
      <c r="AL534" s="11">
        <f t="shared" ref="AL534:AL565" si="107">+Z534/K534</f>
        <v>9.0880995898099289E-3</v>
      </c>
      <c r="AM534" s="11">
        <f t="shared" ref="AM534:AM565" si="108">+AC534/K534</f>
        <v>4.0008519789199641E-4</v>
      </c>
      <c r="AN534" s="94">
        <f t="shared" ref="AN534:AN565" si="109">+AI534/K534+AH534</f>
        <v>1.0529886038886103E-2</v>
      </c>
    </row>
    <row r="535" spans="1:40" ht="12.75" customHeight="1" x14ac:dyDescent="0.2">
      <c r="A535" s="4" t="s">
        <v>1459</v>
      </c>
      <c r="B535" s="97" t="s">
        <v>1226</v>
      </c>
      <c r="C535" s="97" t="s">
        <v>29</v>
      </c>
      <c r="D535" s="81" t="s">
        <v>1227</v>
      </c>
      <c r="E535" s="81" t="s">
        <v>964</v>
      </c>
      <c r="F535" s="81" t="s">
        <v>965</v>
      </c>
      <c r="G535" s="81" t="s">
        <v>548</v>
      </c>
      <c r="H535" s="35" t="s">
        <v>881</v>
      </c>
      <c r="I535" s="81" t="s">
        <v>817</v>
      </c>
      <c r="J535" s="81" t="s">
        <v>24</v>
      </c>
      <c r="K535" s="36">
        <v>24687126425.15873</v>
      </c>
      <c r="L535" s="87"/>
      <c r="M535" s="87"/>
      <c r="N535" s="25">
        <v>5.9013000000000003E-2</v>
      </c>
      <c r="O535" s="25"/>
      <c r="P535" s="81" t="s">
        <v>1192</v>
      </c>
      <c r="Q535" s="81"/>
      <c r="R535" s="81"/>
      <c r="S535" s="81"/>
      <c r="T535" s="85">
        <v>0.2</v>
      </c>
      <c r="U535" s="81" t="s">
        <v>26</v>
      </c>
      <c r="V535" s="81" t="s">
        <v>1353</v>
      </c>
      <c r="W535" s="82" t="s">
        <v>1195</v>
      </c>
      <c r="X535" s="81"/>
      <c r="Y535" s="83">
        <v>875240642.72162509</v>
      </c>
      <c r="Z535" s="83">
        <v>494640940</v>
      </c>
      <c r="AA535" s="83">
        <v>329526077</v>
      </c>
      <c r="AB535" s="83"/>
      <c r="AC535" s="83">
        <v>9892812.609231405</v>
      </c>
      <c r="AD535" s="6">
        <v>19404526.083248399</v>
      </c>
      <c r="AE535" s="6">
        <v>21776287.029145408</v>
      </c>
      <c r="AF535" s="83"/>
      <c r="AG535" s="83"/>
      <c r="AH535" s="84"/>
      <c r="AI535" s="93">
        <f t="shared" si="106"/>
        <v>523938278.69247979</v>
      </c>
      <c r="AJ535" s="11">
        <f t="shared" si="101"/>
        <v>0.94408246183960232</v>
      </c>
      <c r="AK535" s="11">
        <f t="shared" si="102"/>
        <v>1.8881637420956391E-2</v>
      </c>
      <c r="AL535" s="11">
        <f t="shared" si="107"/>
        <v>2.0036391902457706E-2</v>
      </c>
      <c r="AM535" s="11">
        <f t="shared" si="108"/>
        <v>4.0072758728004927E-4</v>
      </c>
      <c r="AN535" s="94">
        <f t="shared" si="109"/>
        <v>2.1223137503704467E-2</v>
      </c>
    </row>
    <row r="536" spans="1:40" ht="12.75" customHeight="1" x14ac:dyDescent="0.2">
      <c r="A536" s="4" t="s">
        <v>1459</v>
      </c>
      <c r="B536" s="97" t="s">
        <v>1226</v>
      </c>
      <c r="C536" s="97" t="s">
        <v>1193</v>
      </c>
      <c r="D536" s="81" t="s">
        <v>1228</v>
      </c>
      <c r="E536" s="81" t="s">
        <v>964</v>
      </c>
      <c r="F536" s="81" t="s">
        <v>965</v>
      </c>
      <c r="G536" s="81" t="s">
        <v>548</v>
      </c>
      <c r="H536" s="35" t="s">
        <v>881</v>
      </c>
      <c r="I536" s="81" t="s">
        <v>817</v>
      </c>
      <c r="J536" s="81" t="s">
        <v>52</v>
      </c>
      <c r="K536" s="36">
        <v>10431538.385952383</v>
      </c>
      <c r="L536" s="87"/>
      <c r="M536" s="87"/>
      <c r="N536" s="25">
        <v>6.2017000000000003E-2</v>
      </c>
      <c r="O536" s="25"/>
      <c r="P536" s="81" t="s">
        <v>1192</v>
      </c>
      <c r="Q536" s="81"/>
      <c r="R536" s="81"/>
      <c r="S536" s="81"/>
      <c r="T536" s="85">
        <v>0.2</v>
      </c>
      <c r="U536" s="81" t="s">
        <v>26</v>
      </c>
      <c r="V536" s="81" t="s">
        <v>1353</v>
      </c>
      <c r="W536" s="82" t="s">
        <v>1195</v>
      </c>
      <c r="X536" s="81"/>
      <c r="Y536" s="83">
        <v>379340.77000559331</v>
      </c>
      <c r="Z536" s="83">
        <v>209204.20580100012</v>
      </c>
      <c r="AA536" s="83">
        <v>148538.65351131748</v>
      </c>
      <c r="AB536" s="83"/>
      <c r="AC536" s="83">
        <v>4184.0809588950287</v>
      </c>
      <c r="AD536" s="6">
        <v>8204.442333277846</v>
      </c>
      <c r="AE536" s="6">
        <v>9209.387401102902</v>
      </c>
      <c r="AF536" s="83"/>
      <c r="AG536" s="83"/>
      <c r="AH536" s="84"/>
      <c r="AI536" s="93">
        <f t="shared" si="106"/>
        <v>221592.72909317299</v>
      </c>
      <c r="AJ536" s="11">
        <f t="shared" si="101"/>
        <v>0.94409327714464908</v>
      </c>
      <c r="AK536" s="11">
        <f t="shared" si="102"/>
        <v>1.8881851295471659E-2</v>
      </c>
      <c r="AL536" s="11">
        <f t="shared" si="107"/>
        <v>2.0054971573773304E-2</v>
      </c>
      <c r="AM536" s="11">
        <f t="shared" si="108"/>
        <v>4.0109912882356025E-4</v>
      </c>
      <c r="AN536" s="94">
        <f t="shared" si="109"/>
        <v>2.1242574287180932E-2</v>
      </c>
    </row>
    <row r="537" spans="1:40" ht="12.75" customHeight="1" x14ac:dyDescent="0.2">
      <c r="A537" s="4" t="s">
        <v>1459</v>
      </c>
      <c r="B537" s="97" t="s">
        <v>1226</v>
      </c>
      <c r="C537" s="97" t="s">
        <v>1216</v>
      </c>
      <c r="D537" s="81" t="s">
        <v>1229</v>
      </c>
      <c r="E537" s="81" t="s">
        <v>964</v>
      </c>
      <c r="F537" s="81" t="s">
        <v>965</v>
      </c>
      <c r="G537" s="81" t="s">
        <v>548</v>
      </c>
      <c r="H537" s="35" t="s">
        <v>881</v>
      </c>
      <c r="I537" s="81" t="s">
        <v>817</v>
      </c>
      <c r="J537" s="81" t="s">
        <v>24</v>
      </c>
      <c r="K537" s="36">
        <v>1297343383</v>
      </c>
      <c r="L537" s="87"/>
      <c r="M537" s="87"/>
      <c r="N537" s="25">
        <v>7.4915999999999996E-2</v>
      </c>
      <c r="O537" s="25"/>
      <c r="P537" s="81" t="s">
        <v>1218</v>
      </c>
      <c r="Q537" s="81"/>
      <c r="R537" s="81"/>
      <c r="S537" s="81"/>
      <c r="T537" s="85">
        <v>0.2</v>
      </c>
      <c r="U537" s="81" t="s">
        <v>26</v>
      </c>
      <c r="V537" s="81" t="s">
        <v>1353</v>
      </c>
      <c r="W537" s="82" t="s">
        <v>1195</v>
      </c>
      <c r="X537" s="81"/>
      <c r="Y537" s="83">
        <v>21980216.679226816</v>
      </c>
      <c r="Z537" s="83">
        <v>6503660</v>
      </c>
      <c r="AA537" s="83">
        <v>12786212</v>
      </c>
      <c r="AB537" s="83"/>
      <c r="AC537" s="83">
        <v>520292.87433961954</v>
      </c>
      <c r="AD537" s="6">
        <v>1023652.1563599426</v>
      </c>
      <c r="AE537" s="6">
        <v>1146399.6485272576</v>
      </c>
      <c r="AF537" s="83"/>
      <c r="AG537" s="83"/>
      <c r="AH537" s="84"/>
      <c r="AI537" s="93">
        <f t="shared" si="106"/>
        <v>8047605.0306995623</v>
      </c>
      <c r="AJ537" s="11">
        <f t="shared" si="101"/>
        <v>0.80814850818227213</v>
      </c>
      <c r="AK537" s="11">
        <f t="shared" si="102"/>
        <v>6.4651889892065384E-2</v>
      </c>
      <c r="AL537" s="11">
        <f t="shared" si="107"/>
        <v>5.0130598307449028E-3</v>
      </c>
      <c r="AM537" s="11">
        <f t="shared" si="108"/>
        <v>4.010448437610134E-4</v>
      </c>
      <c r="AN537" s="94">
        <f t="shared" si="109"/>
        <v>6.2031418482978171E-3</v>
      </c>
    </row>
    <row r="538" spans="1:40" ht="12.75" customHeight="1" x14ac:dyDescent="0.2">
      <c r="A538" s="4" t="s">
        <v>1459</v>
      </c>
      <c r="B538" s="97" t="s">
        <v>1230</v>
      </c>
      <c r="C538" s="97" t="s">
        <v>29</v>
      </c>
      <c r="D538" s="81" t="s">
        <v>1231</v>
      </c>
      <c r="E538" s="81" t="s">
        <v>964</v>
      </c>
      <c r="F538" s="81" t="s">
        <v>965</v>
      </c>
      <c r="G538" s="81" t="s">
        <v>1085</v>
      </c>
      <c r="H538" s="35" t="s">
        <v>77</v>
      </c>
      <c r="I538" s="81" t="s">
        <v>817</v>
      </c>
      <c r="J538" s="81" t="s">
        <v>24</v>
      </c>
      <c r="K538" s="36">
        <v>1639268399.6388888</v>
      </c>
      <c r="L538" s="87"/>
      <c r="M538" s="87"/>
      <c r="N538" s="25">
        <v>0.183971</v>
      </c>
      <c r="O538" s="25">
        <v>7.4916999999999997E-2</v>
      </c>
      <c r="P538" s="81" t="s">
        <v>1192</v>
      </c>
      <c r="Q538" s="81"/>
      <c r="R538" s="81"/>
      <c r="S538" s="81"/>
      <c r="T538" s="85">
        <v>0.2</v>
      </c>
      <c r="U538" s="81" t="s">
        <v>26</v>
      </c>
      <c r="V538" s="81" t="s">
        <v>1363</v>
      </c>
      <c r="W538" s="82" t="s">
        <v>1195</v>
      </c>
      <c r="X538" s="81"/>
      <c r="Y538" s="83">
        <v>96794531.153113842</v>
      </c>
      <c r="Z538" s="83">
        <v>33156270</v>
      </c>
      <c r="AA538" s="83">
        <v>57471797</v>
      </c>
      <c r="AB538" s="83"/>
      <c r="AC538" s="83">
        <v>828909.02169066807</v>
      </c>
      <c r="AD538" s="6">
        <v>1796416.0461551477</v>
      </c>
      <c r="AE538" s="6">
        <v>3541139.0852680197</v>
      </c>
      <c r="AF538" s="83"/>
      <c r="AG538" s="83"/>
      <c r="AH538" s="84"/>
      <c r="AI538" s="93">
        <f t="shared" si="106"/>
        <v>35781595.067845814</v>
      </c>
      <c r="AJ538" s="11">
        <f t="shared" si="101"/>
        <v>0.92662917729441885</v>
      </c>
      <c r="AK538" s="11">
        <f t="shared" si="102"/>
        <v>2.3165792920046353E-2</v>
      </c>
      <c r="AL538" s="11">
        <f t="shared" si="107"/>
        <v>2.0226260694895314E-2</v>
      </c>
      <c r="AM538" s="11">
        <f t="shared" si="108"/>
        <v>5.0565790316781968E-4</v>
      </c>
      <c r="AN538" s="94">
        <f t="shared" si="109"/>
        <v>2.1827783098684796E-2</v>
      </c>
    </row>
    <row r="539" spans="1:40" ht="12.75" customHeight="1" x14ac:dyDescent="0.2">
      <c r="A539" s="4" t="s">
        <v>1459</v>
      </c>
      <c r="B539" s="97" t="s">
        <v>1230</v>
      </c>
      <c r="C539" s="97" t="s">
        <v>1193</v>
      </c>
      <c r="D539" s="81" t="s">
        <v>1232</v>
      </c>
      <c r="E539" s="81" t="s">
        <v>964</v>
      </c>
      <c r="F539" s="81" t="s">
        <v>965</v>
      </c>
      <c r="G539" s="81" t="s">
        <v>1085</v>
      </c>
      <c r="H539" s="35" t="s">
        <v>77</v>
      </c>
      <c r="I539" s="81" t="s">
        <v>817</v>
      </c>
      <c r="J539" s="81" t="s">
        <v>24</v>
      </c>
      <c r="K539" s="36">
        <v>5655978532.4404764</v>
      </c>
      <c r="L539" s="87"/>
      <c r="M539" s="87"/>
      <c r="N539" s="25">
        <v>0.198155</v>
      </c>
      <c r="O539" s="25">
        <v>7.4916999999999997E-2</v>
      </c>
      <c r="P539" s="81" t="s">
        <v>1233</v>
      </c>
      <c r="Q539" s="81"/>
      <c r="R539" s="81"/>
      <c r="S539" s="81"/>
      <c r="T539" s="85">
        <v>0.2</v>
      </c>
      <c r="U539" s="81" t="s">
        <v>26</v>
      </c>
      <c r="V539" s="81" t="s">
        <v>1363</v>
      </c>
      <c r="W539" s="82" t="s">
        <v>1195</v>
      </c>
      <c r="X539" s="81"/>
      <c r="Y539" s="83">
        <v>177021510.45421413</v>
      </c>
      <c r="Z539" s="83">
        <v>45248963</v>
      </c>
      <c r="AA539" s="83">
        <v>110672368</v>
      </c>
      <c r="AB539" s="83"/>
      <c r="AC539" s="83">
        <v>2828068.4393553701</v>
      </c>
      <c r="AD539" s="6">
        <v>6175414.8300168607</v>
      </c>
      <c r="AE539" s="6">
        <v>12096696.184841918</v>
      </c>
      <c r="AF539" s="83"/>
      <c r="AG539" s="83"/>
      <c r="AH539" s="84"/>
      <c r="AI539" s="93">
        <f t="shared" si="106"/>
        <v>54252446.269372232</v>
      </c>
      <c r="AJ539" s="11">
        <f t="shared" si="101"/>
        <v>0.8340446581031854</v>
      </c>
      <c r="AK539" s="11">
        <f t="shared" si="102"/>
        <v>5.2127943232523559E-2</v>
      </c>
      <c r="AL539" s="11">
        <f t="shared" si="107"/>
        <v>8.0002006267296949E-3</v>
      </c>
      <c r="AM539" s="11">
        <f t="shared" si="108"/>
        <v>5.0001399813218487E-4</v>
      </c>
      <c r="AN539" s="94">
        <f t="shared" si="109"/>
        <v>9.5920530741411877E-3</v>
      </c>
    </row>
    <row r="540" spans="1:40" ht="12.75" customHeight="1" x14ac:dyDescent="0.2">
      <c r="A540" s="4" t="s">
        <v>1459</v>
      </c>
      <c r="B540" s="97" t="s">
        <v>1230</v>
      </c>
      <c r="C540" s="97" t="s">
        <v>1201</v>
      </c>
      <c r="D540" s="81" t="s">
        <v>1234</v>
      </c>
      <c r="E540" s="81" t="s">
        <v>964</v>
      </c>
      <c r="F540" s="81" t="s">
        <v>965</v>
      </c>
      <c r="G540" s="81" t="s">
        <v>1085</v>
      </c>
      <c r="H540" s="35" t="s">
        <v>77</v>
      </c>
      <c r="I540" s="81" t="s">
        <v>817</v>
      </c>
      <c r="J540" s="81" t="s">
        <v>52</v>
      </c>
      <c r="K540" s="36">
        <v>1359994.5530158733</v>
      </c>
      <c r="L540" s="87"/>
      <c r="M540" s="87"/>
      <c r="N540" s="25">
        <v>0.18733</v>
      </c>
      <c r="O540" s="25">
        <v>7.4916999999999997E-2</v>
      </c>
      <c r="P540" s="81" t="s">
        <v>1192</v>
      </c>
      <c r="Q540" s="81"/>
      <c r="R540" s="81"/>
      <c r="S540" s="81"/>
      <c r="T540" s="85">
        <v>0.2</v>
      </c>
      <c r="U540" s="81" t="s">
        <v>26</v>
      </c>
      <c r="V540" s="81" t="s">
        <v>1363</v>
      </c>
      <c r="W540" s="82" t="s">
        <v>1195</v>
      </c>
      <c r="X540" s="81"/>
      <c r="Y540" s="83">
        <v>66852.135647953444</v>
      </c>
      <c r="Z540" s="83">
        <v>27342.821855999984</v>
      </c>
      <c r="AA540" s="83">
        <v>34417.827432772297</v>
      </c>
      <c r="AB540" s="83"/>
      <c r="AC540" s="83">
        <v>683.57268203718138</v>
      </c>
      <c r="AD540" s="6">
        <v>1485.6276765189525</v>
      </c>
      <c r="AE540" s="6">
        <v>2922.286000625028</v>
      </c>
      <c r="AF540" s="83"/>
      <c r="AG540" s="83"/>
      <c r="AH540" s="84"/>
      <c r="AI540" s="93">
        <f t="shared" si="106"/>
        <v>29512.02221455612</v>
      </c>
      <c r="AJ540" s="11">
        <f t="shared" si="101"/>
        <v>0.92649773903035937</v>
      </c>
      <c r="AK540" s="11">
        <f t="shared" si="102"/>
        <v>2.3162515840748622E-2</v>
      </c>
      <c r="AL540" s="11">
        <f t="shared" si="107"/>
        <v>2.0105096594222056E-2</v>
      </c>
      <c r="AM540" s="11">
        <f t="shared" si="108"/>
        <v>5.0262898518329798E-4</v>
      </c>
      <c r="AN540" s="94">
        <f t="shared" si="109"/>
        <v>2.170010324608386E-2</v>
      </c>
    </row>
    <row r="541" spans="1:40" ht="12.75" customHeight="1" x14ac:dyDescent="0.2">
      <c r="A541" s="4" t="s">
        <v>1459</v>
      </c>
      <c r="B541" s="97" t="s">
        <v>1235</v>
      </c>
      <c r="C541" s="97" t="s">
        <v>29</v>
      </c>
      <c r="D541" s="81" t="s">
        <v>1236</v>
      </c>
      <c r="E541" s="81" t="s">
        <v>964</v>
      </c>
      <c r="F541" s="81" t="s">
        <v>965</v>
      </c>
      <c r="G541" s="81" t="s">
        <v>548</v>
      </c>
      <c r="H541" s="87" t="s">
        <v>110</v>
      </c>
      <c r="I541" s="81" t="s">
        <v>817</v>
      </c>
      <c r="J541" s="81" t="s">
        <v>24</v>
      </c>
      <c r="K541" s="36">
        <v>10626997656.051588</v>
      </c>
      <c r="L541" s="87"/>
      <c r="M541" s="87"/>
      <c r="N541" s="25">
        <v>-9.9956000000000003E-2</v>
      </c>
      <c r="O541" s="25">
        <v>-5.5079999999999999E-3</v>
      </c>
      <c r="P541" s="81" t="s">
        <v>1192</v>
      </c>
      <c r="Q541" s="81"/>
      <c r="R541" s="81"/>
      <c r="S541" s="81"/>
      <c r="T541" s="85">
        <v>0.2</v>
      </c>
      <c r="U541" s="81" t="s">
        <v>26</v>
      </c>
      <c r="V541" s="81" t="s">
        <v>1353</v>
      </c>
      <c r="W541" s="82" t="s">
        <v>1461</v>
      </c>
      <c r="X541" s="81"/>
      <c r="Y541" s="83">
        <v>233785535.63497865</v>
      </c>
      <c r="Z541" s="83">
        <v>212945577</v>
      </c>
      <c r="AA541" s="83">
        <v>0</v>
      </c>
      <c r="AB541" s="83"/>
      <c r="AC541" s="83">
        <v>4258908.9442122346</v>
      </c>
      <c r="AD541" s="6">
        <v>9338227.0825858004</v>
      </c>
      <c r="AE541" s="6">
        <v>7242822.608180644</v>
      </c>
      <c r="AF541" s="83"/>
      <c r="AG541" s="83"/>
      <c r="AH541" s="84">
        <v>6.6100000000000002E-4</v>
      </c>
      <c r="AI541" s="93">
        <f t="shared" si="106"/>
        <v>226542713.02679804</v>
      </c>
      <c r="AJ541" s="11">
        <f t="shared" si="101"/>
        <v>0.9399798128788649</v>
      </c>
      <c r="AK541" s="11">
        <f t="shared" si="102"/>
        <v>1.8799584799306445E-2</v>
      </c>
      <c r="AL541" s="11">
        <f t="shared" si="107"/>
        <v>2.0038169188711288E-2</v>
      </c>
      <c r="AM541" s="11">
        <f t="shared" si="108"/>
        <v>4.0076313951071412E-4</v>
      </c>
      <c r="AN541" s="94">
        <f t="shared" si="109"/>
        <v>2.1978659075401447E-2</v>
      </c>
    </row>
    <row r="542" spans="1:40" ht="12.75" customHeight="1" x14ac:dyDescent="0.2">
      <c r="A542" s="4" t="s">
        <v>1459</v>
      </c>
      <c r="B542" s="97" t="s">
        <v>1235</v>
      </c>
      <c r="C542" s="97" t="s">
        <v>1193</v>
      </c>
      <c r="D542" s="81" t="s">
        <v>1237</v>
      </c>
      <c r="E542" s="81" t="s">
        <v>964</v>
      </c>
      <c r="F542" s="81" t="s">
        <v>965</v>
      </c>
      <c r="G542" s="81" t="s">
        <v>548</v>
      </c>
      <c r="H542" s="87" t="s">
        <v>110</v>
      </c>
      <c r="I542" s="81" t="s">
        <v>817</v>
      </c>
      <c r="J542" s="81" t="s">
        <v>52</v>
      </c>
      <c r="K542" s="36">
        <v>7634793.1711507933</v>
      </c>
      <c r="L542" s="87"/>
      <c r="M542" s="87"/>
      <c r="N542" s="25">
        <v>-9.7402000000000002E-2</v>
      </c>
      <c r="O542" s="25">
        <v>-5.5079999999999999E-3</v>
      </c>
      <c r="P542" s="81" t="s">
        <v>1192</v>
      </c>
      <c r="Q542" s="81"/>
      <c r="R542" s="81"/>
      <c r="S542" s="81"/>
      <c r="T542" s="85">
        <v>0.2</v>
      </c>
      <c r="U542" s="81" t="s">
        <v>26</v>
      </c>
      <c r="V542" s="81" t="s">
        <v>1353</v>
      </c>
      <c r="W542" s="82" t="s">
        <v>1461</v>
      </c>
      <c r="X542" s="81"/>
      <c r="Y542" s="83">
        <v>167567.32656490247</v>
      </c>
      <c r="Z542" s="83">
        <v>152617.51135599974</v>
      </c>
      <c r="AA542" s="83">
        <v>0</v>
      </c>
      <c r="AB542" s="83"/>
      <c r="AC542" s="83">
        <v>3052.3479426322733</v>
      </c>
      <c r="AD542" s="6">
        <v>6703.2844559733585</v>
      </c>
      <c r="AE542" s="6">
        <v>5194.1828102970976</v>
      </c>
      <c r="AF542" s="83"/>
      <c r="AG542" s="83"/>
      <c r="AH542" s="84">
        <v>6.6100000000000002E-4</v>
      </c>
      <c r="AI542" s="93">
        <f t="shared" si="106"/>
        <v>162373.14375460538</v>
      </c>
      <c r="AJ542" s="11">
        <f t="shared" si="101"/>
        <v>0.93991843618333015</v>
      </c>
      <c r="AK542" s="11">
        <f t="shared" si="102"/>
        <v>1.8798354654297317E-2</v>
      </c>
      <c r="AL542" s="11">
        <f t="shared" si="107"/>
        <v>1.998973749972531E-2</v>
      </c>
      <c r="AM542" s="11">
        <f t="shared" si="108"/>
        <v>3.9979445077386325E-4</v>
      </c>
      <c r="AN542" s="94">
        <f t="shared" si="109"/>
        <v>2.1928523574594863E-2</v>
      </c>
    </row>
    <row r="543" spans="1:40" ht="12.75" customHeight="1" x14ac:dyDescent="0.2">
      <c r="A543" s="4" t="s">
        <v>1459</v>
      </c>
      <c r="B543" s="97" t="s">
        <v>1238</v>
      </c>
      <c r="C543" s="97" t="s">
        <v>29</v>
      </c>
      <c r="D543" s="81" t="s">
        <v>1239</v>
      </c>
      <c r="E543" s="81" t="s">
        <v>988</v>
      </c>
      <c r="F543" s="81" t="s">
        <v>989</v>
      </c>
      <c r="G543" s="81" t="s">
        <v>1085</v>
      </c>
      <c r="H543" s="87" t="s">
        <v>889</v>
      </c>
      <c r="I543" s="81" t="s">
        <v>817</v>
      </c>
      <c r="J543" s="81" t="s">
        <v>24</v>
      </c>
      <c r="K543" s="36">
        <v>3063652565.6547618</v>
      </c>
      <c r="L543" s="87"/>
      <c r="M543" s="87"/>
      <c r="N543" s="25">
        <v>8.1597936860284159E-2</v>
      </c>
      <c r="O543" s="25"/>
      <c r="P543" s="81" t="s">
        <v>1192</v>
      </c>
      <c r="Q543" s="81" t="s">
        <v>1195</v>
      </c>
      <c r="R543" s="81" t="s">
        <v>1195</v>
      </c>
      <c r="S543" s="81" t="s">
        <v>1195</v>
      </c>
      <c r="T543" s="33" t="s">
        <v>25</v>
      </c>
      <c r="U543" s="33" t="s">
        <v>25</v>
      </c>
      <c r="V543" s="81" t="s">
        <v>1353</v>
      </c>
      <c r="W543" s="82" t="s">
        <v>1195</v>
      </c>
      <c r="X543" s="81"/>
      <c r="Y543" s="83">
        <v>28569492.896499999</v>
      </c>
      <c r="Z543" s="83">
        <v>24200960</v>
      </c>
      <c r="AA543" s="83">
        <v>0</v>
      </c>
      <c r="AB543" s="83"/>
      <c r="AC543" s="83">
        <v>1225658</v>
      </c>
      <c r="AD543" s="6">
        <v>3051216</v>
      </c>
      <c r="AE543" s="6">
        <v>91658.896500000003</v>
      </c>
      <c r="AF543" s="83"/>
      <c r="AG543" s="83"/>
      <c r="AH543" s="84"/>
      <c r="AI543" s="93">
        <f t="shared" si="106"/>
        <v>28477834</v>
      </c>
      <c r="AJ543" s="11">
        <f t="shared" si="101"/>
        <v>0.8498174404696649</v>
      </c>
      <c r="AK543" s="11">
        <f t="shared" si="102"/>
        <v>4.3039017644389665E-2</v>
      </c>
      <c r="AL543" s="11">
        <f t="shared" si="107"/>
        <v>7.8993813695802627E-3</v>
      </c>
      <c r="AM543" s="11">
        <f t="shared" si="108"/>
        <v>4.00064293758471E-4</v>
      </c>
      <c r="AN543" s="94">
        <f t="shared" si="109"/>
        <v>9.2953862716850643E-3</v>
      </c>
    </row>
    <row r="544" spans="1:40" ht="12.75" customHeight="1" x14ac:dyDescent="0.2">
      <c r="A544" s="4" t="s">
        <v>1459</v>
      </c>
      <c r="B544" s="97" t="s">
        <v>1240</v>
      </c>
      <c r="C544" s="97" t="s">
        <v>29</v>
      </c>
      <c r="D544" s="81" t="s">
        <v>1241</v>
      </c>
      <c r="E544" s="81" t="s">
        <v>964</v>
      </c>
      <c r="F544" s="81" t="s">
        <v>965</v>
      </c>
      <c r="G544" s="81" t="s">
        <v>548</v>
      </c>
      <c r="H544" s="87" t="s">
        <v>889</v>
      </c>
      <c r="I544" s="81" t="s">
        <v>817</v>
      </c>
      <c r="J544" s="81" t="s">
        <v>24</v>
      </c>
      <c r="K544" s="36">
        <v>1408905177.484127</v>
      </c>
      <c r="L544" s="87"/>
      <c r="M544" s="87"/>
      <c r="N544" s="25">
        <v>-3.0042892621027217E-3</v>
      </c>
      <c r="O544" s="25"/>
      <c r="P544" s="81" t="s">
        <v>1192</v>
      </c>
      <c r="Q544" s="81"/>
      <c r="R544" s="81"/>
      <c r="S544" s="81"/>
      <c r="T544" s="33" t="s">
        <v>25</v>
      </c>
      <c r="U544" s="33" t="s">
        <v>25</v>
      </c>
      <c r="V544" s="81" t="s">
        <v>1353</v>
      </c>
      <c r="W544" s="82" t="s">
        <v>1195</v>
      </c>
      <c r="X544" s="81"/>
      <c r="Y544" s="83">
        <v>24130478</v>
      </c>
      <c r="Z544" s="83">
        <v>21992152</v>
      </c>
      <c r="AA544" s="83">
        <v>0</v>
      </c>
      <c r="AB544" s="83"/>
      <c r="AC544" s="83">
        <v>563367</v>
      </c>
      <c r="AD544" s="6">
        <v>1542999</v>
      </c>
      <c r="AE544" s="6">
        <v>31960</v>
      </c>
      <c r="AF544" s="83"/>
      <c r="AG544" s="83"/>
      <c r="AH544" s="84"/>
      <c r="AI544" s="93">
        <f t="shared" si="106"/>
        <v>24098518</v>
      </c>
      <c r="AJ544" s="11">
        <f t="shared" si="101"/>
        <v>0.91259354620894118</v>
      </c>
      <c r="AK544" s="11">
        <f t="shared" si="102"/>
        <v>2.3377661647077219E-2</v>
      </c>
      <c r="AL544" s="11">
        <f t="shared" si="107"/>
        <v>1.5609391143888934E-2</v>
      </c>
      <c r="AM544" s="11">
        <f t="shared" si="108"/>
        <v>3.9986154427085066E-4</v>
      </c>
      <c r="AN544" s="94">
        <f t="shared" si="109"/>
        <v>1.710442859116507E-2</v>
      </c>
    </row>
    <row r="545" spans="1:40" ht="12.75" customHeight="1" x14ac:dyDescent="0.2">
      <c r="A545" s="4" t="s">
        <v>1459</v>
      </c>
      <c r="B545" s="97" t="s">
        <v>1242</v>
      </c>
      <c r="C545" s="97" t="s">
        <v>1193</v>
      </c>
      <c r="D545" s="81" t="s">
        <v>1243</v>
      </c>
      <c r="E545" s="81" t="s">
        <v>964</v>
      </c>
      <c r="F545" s="81" t="s">
        <v>965</v>
      </c>
      <c r="G545" s="81" t="s">
        <v>1085</v>
      </c>
      <c r="H545" s="35" t="s">
        <v>77</v>
      </c>
      <c r="I545" s="81" t="s">
        <v>817</v>
      </c>
      <c r="J545" s="81" t="s">
        <v>52</v>
      </c>
      <c r="K545" s="36">
        <v>1302635.0763492053</v>
      </c>
      <c r="L545" s="87"/>
      <c r="M545" s="87"/>
      <c r="N545" s="25">
        <v>6.3245999999999997E-2</v>
      </c>
      <c r="O545" s="25">
        <v>7.4936000000000003E-2</v>
      </c>
      <c r="P545" s="81" t="s">
        <v>1192</v>
      </c>
      <c r="Q545" s="81"/>
      <c r="R545" s="81"/>
      <c r="S545" s="81"/>
      <c r="T545" s="33" t="s">
        <v>25</v>
      </c>
      <c r="U545" s="33" t="s">
        <v>25</v>
      </c>
      <c r="V545" s="81" t="s">
        <v>1353</v>
      </c>
      <c r="W545" s="82" t="s">
        <v>1461</v>
      </c>
      <c r="X545" s="81"/>
      <c r="Y545" s="83">
        <v>32310.823437650051</v>
      </c>
      <c r="Z545" s="83">
        <v>26151.597647999988</v>
      </c>
      <c r="AA545" s="83">
        <v>0</v>
      </c>
      <c r="AB545" s="83"/>
      <c r="AC545" s="83">
        <v>523.03033584857053</v>
      </c>
      <c r="AD545" s="6">
        <v>1390.4111484027171</v>
      </c>
      <c r="AE545" s="6">
        <v>4245.7843053987799</v>
      </c>
      <c r="AF545" s="83"/>
      <c r="AG545" s="83"/>
      <c r="AH545" s="84"/>
      <c r="AI545" s="93">
        <f t="shared" si="106"/>
        <v>28065.039132251273</v>
      </c>
      <c r="AJ545" s="11">
        <f t="shared" si="101"/>
        <v>0.93182117169926082</v>
      </c>
      <c r="AK545" s="11">
        <f t="shared" si="102"/>
        <v>1.8636365813847165E-2</v>
      </c>
      <c r="AL545" s="11">
        <f t="shared" si="107"/>
        <v>2.0075920050681463E-2</v>
      </c>
      <c r="AM545" s="11">
        <f t="shared" si="108"/>
        <v>4.0151715959808729E-4</v>
      </c>
      <c r="AN545" s="94">
        <f t="shared" si="109"/>
        <v>2.1544820680636814E-2</v>
      </c>
    </row>
    <row r="546" spans="1:40" ht="12.75" customHeight="1" x14ac:dyDescent="0.2">
      <c r="A546" s="4" t="s">
        <v>1459</v>
      </c>
      <c r="B546" s="97" t="s">
        <v>1242</v>
      </c>
      <c r="C546" s="97" t="s">
        <v>29</v>
      </c>
      <c r="D546" s="81" t="s">
        <v>1244</v>
      </c>
      <c r="E546" s="81" t="s">
        <v>964</v>
      </c>
      <c r="F546" s="81" t="s">
        <v>965</v>
      </c>
      <c r="G546" s="81" t="s">
        <v>1085</v>
      </c>
      <c r="H546" s="35" t="s">
        <v>77</v>
      </c>
      <c r="I546" s="81" t="s">
        <v>817</v>
      </c>
      <c r="J546" s="81" t="s">
        <v>24</v>
      </c>
      <c r="K546" s="36">
        <v>2576317323.4501581</v>
      </c>
      <c r="L546" s="87"/>
      <c r="M546" s="87"/>
      <c r="N546" s="25">
        <v>6.0235999999999998E-2</v>
      </c>
      <c r="O546" s="25">
        <v>7.4936000000000003E-2</v>
      </c>
      <c r="P546" s="81" t="s">
        <v>1192</v>
      </c>
      <c r="Q546" s="81"/>
      <c r="R546" s="81"/>
      <c r="S546" s="81"/>
      <c r="T546" s="33" t="s">
        <v>25</v>
      </c>
      <c r="U546" s="33" t="s">
        <v>25</v>
      </c>
      <c r="V546" s="81" t="s">
        <v>1353</v>
      </c>
      <c r="W546" s="82" t="s">
        <v>1461</v>
      </c>
      <c r="X546" s="81"/>
      <c r="Y546" s="83">
        <v>63734923.034169212</v>
      </c>
      <c r="Z546" s="83">
        <v>51578270</v>
      </c>
      <c r="AA546" s="83">
        <v>0</v>
      </c>
      <c r="AB546" s="83"/>
      <c r="AC546" s="83">
        <v>1031562.904135908</v>
      </c>
      <c r="AD546" s="6">
        <v>2744988.6730166557</v>
      </c>
      <c r="AE546" s="6">
        <v>8380101.4570166431</v>
      </c>
      <c r="AF546" s="83"/>
      <c r="AG546" s="83"/>
      <c r="AH546" s="84"/>
      <c r="AI546" s="93">
        <f t="shared" si="106"/>
        <v>55354821.577152558</v>
      </c>
      <c r="AJ546" s="11">
        <f t="shared" si="101"/>
        <v>0.93177556228071534</v>
      </c>
      <c r="AK546" s="11">
        <f t="shared" si="102"/>
        <v>1.8635466157146476E-2</v>
      </c>
      <c r="AL546" s="11">
        <f t="shared" si="107"/>
        <v>2.0020154167549244E-2</v>
      </c>
      <c r="AM546" s="11">
        <f t="shared" si="108"/>
        <v>4.0040211457898259E-4</v>
      </c>
      <c r="AN546" s="94">
        <f t="shared" si="109"/>
        <v>2.1486026225613533E-2</v>
      </c>
    </row>
    <row r="547" spans="1:40" ht="12.75" customHeight="1" x14ac:dyDescent="0.2">
      <c r="A547" s="4" t="s">
        <v>1459</v>
      </c>
      <c r="B547" s="97" t="s">
        <v>1245</v>
      </c>
      <c r="C547" s="97" t="s">
        <v>29</v>
      </c>
      <c r="D547" s="81" t="s">
        <v>1246</v>
      </c>
      <c r="E547" s="81" t="s">
        <v>964</v>
      </c>
      <c r="F547" s="81" t="s">
        <v>965</v>
      </c>
      <c r="G547" s="81" t="s">
        <v>1085</v>
      </c>
      <c r="H547" s="35" t="s">
        <v>77</v>
      </c>
      <c r="I547" s="81" t="s">
        <v>817</v>
      </c>
      <c r="J547" s="81" t="s">
        <v>52</v>
      </c>
      <c r="K547" s="36">
        <v>1795671.6984126985</v>
      </c>
      <c r="L547" s="87"/>
      <c r="M547" s="87"/>
      <c r="N547" s="25">
        <v>0.20053000000000001</v>
      </c>
      <c r="O547" s="25">
        <v>0.245306</v>
      </c>
      <c r="P547" s="81" t="s">
        <v>1334</v>
      </c>
      <c r="Q547" s="81"/>
      <c r="R547" s="81"/>
      <c r="S547" s="81"/>
      <c r="T547" s="33" t="s">
        <v>25</v>
      </c>
      <c r="U547" s="33" t="s">
        <v>25</v>
      </c>
      <c r="V547" s="81" t="s">
        <v>1363</v>
      </c>
      <c r="W547" s="82" t="s">
        <v>1195</v>
      </c>
      <c r="X547" s="81"/>
      <c r="Y547" s="83">
        <v>40284.695795968648</v>
      </c>
      <c r="Z547" s="83">
        <v>35955.07</v>
      </c>
      <c r="AA547" s="83">
        <v>0</v>
      </c>
      <c r="AB547" s="83"/>
      <c r="AC547" s="83">
        <v>898.84999999999889</v>
      </c>
      <c r="AD547" s="6">
        <v>1725.9800000000075</v>
      </c>
      <c r="AE547" s="6">
        <v>1704.7957959686398</v>
      </c>
      <c r="AF547" s="83"/>
      <c r="AG547" s="83"/>
      <c r="AH547" s="84"/>
      <c r="AI547" s="93">
        <f t="shared" si="106"/>
        <v>38579.900000000009</v>
      </c>
      <c r="AJ547" s="11">
        <f t="shared" si="101"/>
        <v>0.93196379461844103</v>
      </c>
      <c r="AK547" s="11">
        <f t="shared" si="102"/>
        <v>2.3298401499226247E-2</v>
      </c>
      <c r="AL547" s="11">
        <f t="shared" si="107"/>
        <v>2.002318688420764E-2</v>
      </c>
      <c r="AM547" s="11">
        <f t="shared" si="108"/>
        <v>5.0056477517273687E-4</v>
      </c>
      <c r="AN547" s="94">
        <f t="shared" si="109"/>
        <v>2.1484940723910217E-2</v>
      </c>
    </row>
    <row r="548" spans="1:40" ht="12.75" customHeight="1" x14ac:dyDescent="0.2">
      <c r="A548" s="4" t="s">
        <v>1459</v>
      </c>
      <c r="B548" s="97" t="s">
        <v>1247</v>
      </c>
      <c r="C548" s="97" t="s">
        <v>29</v>
      </c>
      <c r="D548" s="81" t="s">
        <v>1248</v>
      </c>
      <c r="E548" s="81" t="s">
        <v>964</v>
      </c>
      <c r="F548" s="81" t="s">
        <v>965</v>
      </c>
      <c r="G548" s="81" t="s">
        <v>1085</v>
      </c>
      <c r="H548" s="87" t="s">
        <v>53</v>
      </c>
      <c r="I548" s="26" t="s">
        <v>810</v>
      </c>
      <c r="J548" s="81" t="s">
        <v>24</v>
      </c>
      <c r="K548" s="36">
        <v>21599813835.059525</v>
      </c>
      <c r="L548" s="87"/>
      <c r="M548" s="87"/>
      <c r="N548" s="25">
        <v>5.1985000000000003E-2</v>
      </c>
      <c r="O548" s="25">
        <v>6.4082E-2</v>
      </c>
      <c r="P548" s="81" t="s">
        <v>1333</v>
      </c>
      <c r="Q548" s="81"/>
      <c r="R548" s="81"/>
      <c r="S548" s="81"/>
      <c r="T548" s="33" t="s">
        <v>25</v>
      </c>
      <c r="U548" s="33" t="s">
        <v>25</v>
      </c>
      <c r="V548" s="81" t="s">
        <v>1353</v>
      </c>
      <c r="W548" s="82" t="s">
        <v>1195</v>
      </c>
      <c r="X548" s="81"/>
      <c r="Y548" s="83">
        <v>349710135.30593675</v>
      </c>
      <c r="Z548" s="83">
        <v>323988483</v>
      </c>
      <c r="AA548" s="83">
        <v>0</v>
      </c>
      <c r="AB548" s="83"/>
      <c r="AC548" s="83">
        <v>8639696.7444490101</v>
      </c>
      <c r="AD548" s="6">
        <v>16993286.216509312</v>
      </c>
      <c r="AE548" s="6">
        <v>88669.344978418667</v>
      </c>
      <c r="AF548" s="83"/>
      <c r="AG548" s="83"/>
      <c r="AH548" s="84"/>
      <c r="AI548" s="93">
        <f t="shared" si="106"/>
        <v>349621465.96095836</v>
      </c>
      <c r="AJ548" s="11">
        <f t="shared" si="101"/>
        <v>0.92668361225903462</v>
      </c>
      <c r="AK548" s="11">
        <f t="shared" si="102"/>
        <v>2.4711574046811503E-2</v>
      </c>
      <c r="AL548" s="11">
        <f t="shared" si="107"/>
        <v>1.4999596083282963E-2</v>
      </c>
      <c r="AM548" s="11">
        <f t="shared" si="108"/>
        <v>3.9998940779876406E-4</v>
      </c>
      <c r="AN548" s="94">
        <f t="shared" si="109"/>
        <v>1.6186318485461839E-2</v>
      </c>
    </row>
    <row r="549" spans="1:40" ht="12.75" customHeight="1" x14ac:dyDescent="0.2">
      <c r="A549" s="4" t="s">
        <v>1459</v>
      </c>
      <c r="B549" s="97" t="s">
        <v>1247</v>
      </c>
      <c r="C549" s="97" t="s">
        <v>1193</v>
      </c>
      <c r="D549" s="81" t="s">
        <v>1249</v>
      </c>
      <c r="E549" s="81" t="s">
        <v>964</v>
      </c>
      <c r="F549" s="81" t="s">
        <v>965</v>
      </c>
      <c r="G549" s="81" t="s">
        <v>1085</v>
      </c>
      <c r="H549" s="87" t="s">
        <v>53</v>
      </c>
      <c r="I549" s="26" t="s">
        <v>810</v>
      </c>
      <c r="J549" s="81" t="s">
        <v>24</v>
      </c>
      <c r="K549" s="36">
        <v>15665317241.202381</v>
      </c>
      <c r="L549" s="87"/>
      <c r="M549" s="87"/>
      <c r="N549" s="25">
        <v>6.2523999999999996E-2</v>
      </c>
      <c r="O549" s="25">
        <v>6.4082E-2</v>
      </c>
      <c r="P549" s="81" t="s">
        <v>1233</v>
      </c>
      <c r="Q549" s="81"/>
      <c r="R549" s="81"/>
      <c r="S549" s="81"/>
      <c r="T549" s="33" t="s">
        <v>25</v>
      </c>
      <c r="U549" s="33" t="s">
        <v>25</v>
      </c>
      <c r="V549" s="81" t="s">
        <v>1353</v>
      </c>
      <c r="W549" s="82" t="s">
        <v>1195</v>
      </c>
      <c r="X549" s="81"/>
      <c r="Y549" s="83">
        <v>97024790.362263247</v>
      </c>
      <c r="Z549" s="83">
        <v>78362231</v>
      </c>
      <c r="AA549" s="83">
        <v>0</v>
      </c>
      <c r="AB549" s="83"/>
      <c r="AC549" s="83">
        <v>6268982.2555509889</v>
      </c>
      <c r="AD549" s="6">
        <v>12329244.783490688</v>
      </c>
      <c r="AE549" s="6">
        <v>64332.323221581355</v>
      </c>
      <c r="AF549" s="83"/>
      <c r="AG549" s="83"/>
      <c r="AH549" s="84"/>
      <c r="AI549" s="93">
        <f t="shared" si="106"/>
        <v>96960458.039041683</v>
      </c>
      <c r="AJ549" s="11">
        <f t="shared" ref="AJ549:AJ612" si="110">+Z549/AI549</f>
        <v>0.80818750844232812</v>
      </c>
      <c r="AK549" s="11">
        <f t="shared" ref="AK549:AK612" si="111">+AC549/AI549</f>
        <v>6.4655039614465795E-2</v>
      </c>
      <c r="AL549" s="11">
        <f t="shared" si="107"/>
        <v>5.0022753956041402E-3</v>
      </c>
      <c r="AM549" s="11">
        <f t="shared" si="108"/>
        <v>4.0018227266170686E-4</v>
      </c>
      <c r="AN549" s="94">
        <f t="shared" si="109"/>
        <v>6.1894985301682625E-3</v>
      </c>
    </row>
    <row r="550" spans="1:40" ht="12.75" customHeight="1" x14ac:dyDescent="0.2">
      <c r="A550" s="4" t="s">
        <v>1459</v>
      </c>
      <c r="B550" s="97" t="s">
        <v>1250</v>
      </c>
      <c r="C550" s="97" t="s">
        <v>29</v>
      </c>
      <c r="D550" s="81" t="s">
        <v>1251</v>
      </c>
      <c r="E550" s="81" t="s">
        <v>964</v>
      </c>
      <c r="F550" s="81" t="s">
        <v>965</v>
      </c>
      <c r="G550" s="81" t="s">
        <v>542</v>
      </c>
      <c r="H550" s="35" t="s">
        <v>77</v>
      </c>
      <c r="I550" s="81" t="s">
        <v>817</v>
      </c>
      <c r="J550" s="81" t="s">
        <v>24</v>
      </c>
      <c r="K550" s="36">
        <v>13819279158.226538</v>
      </c>
      <c r="L550" s="87"/>
      <c r="M550" s="87"/>
      <c r="N550" s="25">
        <v>9.5144000000000006E-2</v>
      </c>
      <c r="O550" s="25">
        <v>0.100887</v>
      </c>
      <c r="P550" s="81" t="s">
        <v>1192</v>
      </c>
      <c r="Q550" s="81"/>
      <c r="R550" s="81"/>
      <c r="S550" s="81"/>
      <c r="T550" s="33" t="s">
        <v>25</v>
      </c>
      <c r="U550" s="33" t="s">
        <v>25</v>
      </c>
      <c r="V550" s="81" t="s">
        <v>1353</v>
      </c>
      <c r="W550" s="82" t="s">
        <v>1461</v>
      </c>
      <c r="X550" s="81"/>
      <c r="Y550" s="83">
        <v>190835712.15511698</v>
      </c>
      <c r="Z550" s="83">
        <v>172843783</v>
      </c>
      <c r="AA550" s="83">
        <v>0</v>
      </c>
      <c r="AB550" s="83"/>
      <c r="AC550" s="83">
        <v>5531003.4010800291</v>
      </c>
      <c r="AD550" s="6">
        <v>12251605.837369833</v>
      </c>
      <c r="AE550" s="6">
        <v>209319.91666714998</v>
      </c>
      <c r="AF550" s="83"/>
      <c r="AG550" s="83"/>
      <c r="AH550" s="84">
        <v>2.9508599999999996E-3</v>
      </c>
      <c r="AI550" s="93">
        <f t="shared" si="106"/>
        <v>190626392.23844987</v>
      </c>
      <c r="AJ550" s="11">
        <f t="shared" si="110"/>
        <v>0.90671486235648813</v>
      </c>
      <c r="AK550" s="11">
        <f t="shared" si="111"/>
        <v>2.9014887897376943E-2</v>
      </c>
      <c r="AL550" s="11">
        <f t="shared" si="107"/>
        <v>1.2507438414188709E-2</v>
      </c>
      <c r="AM550" s="11">
        <f t="shared" si="108"/>
        <v>4.0023819895030157E-4</v>
      </c>
      <c r="AN550" s="94">
        <f t="shared" si="109"/>
        <v>1.674509557884863E-2</v>
      </c>
    </row>
    <row r="551" spans="1:40" ht="12.75" customHeight="1" x14ac:dyDescent="0.2">
      <c r="A551" s="4" t="s">
        <v>1459</v>
      </c>
      <c r="B551" s="97" t="s">
        <v>1250</v>
      </c>
      <c r="C551" s="97" t="s">
        <v>1193</v>
      </c>
      <c r="D551" s="81" t="s">
        <v>1252</v>
      </c>
      <c r="E551" s="81" t="s">
        <v>964</v>
      </c>
      <c r="F551" s="81" t="s">
        <v>965</v>
      </c>
      <c r="G551" s="81" t="s">
        <v>542</v>
      </c>
      <c r="H551" s="35" t="s">
        <v>77</v>
      </c>
      <c r="I551" s="81" t="s">
        <v>817</v>
      </c>
      <c r="J551" s="81" t="s">
        <v>52</v>
      </c>
      <c r="K551" s="36">
        <v>2216493.5805555563</v>
      </c>
      <c r="L551" s="87"/>
      <c r="M551" s="87"/>
      <c r="N551" s="25">
        <v>9.8252000000000006E-2</v>
      </c>
      <c r="O551" s="25">
        <v>0.100887</v>
      </c>
      <c r="P551" s="81" t="s">
        <v>1192</v>
      </c>
      <c r="Q551" s="81"/>
      <c r="R551" s="81"/>
      <c r="S551" s="81"/>
      <c r="T551" s="33" t="s">
        <v>25</v>
      </c>
      <c r="U551" s="33" t="s">
        <v>25</v>
      </c>
      <c r="V551" s="81" t="s">
        <v>1353</v>
      </c>
      <c r="W551" s="82" t="s">
        <v>1461</v>
      </c>
      <c r="X551" s="81"/>
      <c r="Y551" s="83">
        <v>30632.174689124389</v>
      </c>
      <c r="Z551" s="83">
        <v>27744.468746999999</v>
      </c>
      <c r="AA551" s="83">
        <v>0</v>
      </c>
      <c r="AB551" s="83"/>
      <c r="AC551" s="83">
        <v>887.82376311313146</v>
      </c>
      <c r="AD551" s="6">
        <v>1966.2821008409696</v>
      </c>
      <c r="AE551" s="6">
        <v>33.600078170288299</v>
      </c>
      <c r="AF551" s="83"/>
      <c r="AG551" s="83"/>
      <c r="AH551" s="84">
        <v>2.9508599999999996E-3</v>
      </c>
      <c r="AI551" s="93">
        <f t="shared" si="106"/>
        <v>30598.5746109541</v>
      </c>
      <c r="AJ551" s="11">
        <f t="shared" si="110"/>
        <v>0.90672422162657385</v>
      </c>
      <c r="AK551" s="11">
        <f t="shared" si="111"/>
        <v>2.9015200034687109E-2</v>
      </c>
      <c r="AL551" s="11">
        <f t="shared" si="107"/>
        <v>1.2517279089094382E-2</v>
      </c>
      <c r="AM551" s="11">
        <f t="shared" si="108"/>
        <v>4.0055327518277836E-4</v>
      </c>
      <c r="AN551" s="94">
        <f t="shared" si="109"/>
        <v>1.6755806190407948E-2</v>
      </c>
    </row>
    <row r="552" spans="1:40" ht="12.75" customHeight="1" x14ac:dyDescent="0.2">
      <c r="A552" s="4" t="s">
        <v>1459</v>
      </c>
      <c r="B552" s="96" t="s">
        <v>1253</v>
      </c>
      <c r="C552" s="96" t="s">
        <v>29</v>
      </c>
      <c r="D552" s="80" t="s">
        <v>1254</v>
      </c>
      <c r="E552" s="80" t="s">
        <v>964</v>
      </c>
      <c r="F552" s="80" t="s">
        <v>965</v>
      </c>
      <c r="G552" s="80" t="s">
        <v>1085</v>
      </c>
      <c r="H552" s="79" t="s">
        <v>46</v>
      </c>
      <c r="I552" s="26" t="s">
        <v>810</v>
      </c>
      <c r="J552" s="80" t="s">
        <v>24</v>
      </c>
      <c r="K552" s="36">
        <v>280377214923.82935</v>
      </c>
      <c r="L552" s="79"/>
      <c r="M552" s="79"/>
      <c r="N552" s="25">
        <v>1.6648E-2</v>
      </c>
      <c r="O552" s="25">
        <v>1.1093E-2</v>
      </c>
      <c r="P552" s="81" t="s">
        <v>1333</v>
      </c>
      <c r="Q552" s="81"/>
      <c r="R552" s="81"/>
      <c r="S552" s="81"/>
      <c r="T552" s="33" t="s">
        <v>25</v>
      </c>
      <c r="U552" s="33" t="s">
        <v>25</v>
      </c>
      <c r="V552" s="81" t="s">
        <v>1353</v>
      </c>
      <c r="W552" s="82" t="s">
        <v>1195</v>
      </c>
      <c r="X552" s="81"/>
      <c r="Y552" s="83">
        <v>3013733799.9988937</v>
      </c>
      <c r="Z552" s="83">
        <v>2689623115</v>
      </c>
      <c r="AA552" s="83">
        <v>0</v>
      </c>
      <c r="AB552" s="83"/>
      <c r="AC552" s="83">
        <v>112006093.53776675</v>
      </c>
      <c r="AD552" s="6">
        <v>211842732.9412623</v>
      </c>
      <c r="AE552" s="6">
        <v>261858.51986438734</v>
      </c>
      <c r="AF552" s="83"/>
      <c r="AG552" s="83"/>
      <c r="AH552" s="84"/>
      <c r="AI552" s="93">
        <f t="shared" si="106"/>
        <v>3013471941.4790292</v>
      </c>
      <c r="AJ552" s="11">
        <f t="shared" si="110"/>
        <v>0.89253298760761568</v>
      </c>
      <c r="AK552" s="11">
        <f t="shared" si="111"/>
        <v>3.7168454099756283E-2</v>
      </c>
      <c r="AL552" s="11">
        <f t="shared" si="107"/>
        <v>9.5928733571688258E-3</v>
      </c>
      <c r="AM552" s="11">
        <f t="shared" si="108"/>
        <v>3.9948357989145328E-4</v>
      </c>
      <c r="AN552" s="94">
        <f t="shared" si="109"/>
        <v>1.0747920234166337E-2</v>
      </c>
    </row>
    <row r="553" spans="1:40" ht="12.75" customHeight="1" x14ac:dyDescent="0.2">
      <c r="A553" s="4" t="s">
        <v>1459</v>
      </c>
      <c r="B553" s="96" t="s">
        <v>1253</v>
      </c>
      <c r="C553" s="96" t="s">
        <v>1193</v>
      </c>
      <c r="D553" s="80" t="s">
        <v>1255</v>
      </c>
      <c r="E553" s="80" t="s">
        <v>964</v>
      </c>
      <c r="F553" s="80" t="s">
        <v>965</v>
      </c>
      <c r="G553" s="80" t="s">
        <v>1085</v>
      </c>
      <c r="H553" s="79" t="s">
        <v>46</v>
      </c>
      <c r="I553" s="26" t="s">
        <v>810</v>
      </c>
      <c r="J553" s="80" t="s">
        <v>24</v>
      </c>
      <c r="K553" s="36">
        <v>3487497239.4404764</v>
      </c>
      <c r="L553" s="79"/>
      <c r="M553" s="79"/>
      <c r="N553" s="25">
        <v>2.1173000000000001E-2</v>
      </c>
      <c r="O553" s="25">
        <v>1.1093E-2</v>
      </c>
      <c r="P553" s="81" t="s">
        <v>1233</v>
      </c>
      <c r="Q553" s="81"/>
      <c r="R553" s="81"/>
      <c r="S553" s="81"/>
      <c r="T553" s="33" t="s">
        <v>25</v>
      </c>
      <c r="U553" s="33" t="s">
        <v>25</v>
      </c>
      <c r="V553" s="81" t="s">
        <v>1353</v>
      </c>
      <c r="W553" s="82" t="s">
        <v>1195</v>
      </c>
      <c r="X553" s="81"/>
      <c r="Y553" s="83">
        <v>21568916.409777552</v>
      </c>
      <c r="Z553" s="83">
        <v>17515808</v>
      </c>
      <c r="AA553" s="83">
        <v>0</v>
      </c>
      <c r="AB553" s="83"/>
      <c r="AC553" s="83">
        <v>1401265.4622332458</v>
      </c>
      <c r="AD553" s="6">
        <v>2648570.0587376952</v>
      </c>
      <c r="AE553" s="6">
        <v>3272.8888066126806</v>
      </c>
      <c r="AF553" s="83"/>
      <c r="AG553" s="83"/>
      <c r="AH553" s="84"/>
      <c r="AI553" s="93">
        <f t="shared" si="106"/>
        <v>21565643.520970941</v>
      </c>
      <c r="AJ553" s="11">
        <f t="shared" si="110"/>
        <v>0.81220891845713827</v>
      </c>
      <c r="AK553" s="11">
        <f t="shared" si="111"/>
        <v>6.4976751603569E-2</v>
      </c>
      <c r="AL553" s="11">
        <f t="shared" si="107"/>
        <v>5.0224578823781906E-3</v>
      </c>
      <c r="AM553" s="11">
        <f t="shared" si="108"/>
        <v>4.017968663562471E-4</v>
      </c>
      <c r="AN553" s="94">
        <f t="shared" si="109"/>
        <v>6.1837019617056004E-3</v>
      </c>
    </row>
    <row r="554" spans="1:40" ht="12.75" customHeight="1" x14ac:dyDescent="0.2">
      <c r="A554" s="4" t="s">
        <v>1459</v>
      </c>
      <c r="B554" s="96" t="s">
        <v>1256</v>
      </c>
      <c r="C554" s="96" t="s">
        <v>29</v>
      </c>
      <c r="D554" s="80" t="s">
        <v>1257</v>
      </c>
      <c r="E554" s="80" t="s">
        <v>964</v>
      </c>
      <c r="F554" s="80" t="s">
        <v>965</v>
      </c>
      <c r="G554" s="80" t="s">
        <v>1085</v>
      </c>
      <c r="H554" s="35" t="s">
        <v>77</v>
      </c>
      <c r="I554" s="80" t="s">
        <v>817</v>
      </c>
      <c r="J554" s="80" t="s">
        <v>24</v>
      </c>
      <c r="K554" s="36">
        <v>3967905662.5595236</v>
      </c>
      <c r="L554" s="79"/>
      <c r="M554" s="79"/>
      <c r="N554" s="25">
        <v>-4.8836999999999998E-2</v>
      </c>
      <c r="O554" s="25">
        <v>-0.13400699999999999</v>
      </c>
      <c r="P554" s="81" t="s">
        <v>1192</v>
      </c>
      <c r="Q554" s="81"/>
      <c r="R554" s="81"/>
      <c r="S554" s="81"/>
      <c r="T554" s="85">
        <v>0.2</v>
      </c>
      <c r="U554" s="81" t="s">
        <v>26</v>
      </c>
      <c r="V554" s="81" t="s">
        <v>1363</v>
      </c>
      <c r="W554" s="82" t="s">
        <v>1465</v>
      </c>
      <c r="X554" s="81"/>
      <c r="Y554" s="83">
        <v>145272048.03617695</v>
      </c>
      <c r="Z554" s="83">
        <v>59611452</v>
      </c>
      <c r="AA554" s="83">
        <v>75306934</v>
      </c>
      <c r="AB554" s="83"/>
      <c r="AC554" s="83">
        <v>1987045.0692654909</v>
      </c>
      <c r="AD554" s="6">
        <v>3433398.1697743493</v>
      </c>
      <c r="AE554" s="6">
        <v>4933218.79713709</v>
      </c>
      <c r="AF554" s="83"/>
      <c r="AG554" s="83"/>
      <c r="AH554" s="84"/>
      <c r="AI554" s="93">
        <f t="shared" si="106"/>
        <v>65031895.239039838</v>
      </c>
      <c r="AJ554" s="11">
        <f t="shared" si="110"/>
        <v>0.91664946532596447</v>
      </c>
      <c r="AK554" s="11">
        <f t="shared" si="111"/>
        <v>3.0554930960594723E-2</v>
      </c>
      <c r="AL554" s="11">
        <f t="shared" si="107"/>
        <v>1.5023404553813721E-2</v>
      </c>
      <c r="AM554" s="11">
        <f t="shared" si="108"/>
        <v>5.0077931237501607E-4</v>
      </c>
      <c r="AN554" s="94">
        <f t="shared" si="109"/>
        <v>1.6389476154302165E-2</v>
      </c>
    </row>
    <row r="555" spans="1:40" ht="12.75" customHeight="1" x14ac:dyDescent="0.2">
      <c r="A555" s="4" t="s">
        <v>1459</v>
      </c>
      <c r="B555" s="96" t="s">
        <v>1256</v>
      </c>
      <c r="C555" s="96" t="s">
        <v>1193</v>
      </c>
      <c r="D555" s="80" t="s">
        <v>1258</v>
      </c>
      <c r="E555" s="80" t="s">
        <v>964</v>
      </c>
      <c r="F555" s="80" t="s">
        <v>965</v>
      </c>
      <c r="G555" s="80" t="s">
        <v>1085</v>
      </c>
      <c r="H555" s="35" t="s">
        <v>77</v>
      </c>
      <c r="I555" s="80" t="s">
        <v>817</v>
      </c>
      <c r="J555" s="80" t="s">
        <v>24</v>
      </c>
      <c r="K555" s="36">
        <v>4189923936.8809524</v>
      </c>
      <c r="L555" s="79"/>
      <c r="M555" s="79"/>
      <c r="N555" s="25">
        <v>-4.2190999999999999E-2</v>
      </c>
      <c r="O555" s="25">
        <v>-0.13400699999999999</v>
      </c>
      <c r="P555" s="81" t="s">
        <v>1233</v>
      </c>
      <c r="Q555" s="81"/>
      <c r="R555" s="81"/>
      <c r="S555" s="81"/>
      <c r="T555" s="85">
        <v>0.2</v>
      </c>
      <c r="U555" s="81" t="s">
        <v>26</v>
      </c>
      <c r="V555" s="81" t="s">
        <v>1363</v>
      </c>
      <c r="W555" s="82" t="s">
        <v>1465</v>
      </c>
      <c r="X555" s="81"/>
      <c r="Y555" s="83">
        <v>119031950.16709268</v>
      </c>
      <c r="Z555" s="83">
        <v>33467131</v>
      </c>
      <c r="AA555" s="83">
        <v>74643733</v>
      </c>
      <c r="AB555" s="83"/>
      <c r="AC555" s="83">
        <v>2091693.5212543551</v>
      </c>
      <c r="AD555" s="6">
        <v>3635646.9037665469</v>
      </c>
      <c r="AE555" s="6">
        <v>5193745.742071759</v>
      </c>
      <c r="AF555" s="83"/>
      <c r="AG555" s="83"/>
      <c r="AH555" s="84"/>
      <c r="AI555" s="93">
        <f t="shared" si="106"/>
        <v>39194471.425020903</v>
      </c>
      <c r="AJ555" s="11">
        <f t="shared" si="110"/>
        <v>0.85387376798849512</v>
      </c>
      <c r="AK555" s="11">
        <f t="shared" si="111"/>
        <v>5.336705523011756E-2</v>
      </c>
      <c r="AL555" s="11">
        <f t="shared" si="107"/>
        <v>7.9875271017243038E-3</v>
      </c>
      <c r="AM555" s="11">
        <f t="shared" si="108"/>
        <v>4.9921992684464961E-4</v>
      </c>
      <c r="AN555" s="94">
        <f t="shared" si="109"/>
        <v>9.3544589389844401E-3</v>
      </c>
    </row>
    <row r="556" spans="1:40" ht="12.75" customHeight="1" x14ac:dyDescent="0.2">
      <c r="A556" s="4" t="s">
        <v>1459</v>
      </c>
      <c r="B556" s="96" t="s">
        <v>1256</v>
      </c>
      <c r="C556" s="96" t="s">
        <v>1201</v>
      </c>
      <c r="D556" s="80" t="s">
        <v>1259</v>
      </c>
      <c r="E556" s="80" t="s">
        <v>964</v>
      </c>
      <c r="F556" s="80" t="s">
        <v>965</v>
      </c>
      <c r="G556" s="80" t="s">
        <v>1085</v>
      </c>
      <c r="H556" s="35" t="s">
        <v>77</v>
      </c>
      <c r="I556" s="80" t="s">
        <v>817</v>
      </c>
      <c r="J556" s="80" t="s">
        <v>52</v>
      </c>
      <c r="K556" s="36">
        <v>1443817.4498809525</v>
      </c>
      <c r="L556" s="79"/>
      <c r="M556" s="79"/>
      <c r="N556" s="25">
        <v>-4.6138999999999999E-2</v>
      </c>
      <c r="O556" s="25">
        <v>-0.13400699999999999</v>
      </c>
      <c r="P556" s="81" t="s">
        <v>1192</v>
      </c>
      <c r="Q556" s="81"/>
      <c r="R556" s="81"/>
      <c r="S556" s="81"/>
      <c r="T556" s="85">
        <v>0.2</v>
      </c>
      <c r="U556" s="81" t="s">
        <v>26</v>
      </c>
      <c r="V556" s="81" t="s">
        <v>1363</v>
      </c>
      <c r="W556" s="82" t="s">
        <v>1465</v>
      </c>
      <c r="X556" s="81"/>
      <c r="Y556" s="83">
        <v>51727.465900090589</v>
      </c>
      <c r="Z556" s="83">
        <v>21715.505960999999</v>
      </c>
      <c r="AA556" s="83">
        <v>26235.390468820533</v>
      </c>
      <c r="AB556" s="83"/>
      <c r="AC556" s="83">
        <v>723.84883651994915</v>
      </c>
      <c r="AD556" s="6">
        <v>1255.9404151237459</v>
      </c>
      <c r="AE556" s="6">
        <v>1796.7802186263623</v>
      </c>
      <c r="AF556" s="83"/>
      <c r="AG556" s="83"/>
      <c r="AH556" s="84"/>
      <c r="AI556" s="93">
        <f t="shared" si="106"/>
        <v>23695.295212643694</v>
      </c>
      <c r="AJ556" s="11">
        <f t="shared" si="110"/>
        <v>0.91644800227737655</v>
      </c>
      <c r="AK556" s="11">
        <f t="shared" si="111"/>
        <v>3.054820925521565E-2</v>
      </c>
      <c r="AL556" s="11">
        <f t="shared" si="107"/>
        <v>1.5040340427240655E-2</v>
      </c>
      <c r="AM556" s="11">
        <f t="shared" si="108"/>
        <v>5.0134373745076486E-4</v>
      </c>
      <c r="AN556" s="94">
        <f t="shared" si="109"/>
        <v>1.6411558964464276E-2</v>
      </c>
    </row>
    <row r="557" spans="1:40" ht="12.75" customHeight="1" x14ac:dyDescent="0.2">
      <c r="A557" s="4" t="s">
        <v>1459</v>
      </c>
      <c r="B557" s="96" t="s">
        <v>1260</v>
      </c>
      <c r="C557" s="96" t="s">
        <v>29</v>
      </c>
      <c r="D557" s="80" t="s">
        <v>1261</v>
      </c>
      <c r="E557" s="80" t="s">
        <v>964</v>
      </c>
      <c r="F557" s="80" t="s">
        <v>965</v>
      </c>
      <c r="G557" s="80" t="s">
        <v>1085</v>
      </c>
      <c r="H557" s="79" t="s">
        <v>37</v>
      </c>
      <c r="I557" s="80" t="s">
        <v>817</v>
      </c>
      <c r="J557" s="80" t="s">
        <v>24</v>
      </c>
      <c r="K557" s="36">
        <v>11577020436.051588</v>
      </c>
      <c r="L557" s="79"/>
      <c r="M557" s="79"/>
      <c r="N557" s="25">
        <v>9.0343999999999994E-2</v>
      </c>
      <c r="O557" s="25">
        <v>2.7970999999999999E-2</v>
      </c>
      <c r="P557" s="81" t="s">
        <v>1192</v>
      </c>
      <c r="Q557" s="81"/>
      <c r="R557" s="81"/>
      <c r="S557" s="81"/>
      <c r="T557" s="85">
        <v>0.2</v>
      </c>
      <c r="U557" s="81" t="s">
        <v>26</v>
      </c>
      <c r="V557" s="81" t="s">
        <v>1353</v>
      </c>
      <c r="W557" s="82" t="s">
        <v>1195</v>
      </c>
      <c r="X557" s="81"/>
      <c r="Y557" s="83">
        <v>360965366.14569998</v>
      </c>
      <c r="Z557" s="83">
        <v>174073912</v>
      </c>
      <c r="AA557" s="83">
        <v>158334589</v>
      </c>
      <c r="AB557" s="83"/>
      <c r="AC557" s="83">
        <v>4641966</v>
      </c>
      <c r="AD557" s="6">
        <v>10703738.227600001</v>
      </c>
      <c r="AE557" s="6">
        <v>13211160.918100001</v>
      </c>
      <c r="AF557" s="83"/>
      <c r="AG557" s="83"/>
      <c r="AH557" s="84"/>
      <c r="AI557" s="93">
        <f t="shared" si="106"/>
        <v>189419616.22760001</v>
      </c>
      <c r="AJ557" s="11">
        <f t="shared" si="110"/>
        <v>0.91898566508992852</v>
      </c>
      <c r="AK557" s="11">
        <f t="shared" si="111"/>
        <v>2.4506258076367211E-2</v>
      </c>
      <c r="AL557" s="11">
        <f t="shared" si="107"/>
        <v>1.5036158307013315E-2</v>
      </c>
      <c r="AM557" s="11">
        <f t="shared" si="108"/>
        <v>4.0096379078200629E-4</v>
      </c>
      <c r="AN557" s="94">
        <f t="shared" si="109"/>
        <v>1.6361689717479908E-2</v>
      </c>
    </row>
    <row r="558" spans="1:40" ht="12.75" customHeight="1" x14ac:dyDescent="0.2">
      <c r="A558" s="4" t="s">
        <v>1459</v>
      </c>
      <c r="B558" s="96" t="s">
        <v>1262</v>
      </c>
      <c r="C558" s="96" t="s">
        <v>29</v>
      </c>
      <c r="D558" s="80" t="s">
        <v>1263</v>
      </c>
      <c r="E558" s="80" t="s">
        <v>964</v>
      </c>
      <c r="F558" s="80" t="s">
        <v>965</v>
      </c>
      <c r="G558" s="80" t="s">
        <v>1085</v>
      </c>
      <c r="H558" s="79" t="s">
        <v>31</v>
      </c>
      <c r="I558" s="26" t="s">
        <v>810</v>
      </c>
      <c r="J558" s="80" t="s">
        <v>24</v>
      </c>
      <c r="K558" s="36">
        <v>151008011106.86508</v>
      </c>
      <c r="L558" s="79"/>
      <c r="M558" s="79"/>
      <c r="N558" s="25">
        <v>-2.7260000000000001E-3</v>
      </c>
      <c r="O558" s="25"/>
      <c r="P558" s="81" t="s">
        <v>1333</v>
      </c>
      <c r="Q558" s="81"/>
      <c r="R558" s="81"/>
      <c r="S558" s="81"/>
      <c r="T558" s="33" t="s">
        <v>25</v>
      </c>
      <c r="U558" s="33" t="s">
        <v>25</v>
      </c>
      <c r="V558" s="81" t="s">
        <v>1353</v>
      </c>
      <c r="W558" s="82" t="s">
        <v>1195</v>
      </c>
      <c r="X558" s="81"/>
      <c r="Y558" s="83">
        <v>834317030</v>
      </c>
      <c r="Z558" s="83">
        <v>658949397</v>
      </c>
      <c r="AA558" s="83">
        <v>0</v>
      </c>
      <c r="AB558" s="83"/>
      <c r="AC558" s="83">
        <v>60321650</v>
      </c>
      <c r="AD558" s="6">
        <v>114986396</v>
      </c>
      <c r="AE558" s="6">
        <v>59587</v>
      </c>
      <c r="AF558" s="83"/>
      <c r="AG558" s="83"/>
      <c r="AH558" s="84"/>
      <c r="AI558" s="93">
        <f t="shared" si="106"/>
        <v>834257443</v>
      </c>
      <c r="AJ558" s="11">
        <f t="shared" si="110"/>
        <v>0.78986337194716527</v>
      </c>
      <c r="AK558" s="11">
        <f t="shared" si="111"/>
        <v>7.2305797815938697E-2</v>
      </c>
      <c r="AL558" s="11">
        <f t="shared" si="107"/>
        <v>4.3636717825101074E-3</v>
      </c>
      <c r="AM558" s="11">
        <f t="shared" si="108"/>
        <v>3.9945993300522105E-4</v>
      </c>
      <c r="AN558" s="94">
        <f t="shared" si="109"/>
        <v>5.5245906285701241E-3</v>
      </c>
    </row>
    <row r="559" spans="1:40" ht="12.75" customHeight="1" x14ac:dyDescent="0.2">
      <c r="A559" s="4" t="s">
        <v>1459</v>
      </c>
      <c r="B559" s="96" t="s">
        <v>1264</v>
      </c>
      <c r="C559" s="96" t="s">
        <v>29</v>
      </c>
      <c r="D559" s="80" t="s">
        <v>1265</v>
      </c>
      <c r="E559" s="80" t="s">
        <v>964</v>
      </c>
      <c r="F559" s="80" t="s">
        <v>965</v>
      </c>
      <c r="G559" s="80" t="s">
        <v>542</v>
      </c>
      <c r="H559" s="35" t="s">
        <v>77</v>
      </c>
      <c r="I559" s="80" t="s">
        <v>817</v>
      </c>
      <c r="J559" s="80" t="s">
        <v>24</v>
      </c>
      <c r="K559" s="36">
        <v>3361603937.848177</v>
      </c>
      <c r="L559" s="79"/>
      <c r="M559" s="79"/>
      <c r="N559" s="25">
        <v>0.24607299999999999</v>
      </c>
      <c r="O559" s="25">
        <v>0.19886300000000001</v>
      </c>
      <c r="P559" s="81" t="s">
        <v>1192</v>
      </c>
      <c r="Q559" s="81"/>
      <c r="R559" s="81"/>
      <c r="S559" s="81"/>
      <c r="T559" s="33" t="s">
        <v>25</v>
      </c>
      <c r="U559" s="33" t="s">
        <v>25</v>
      </c>
      <c r="V559" s="81" t="s">
        <v>1353</v>
      </c>
      <c r="W559" s="82" t="s">
        <v>1461</v>
      </c>
      <c r="X559" s="81"/>
      <c r="Y559" s="83">
        <v>53395572.653976455</v>
      </c>
      <c r="Z559" s="83">
        <v>47134514</v>
      </c>
      <c r="AA559" s="83">
        <v>0</v>
      </c>
      <c r="AB559" s="83"/>
      <c r="AC559" s="83">
        <v>1346687.0186640003</v>
      </c>
      <c r="AD559" s="6">
        <v>3195305.6561196023</v>
      </c>
      <c r="AE559" s="6">
        <v>1719065.9791928523</v>
      </c>
      <c r="AF559" s="83"/>
      <c r="AG559" s="83"/>
      <c r="AH559" s="84"/>
      <c r="AI559" s="93">
        <f t="shared" si="106"/>
        <v>51676506.674783602</v>
      </c>
      <c r="AJ559" s="11">
        <f t="shared" si="110"/>
        <v>0.91210720369765352</v>
      </c>
      <c r="AK559" s="11">
        <f t="shared" si="111"/>
        <v>2.6059946875649363E-2</v>
      </c>
      <c r="AL559" s="11">
        <f t="shared" si="107"/>
        <v>1.4021435859624691E-2</v>
      </c>
      <c r="AM559" s="11">
        <f t="shared" si="108"/>
        <v>4.0060847249186616E-4</v>
      </c>
      <c r="AN559" s="94">
        <f t="shared" si="109"/>
        <v>1.5372574410970813E-2</v>
      </c>
    </row>
    <row r="560" spans="1:40" ht="12.75" customHeight="1" x14ac:dyDescent="0.2">
      <c r="A560" s="4" t="s">
        <v>1459</v>
      </c>
      <c r="B560" s="96" t="s">
        <v>1264</v>
      </c>
      <c r="C560" s="96" t="s">
        <v>1193</v>
      </c>
      <c r="D560" s="80" t="s">
        <v>1266</v>
      </c>
      <c r="E560" s="80" t="s">
        <v>964</v>
      </c>
      <c r="F560" s="80" t="s">
        <v>965</v>
      </c>
      <c r="G560" s="80" t="s">
        <v>542</v>
      </c>
      <c r="H560" s="35" t="s">
        <v>77</v>
      </c>
      <c r="I560" s="80" t="s">
        <v>817</v>
      </c>
      <c r="J560" s="80" t="s">
        <v>52</v>
      </c>
      <c r="K560" s="36">
        <v>1914827.8758730148</v>
      </c>
      <c r="L560" s="79"/>
      <c r="M560" s="79"/>
      <c r="N560" s="25">
        <v>0.249608</v>
      </c>
      <c r="O560" s="25">
        <v>0.19886300000000001</v>
      </c>
      <c r="P560" s="81" t="s">
        <v>1192</v>
      </c>
      <c r="Q560" s="81"/>
      <c r="R560" s="81"/>
      <c r="S560" s="81"/>
      <c r="T560" s="33" t="s">
        <v>25</v>
      </c>
      <c r="U560" s="33" t="s">
        <v>25</v>
      </c>
      <c r="V560" s="81" t="s">
        <v>1353</v>
      </c>
      <c r="W560" s="82" t="s">
        <v>1461</v>
      </c>
      <c r="X560" s="81"/>
      <c r="Y560" s="83">
        <v>30472.134901554142</v>
      </c>
      <c r="Z560" s="83">
        <v>26904.646313999983</v>
      </c>
      <c r="AA560" s="83">
        <v>0</v>
      </c>
      <c r="AB560" s="83"/>
      <c r="AC560" s="83">
        <v>768.69711400012591</v>
      </c>
      <c r="AD560" s="6">
        <v>1817.0197075776418</v>
      </c>
      <c r="AE560" s="6">
        <v>981.77176597639311</v>
      </c>
      <c r="AF560" s="83"/>
      <c r="AG560" s="83"/>
      <c r="AH560" s="84"/>
      <c r="AI560" s="93">
        <f t="shared" si="106"/>
        <v>29490.363135577751</v>
      </c>
      <c r="AJ560" s="11">
        <f t="shared" si="110"/>
        <v>0.9123199395785565</v>
      </c>
      <c r="AK560" s="11">
        <f t="shared" si="111"/>
        <v>2.6066044370703412E-2</v>
      </c>
      <c r="AL560" s="11">
        <f t="shared" si="107"/>
        <v>1.4050686567184806E-2</v>
      </c>
      <c r="AM560" s="11">
        <f t="shared" si="108"/>
        <v>4.0144449727611101E-4</v>
      </c>
      <c r="AN560" s="94">
        <f t="shared" si="109"/>
        <v>1.5401051711832012E-2</v>
      </c>
    </row>
    <row r="561" spans="1:40" ht="12.75" customHeight="1" x14ac:dyDescent="0.2">
      <c r="A561" s="4" t="s">
        <v>1459</v>
      </c>
      <c r="B561" s="96" t="s">
        <v>1267</v>
      </c>
      <c r="C561" s="96" t="s">
        <v>29</v>
      </c>
      <c r="D561" s="80" t="s">
        <v>1268</v>
      </c>
      <c r="E561" s="80" t="s">
        <v>964</v>
      </c>
      <c r="F561" s="80" t="s">
        <v>965</v>
      </c>
      <c r="G561" s="80" t="s">
        <v>542</v>
      </c>
      <c r="H561" s="79" t="s">
        <v>23</v>
      </c>
      <c r="I561" s="26" t="s">
        <v>810</v>
      </c>
      <c r="J561" s="80" t="s">
        <v>24</v>
      </c>
      <c r="K561" s="36">
        <v>1682286720.6984127</v>
      </c>
      <c r="L561" s="79"/>
      <c r="M561" s="79"/>
      <c r="N561" s="25">
        <v>6.0319999999999999E-2</v>
      </c>
      <c r="O561" s="25"/>
      <c r="P561" s="81" t="s">
        <v>1189</v>
      </c>
      <c r="Q561" s="81"/>
      <c r="R561" s="81"/>
      <c r="S561" s="81"/>
      <c r="T561" s="33" t="s">
        <v>25</v>
      </c>
      <c r="U561" s="33" t="s">
        <v>25</v>
      </c>
      <c r="V561" s="81" t="s">
        <v>1353</v>
      </c>
      <c r="W561" s="82" t="s">
        <v>1335</v>
      </c>
      <c r="X561" s="81"/>
      <c r="Y561" s="83">
        <v>4837282.8964999998</v>
      </c>
      <c r="Z561" s="83">
        <v>3379661</v>
      </c>
      <c r="AA561" s="83">
        <v>0</v>
      </c>
      <c r="AB561" s="83"/>
      <c r="AC561" s="83">
        <v>675930</v>
      </c>
      <c r="AD561" s="6">
        <v>689428</v>
      </c>
      <c r="AE561" s="6">
        <v>92263.896500000003</v>
      </c>
      <c r="AF561" s="83"/>
      <c r="AG561" s="83"/>
      <c r="AH561" s="84">
        <v>9.0733224714596213E-3</v>
      </c>
      <c r="AI561" s="93">
        <f t="shared" si="106"/>
        <v>4745019</v>
      </c>
      <c r="AJ561" s="11">
        <f t="shared" si="110"/>
        <v>0.71225447147840715</v>
      </c>
      <c r="AK561" s="11">
        <f t="shared" si="111"/>
        <v>0.14245043065159485</v>
      </c>
      <c r="AL561" s="11">
        <f t="shared" si="107"/>
        <v>2.0089684822554572E-3</v>
      </c>
      <c r="AM561" s="11">
        <f t="shared" si="108"/>
        <v>4.0179238870730852E-4</v>
      </c>
      <c r="AN561" s="94">
        <f t="shared" si="109"/>
        <v>1.1893899333666602E-2</v>
      </c>
    </row>
    <row r="562" spans="1:40" ht="12.75" customHeight="1" x14ac:dyDescent="0.2">
      <c r="A562" s="4" t="s">
        <v>1459</v>
      </c>
      <c r="B562" s="96" t="s">
        <v>1269</v>
      </c>
      <c r="C562" s="96" t="s">
        <v>29</v>
      </c>
      <c r="D562" s="80" t="s">
        <v>1270</v>
      </c>
      <c r="E562" s="80" t="s">
        <v>964</v>
      </c>
      <c r="F562" s="80" t="s">
        <v>965</v>
      </c>
      <c r="G562" s="80" t="s">
        <v>542</v>
      </c>
      <c r="H562" s="79" t="s">
        <v>37</v>
      </c>
      <c r="I562" s="80" t="s">
        <v>817</v>
      </c>
      <c r="J562" s="80" t="s">
        <v>52</v>
      </c>
      <c r="K562" s="36">
        <v>8637852.4920634925</v>
      </c>
      <c r="L562" s="79"/>
      <c r="M562" s="79"/>
      <c r="N562" s="25">
        <v>6.8263000000000004E-2</v>
      </c>
      <c r="O562" s="25"/>
      <c r="P562" s="81" t="s">
        <v>1335</v>
      </c>
      <c r="Q562" s="81"/>
      <c r="R562" s="81"/>
      <c r="S562" s="81"/>
      <c r="T562" s="33" t="s">
        <v>25</v>
      </c>
      <c r="U562" s="33" t="s">
        <v>25</v>
      </c>
      <c r="V562" s="81" t="s">
        <v>1353</v>
      </c>
      <c r="W562" s="82" t="s">
        <v>1195</v>
      </c>
      <c r="X562" s="81"/>
      <c r="Y562" s="83">
        <v>7781.3947207519286</v>
      </c>
      <c r="Z562" s="83">
        <v>0</v>
      </c>
      <c r="AA562" s="83">
        <v>0</v>
      </c>
      <c r="AB562" s="83"/>
      <c r="AC562" s="83">
        <v>3463.15</v>
      </c>
      <c r="AD562" s="6">
        <v>4221.24</v>
      </c>
      <c r="AE562" s="6">
        <v>97.00472075192927</v>
      </c>
      <c r="AF562" s="83"/>
      <c r="AG562" s="83"/>
      <c r="AH562" s="84"/>
      <c r="AI562" s="93">
        <f t="shared" si="106"/>
        <v>7684.3899999999994</v>
      </c>
      <c r="AJ562" s="11">
        <f t="shared" si="110"/>
        <v>0</v>
      </c>
      <c r="AK562" s="11">
        <f t="shared" si="111"/>
        <v>0.45067337810808672</v>
      </c>
      <c r="AL562" s="11">
        <f t="shared" si="107"/>
        <v>0</v>
      </c>
      <c r="AM562" s="11">
        <f t="shared" si="108"/>
        <v>4.0092719841904707E-4</v>
      </c>
      <c r="AN562" s="94">
        <f t="shared" si="109"/>
        <v>8.8961810902194274E-4</v>
      </c>
    </row>
    <row r="563" spans="1:40" ht="12.75" customHeight="1" x14ac:dyDescent="0.2">
      <c r="A563" s="4" t="s">
        <v>1459</v>
      </c>
      <c r="B563" s="96" t="s">
        <v>1271</v>
      </c>
      <c r="C563" s="96" t="s">
        <v>29</v>
      </c>
      <c r="D563" s="80" t="s">
        <v>1272</v>
      </c>
      <c r="E563" s="80" t="s">
        <v>964</v>
      </c>
      <c r="F563" s="80" t="s">
        <v>965</v>
      </c>
      <c r="G563" s="80" t="s">
        <v>542</v>
      </c>
      <c r="H563" s="79" t="s">
        <v>37</v>
      </c>
      <c r="I563" s="80" t="s">
        <v>817</v>
      </c>
      <c r="J563" s="80" t="s">
        <v>24</v>
      </c>
      <c r="K563" s="36">
        <v>8032465993.8253965</v>
      </c>
      <c r="L563" s="79"/>
      <c r="M563" s="79"/>
      <c r="N563" s="25">
        <v>6.3639000000000001E-2</v>
      </c>
      <c r="O563" s="25"/>
      <c r="P563" s="81" t="s">
        <v>1335</v>
      </c>
      <c r="Q563" s="81"/>
      <c r="R563" s="81"/>
      <c r="S563" s="81"/>
      <c r="T563" s="33" t="s">
        <v>25</v>
      </c>
      <c r="U563" s="33" t="s">
        <v>25</v>
      </c>
      <c r="V563" s="81" t="s">
        <v>1353</v>
      </c>
      <c r="W563" s="82" t="s">
        <v>1195</v>
      </c>
      <c r="X563" s="81"/>
      <c r="Y563" s="83">
        <v>26503357.829799999</v>
      </c>
      <c r="Z563" s="83">
        <v>20121710</v>
      </c>
      <c r="AA563" s="83">
        <v>0</v>
      </c>
      <c r="AB563" s="83"/>
      <c r="AC563" s="83">
        <v>3219483</v>
      </c>
      <c r="AD563" s="6">
        <v>3126896</v>
      </c>
      <c r="AE563" s="6">
        <v>35268.8298</v>
      </c>
      <c r="AF563" s="83"/>
      <c r="AG563" s="83"/>
      <c r="AH563" s="84">
        <v>1.9407395864068746E-3</v>
      </c>
      <c r="AI563" s="93">
        <f t="shared" si="106"/>
        <v>26468089</v>
      </c>
      <c r="AJ563" s="11">
        <f t="shared" si="110"/>
        <v>0.76022526597972373</v>
      </c>
      <c r="AK563" s="11">
        <f t="shared" si="111"/>
        <v>0.12163639770139809</v>
      </c>
      <c r="AL563" s="11">
        <f t="shared" si="107"/>
        <v>2.5050476423389375E-3</v>
      </c>
      <c r="AM563" s="11">
        <f t="shared" si="108"/>
        <v>4.0080879302506044E-4</v>
      </c>
      <c r="AN563" s="94">
        <f t="shared" si="109"/>
        <v>5.2358782176001066E-3</v>
      </c>
    </row>
    <row r="564" spans="1:40" ht="12.75" customHeight="1" x14ac:dyDescent="0.2">
      <c r="A564" s="4" t="s">
        <v>1459</v>
      </c>
      <c r="B564" s="96" t="s">
        <v>1273</v>
      </c>
      <c r="C564" s="96" t="s">
        <v>29</v>
      </c>
      <c r="D564" s="80" t="s">
        <v>1274</v>
      </c>
      <c r="E564" s="80" t="s">
        <v>964</v>
      </c>
      <c r="F564" s="80" t="s">
        <v>965</v>
      </c>
      <c r="G564" s="80" t="s">
        <v>542</v>
      </c>
      <c r="H564" s="79" t="s">
        <v>23</v>
      </c>
      <c r="I564" s="26" t="s">
        <v>810</v>
      </c>
      <c r="J564" s="80" t="s">
        <v>24</v>
      </c>
      <c r="K564" s="36">
        <v>13658133456.34127</v>
      </c>
      <c r="L564" s="79"/>
      <c r="M564" s="79"/>
      <c r="N564" s="25">
        <v>2.7283000000000002E-2</v>
      </c>
      <c r="O564" s="25"/>
      <c r="P564" s="81" t="s">
        <v>1189</v>
      </c>
      <c r="Q564" s="81"/>
      <c r="R564" s="81"/>
      <c r="S564" s="81"/>
      <c r="T564" s="33" t="s">
        <v>25</v>
      </c>
      <c r="U564" s="33" t="s">
        <v>25</v>
      </c>
      <c r="V564" s="81" t="s">
        <v>1353</v>
      </c>
      <c r="W564" s="82" t="s">
        <v>1195</v>
      </c>
      <c r="X564" s="81"/>
      <c r="Y564" s="83">
        <v>10834442.8298</v>
      </c>
      <c r="Z564" s="83">
        <v>0</v>
      </c>
      <c r="AA564" s="83">
        <v>0</v>
      </c>
      <c r="AB564" s="83"/>
      <c r="AC564" s="83">
        <v>5467380</v>
      </c>
      <c r="AD564" s="6">
        <v>5332332</v>
      </c>
      <c r="AE564" s="6">
        <v>34730.8298</v>
      </c>
      <c r="AF564" s="83"/>
      <c r="AG564" s="83"/>
      <c r="AH564" s="84">
        <v>5.7193707029441088E-3</v>
      </c>
      <c r="AI564" s="93">
        <f t="shared" si="106"/>
        <v>10799712</v>
      </c>
      <c r="AJ564" s="11">
        <f t="shared" si="110"/>
        <v>0</v>
      </c>
      <c r="AK564" s="11">
        <f t="shared" si="111"/>
        <v>0.50625238895259428</v>
      </c>
      <c r="AL564" s="11">
        <f t="shared" si="107"/>
        <v>0</v>
      </c>
      <c r="AM564" s="11">
        <f t="shared" si="108"/>
        <v>4.0030213626749827E-4</v>
      </c>
      <c r="AN564" s="94">
        <f t="shared" si="109"/>
        <v>6.5100872407874155E-3</v>
      </c>
    </row>
    <row r="565" spans="1:40" ht="12.75" customHeight="1" x14ac:dyDescent="0.2">
      <c r="A565" s="4" t="s">
        <v>1459</v>
      </c>
      <c r="B565" s="96" t="s">
        <v>1275</v>
      </c>
      <c r="C565" s="96" t="s">
        <v>29</v>
      </c>
      <c r="D565" s="80" t="s">
        <v>1276</v>
      </c>
      <c r="E565" s="80" t="s">
        <v>964</v>
      </c>
      <c r="F565" s="80" t="s">
        <v>965</v>
      </c>
      <c r="G565" s="80" t="s">
        <v>542</v>
      </c>
      <c r="H565" s="79" t="s">
        <v>176</v>
      </c>
      <c r="I565" s="80" t="s">
        <v>817</v>
      </c>
      <c r="J565" s="80" t="s">
        <v>24</v>
      </c>
      <c r="K565" s="36">
        <v>2362390332.6230159</v>
      </c>
      <c r="L565" s="79"/>
      <c r="M565" s="79"/>
      <c r="N565" s="25">
        <v>0.10914699999999999</v>
      </c>
      <c r="O565" s="25"/>
      <c r="P565" s="81" t="s">
        <v>1336</v>
      </c>
      <c r="Q565" s="81"/>
      <c r="R565" s="81"/>
      <c r="S565" s="81"/>
      <c r="T565" s="33" t="s">
        <v>25</v>
      </c>
      <c r="U565" s="33" t="s">
        <v>25</v>
      </c>
      <c r="V565" s="81" t="s">
        <v>1353</v>
      </c>
      <c r="W565" s="82" t="s">
        <v>1195</v>
      </c>
      <c r="X565" s="81"/>
      <c r="Y565" s="83">
        <v>15804919.8298</v>
      </c>
      <c r="Z565" s="83">
        <v>13739532</v>
      </c>
      <c r="AA565" s="83">
        <v>0</v>
      </c>
      <c r="AB565" s="83"/>
      <c r="AC565" s="83">
        <v>947564</v>
      </c>
      <c r="AD565" s="6">
        <v>1083025</v>
      </c>
      <c r="AE565" s="6">
        <v>34798.8298</v>
      </c>
      <c r="AF565" s="83"/>
      <c r="AG565" s="83"/>
      <c r="AH565" s="84">
        <v>3.6797569677400276E-3</v>
      </c>
      <c r="AI565" s="93">
        <f t="shared" si="106"/>
        <v>15770121</v>
      </c>
      <c r="AJ565" s="11">
        <f t="shared" si="110"/>
        <v>0.87123821053750949</v>
      </c>
      <c r="AK565" s="11">
        <f t="shared" si="111"/>
        <v>6.0086032313892833E-2</v>
      </c>
      <c r="AL565" s="11">
        <f t="shared" si="107"/>
        <v>5.8159448971096513E-3</v>
      </c>
      <c r="AM565" s="11">
        <f t="shared" si="108"/>
        <v>4.0110391027036504E-4</v>
      </c>
      <c r="AN565" s="94">
        <f t="shared" si="109"/>
        <v>1.0355250336564507E-2</v>
      </c>
    </row>
    <row r="566" spans="1:40" ht="12.75" customHeight="1" x14ac:dyDescent="0.2">
      <c r="A566" s="4" t="s">
        <v>1459</v>
      </c>
      <c r="B566" s="97" t="s">
        <v>1277</v>
      </c>
      <c r="C566" s="97" t="s">
        <v>29</v>
      </c>
      <c r="D566" s="81" t="s">
        <v>1278</v>
      </c>
      <c r="E566" s="81" t="s">
        <v>964</v>
      </c>
      <c r="F566" s="81" t="s">
        <v>965</v>
      </c>
      <c r="G566" s="81" t="s">
        <v>1085</v>
      </c>
      <c r="H566" s="87" t="s">
        <v>57</v>
      </c>
      <c r="I566" s="26" t="s">
        <v>810</v>
      </c>
      <c r="J566" s="81" t="s">
        <v>24</v>
      </c>
      <c r="K566" s="36">
        <v>22839497832.92857</v>
      </c>
      <c r="L566" s="79"/>
      <c r="M566" s="79"/>
      <c r="N566" s="25">
        <v>-1.714E-3</v>
      </c>
      <c r="O566" s="25"/>
      <c r="P566" s="81" t="s">
        <v>1333</v>
      </c>
      <c r="Q566" s="81"/>
      <c r="R566" s="81"/>
      <c r="S566" s="81"/>
      <c r="T566" s="33" t="s">
        <v>25</v>
      </c>
      <c r="U566" s="33" t="s">
        <v>25</v>
      </c>
      <c r="V566" s="81" t="s">
        <v>1353</v>
      </c>
      <c r="W566" s="82" t="s">
        <v>1335</v>
      </c>
      <c r="X566" s="81"/>
      <c r="Y566" s="83">
        <v>109790391.6877</v>
      </c>
      <c r="Z566" s="83">
        <v>82233832</v>
      </c>
      <c r="AA566" s="83">
        <v>0</v>
      </c>
      <c r="AB566" s="83"/>
      <c r="AC566" s="83">
        <v>9119822</v>
      </c>
      <c r="AD566" s="6">
        <v>18373940</v>
      </c>
      <c r="AE566" s="6">
        <v>62797.687699999995</v>
      </c>
      <c r="AF566" s="83"/>
      <c r="AG566" s="83"/>
      <c r="AH566" s="84"/>
      <c r="AI566" s="93">
        <f t="shared" si="106"/>
        <v>109727594</v>
      </c>
      <c r="AJ566" s="11">
        <f t="shared" si="110"/>
        <v>0.74943620836159042</v>
      </c>
      <c r="AK566" s="11">
        <f t="shared" si="111"/>
        <v>8.3113296004649478E-2</v>
      </c>
      <c r="AL566" s="11">
        <f t="shared" ref="AL566:AL597" si="112">+Z566/K566</f>
        <v>3.6005096347363806E-3</v>
      </c>
      <c r="AM566" s="11">
        <f t="shared" ref="AM566:AM597" si="113">+AC566/K566</f>
        <v>3.9930046040029862E-4</v>
      </c>
      <c r="AN566" s="94">
        <f t="shared" ref="AN566:AN597" si="114">+AI566/K566+AH566</f>
        <v>4.8042910051113979E-3</v>
      </c>
    </row>
    <row r="567" spans="1:40" ht="12.75" customHeight="1" x14ac:dyDescent="0.2">
      <c r="A567" s="4" t="s">
        <v>1459</v>
      </c>
      <c r="B567" s="97" t="s">
        <v>1279</v>
      </c>
      <c r="C567" s="97" t="s">
        <v>29</v>
      </c>
      <c r="D567" s="81" t="s">
        <v>1280</v>
      </c>
      <c r="E567" s="81" t="s">
        <v>964</v>
      </c>
      <c r="F567" s="81" t="s">
        <v>965</v>
      </c>
      <c r="G567" s="81" t="s">
        <v>542</v>
      </c>
      <c r="H567" s="87" t="s">
        <v>110</v>
      </c>
      <c r="I567" s="81" t="s">
        <v>817</v>
      </c>
      <c r="J567" s="81" t="s">
        <v>24</v>
      </c>
      <c r="K567" s="36">
        <v>39986477858.730156</v>
      </c>
      <c r="L567" s="79"/>
      <c r="M567" s="79"/>
      <c r="N567" s="25">
        <v>2.3961E-2</v>
      </c>
      <c r="O567" s="25"/>
      <c r="P567" s="81" t="s">
        <v>1336</v>
      </c>
      <c r="Q567" s="81"/>
      <c r="R567" s="81"/>
      <c r="S567" s="81"/>
      <c r="T567" s="33" t="s">
        <v>25</v>
      </c>
      <c r="U567" s="33" t="s">
        <v>25</v>
      </c>
      <c r="V567" s="81" t="s">
        <v>1353</v>
      </c>
      <c r="W567" s="82" t="s">
        <v>1461</v>
      </c>
      <c r="X567" s="81"/>
      <c r="Y567" s="83">
        <v>31449774</v>
      </c>
      <c r="Z567" s="83">
        <v>0</v>
      </c>
      <c r="AA567" s="83">
        <v>0</v>
      </c>
      <c r="AB567" s="83"/>
      <c r="AC567" s="83">
        <v>16009079</v>
      </c>
      <c r="AD567" s="6">
        <v>15409280</v>
      </c>
      <c r="AE567" s="6">
        <v>31415</v>
      </c>
      <c r="AF567" s="83"/>
      <c r="AG567" s="83"/>
      <c r="AH567" s="84">
        <v>1.6748927911018289E-2</v>
      </c>
      <c r="AI567" s="93">
        <f t="shared" si="106"/>
        <v>31418359</v>
      </c>
      <c r="AJ567" s="11">
        <f t="shared" si="110"/>
        <v>0</v>
      </c>
      <c r="AK567" s="11">
        <f t="shared" si="111"/>
        <v>0.50954535849564897</v>
      </c>
      <c r="AL567" s="11">
        <f t="shared" si="112"/>
        <v>0</v>
      </c>
      <c r="AM567" s="11">
        <f t="shared" si="113"/>
        <v>4.0036231889588081E-4</v>
      </c>
      <c r="AN567" s="94">
        <f t="shared" si="114"/>
        <v>1.7534652502991584E-2</v>
      </c>
    </row>
    <row r="568" spans="1:40" ht="12.75" customHeight="1" x14ac:dyDescent="0.2">
      <c r="A568" s="4" t="s">
        <v>1459</v>
      </c>
      <c r="B568" s="97" t="s">
        <v>1281</v>
      </c>
      <c r="C568" s="97" t="s">
        <v>29</v>
      </c>
      <c r="D568" s="81" t="s">
        <v>1282</v>
      </c>
      <c r="E568" s="81" t="s">
        <v>964</v>
      </c>
      <c r="F568" s="81" t="s">
        <v>965</v>
      </c>
      <c r="G568" s="81" t="s">
        <v>542</v>
      </c>
      <c r="H568" s="87" t="s">
        <v>23</v>
      </c>
      <c r="I568" s="26" t="s">
        <v>810</v>
      </c>
      <c r="J568" s="81" t="s">
        <v>24</v>
      </c>
      <c r="K568" s="36">
        <v>1410537995.6349206</v>
      </c>
      <c r="L568" s="79"/>
      <c r="M568" s="79"/>
      <c r="N568" s="25">
        <v>5.0623000000000001E-2</v>
      </c>
      <c r="O568" s="25"/>
      <c r="P568" s="81" t="s">
        <v>1189</v>
      </c>
      <c r="Q568" s="81"/>
      <c r="R568" s="81"/>
      <c r="S568" s="81"/>
      <c r="T568" s="33" t="s">
        <v>25</v>
      </c>
      <c r="U568" s="33" t="s">
        <v>25</v>
      </c>
      <c r="V568" s="81" t="s">
        <v>1353</v>
      </c>
      <c r="W568" s="82" t="s">
        <v>1335</v>
      </c>
      <c r="X568" s="81"/>
      <c r="Y568" s="83">
        <v>4687335.8964999998</v>
      </c>
      <c r="Z568" s="83">
        <v>3182040</v>
      </c>
      <c r="AA568" s="83">
        <v>0</v>
      </c>
      <c r="AB568" s="83"/>
      <c r="AC568" s="83">
        <v>565707</v>
      </c>
      <c r="AD568" s="6">
        <v>782210</v>
      </c>
      <c r="AE568" s="6">
        <v>157378.8965</v>
      </c>
      <c r="AF568" s="83"/>
      <c r="AG568" s="83"/>
      <c r="AH568" s="84">
        <v>9.2998305142429263E-3</v>
      </c>
      <c r="AI568" s="93">
        <f t="shared" si="106"/>
        <v>4529957</v>
      </c>
      <c r="AJ568" s="11">
        <f t="shared" si="110"/>
        <v>0.70244375388110747</v>
      </c>
      <c r="AK568" s="11">
        <f t="shared" si="111"/>
        <v>0.12488131785798408</v>
      </c>
      <c r="AL568" s="11">
        <f t="shared" si="112"/>
        <v>2.2559052006023272E-3</v>
      </c>
      <c r="AM568" s="11">
        <f t="shared" si="113"/>
        <v>4.0105761188330148E-4</v>
      </c>
      <c r="AN568" s="94">
        <f t="shared" si="114"/>
        <v>1.251134060047846E-2</v>
      </c>
    </row>
    <row r="569" spans="1:40" ht="12.75" customHeight="1" x14ac:dyDescent="0.2">
      <c r="A569" s="4" t="s">
        <v>1459</v>
      </c>
      <c r="B569" s="97" t="s">
        <v>1283</v>
      </c>
      <c r="C569" s="97" t="s">
        <v>29</v>
      </c>
      <c r="D569" s="81" t="s">
        <v>1284</v>
      </c>
      <c r="E569" s="81" t="s">
        <v>964</v>
      </c>
      <c r="F569" s="81" t="s">
        <v>965</v>
      </c>
      <c r="G569" s="81" t="s">
        <v>1085</v>
      </c>
      <c r="H569" s="35" t="s">
        <v>77</v>
      </c>
      <c r="I569" s="81" t="s">
        <v>817</v>
      </c>
      <c r="J569" s="81" t="s">
        <v>24</v>
      </c>
      <c r="K569" s="36">
        <v>9189641368.3412704</v>
      </c>
      <c r="L569" s="79"/>
      <c r="M569" s="79"/>
      <c r="N569" s="25">
        <v>0.20758799999999999</v>
      </c>
      <c r="O569" s="25">
        <v>0.19370799999999999</v>
      </c>
      <c r="P569" s="81" t="s">
        <v>1192</v>
      </c>
      <c r="Q569" s="81"/>
      <c r="R569" s="81"/>
      <c r="S569" s="81"/>
      <c r="T569" s="33" t="s">
        <v>25</v>
      </c>
      <c r="U569" s="33" t="s">
        <v>25</v>
      </c>
      <c r="V569" s="81" t="s">
        <v>1353</v>
      </c>
      <c r="W569" s="82" t="s">
        <v>1195</v>
      </c>
      <c r="X569" s="81"/>
      <c r="Y569" s="83">
        <v>198670464.0341346</v>
      </c>
      <c r="Z569" s="83">
        <v>184466963</v>
      </c>
      <c r="AA569" s="83">
        <v>0</v>
      </c>
      <c r="AB569" s="83"/>
      <c r="AC569" s="83">
        <v>3689339.1537949061</v>
      </c>
      <c r="AD569" s="6">
        <v>7307247.8718581982</v>
      </c>
      <c r="AE569" s="6">
        <v>3206914.0084814834</v>
      </c>
      <c r="AF569" s="83"/>
      <c r="AG569" s="83"/>
      <c r="AH569" s="84"/>
      <c r="AI569" s="93">
        <f t="shared" si="106"/>
        <v>195463550.02565312</v>
      </c>
      <c r="AJ569" s="11">
        <f t="shared" si="110"/>
        <v>0.94374098380895111</v>
      </c>
      <c r="AK569" s="11">
        <f t="shared" si="111"/>
        <v>1.8874819132829155E-2</v>
      </c>
      <c r="AL569" s="11">
        <f t="shared" si="112"/>
        <v>2.0073358209113254E-2</v>
      </c>
      <c r="AM569" s="11">
        <f t="shared" si="113"/>
        <v>4.0146715262522065E-4</v>
      </c>
      <c r="AN569" s="94">
        <f t="shared" si="114"/>
        <v>2.1269986737353416E-2</v>
      </c>
    </row>
    <row r="570" spans="1:40" ht="12.75" customHeight="1" x14ac:dyDescent="0.2">
      <c r="A570" s="4" t="s">
        <v>1459</v>
      </c>
      <c r="B570" s="97" t="s">
        <v>1283</v>
      </c>
      <c r="C570" s="97" t="s">
        <v>1193</v>
      </c>
      <c r="D570" s="81" t="s">
        <v>1285</v>
      </c>
      <c r="E570" s="81" t="s">
        <v>964</v>
      </c>
      <c r="F570" s="81" t="s">
        <v>965</v>
      </c>
      <c r="G570" s="81" t="s">
        <v>1085</v>
      </c>
      <c r="H570" s="35" t="s">
        <v>77</v>
      </c>
      <c r="I570" s="81" t="s">
        <v>817</v>
      </c>
      <c r="J570" s="81" t="s">
        <v>24</v>
      </c>
      <c r="K570" s="36">
        <v>25284591796.452381</v>
      </c>
      <c r="L570" s="79"/>
      <c r="M570" s="79"/>
      <c r="N570" s="25">
        <v>0.22210199999999999</v>
      </c>
      <c r="O570" s="25">
        <v>0.19370799999999999</v>
      </c>
      <c r="P570" s="81" t="s">
        <v>1233</v>
      </c>
      <c r="Q570" s="81"/>
      <c r="R570" s="81"/>
      <c r="S570" s="81"/>
      <c r="T570" s="33" t="s">
        <v>25</v>
      </c>
      <c r="U570" s="33" t="s">
        <v>25</v>
      </c>
      <c r="V570" s="81" t="s">
        <v>1353</v>
      </c>
      <c r="W570" s="82" t="s">
        <v>1195</v>
      </c>
      <c r="X570" s="81"/>
      <c r="Y570" s="83">
        <v>241279772.16666541</v>
      </c>
      <c r="Z570" s="83">
        <v>202311659</v>
      </c>
      <c r="AA570" s="83">
        <v>0</v>
      </c>
      <c r="AB570" s="83"/>
      <c r="AC570" s="83">
        <v>10115582.846205084</v>
      </c>
      <c r="AD570" s="6">
        <v>20054607.056341805</v>
      </c>
      <c r="AE570" s="6">
        <v>8797923.2641185187</v>
      </c>
      <c r="AF570" s="83"/>
      <c r="AG570" s="83"/>
      <c r="AH570" s="84"/>
      <c r="AI570" s="93">
        <f t="shared" si="106"/>
        <v>232481848.90254688</v>
      </c>
      <c r="AJ570" s="11">
        <f t="shared" si="110"/>
        <v>0.87022561096718654</v>
      </c>
      <c r="AK570" s="11">
        <f t="shared" si="111"/>
        <v>4.3511280101894721E-2</v>
      </c>
      <c r="AL570" s="11">
        <f t="shared" si="112"/>
        <v>8.0013812613097379E-3</v>
      </c>
      <c r="AM570" s="11">
        <f t="shared" si="113"/>
        <v>4.0006905896042093E-4</v>
      </c>
      <c r="AN570" s="94">
        <f t="shared" si="114"/>
        <v>9.1946055832772371E-3</v>
      </c>
    </row>
    <row r="571" spans="1:40" ht="12.75" customHeight="1" x14ac:dyDescent="0.2">
      <c r="A571" s="4" t="s">
        <v>1459</v>
      </c>
      <c r="B571" s="97" t="s">
        <v>1286</v>
      </c>
      <c r="C571" s="97" t="s">
        <v>29</v>
      </c>
      <c r="D571" s="81" t="s">
        <v>1287</v>
      </c>
      <c r="E571" s="81" t="s">
        <v>964</v>
      </c>
      <c r="F571" s="81" t="s">
        <v>965</v>
      </c>
      <c r="G571" s="81" t="s">
        <v>1085</v>
      </c>
      <c r="H571" s="87" t="s">
        <v>31</v>
      </c>
      <c r="I571" s="26" t="s">
        <v>810</v>
      </c>
      <c r="J571" s="81" t="s">
        <v>24</v>
      </c>
      <c r="K571" s="36">
        <v>2583158561.9761906</v>
      </c>
      <c r="L571" s="79"/>
      <c r="M571" s="79"/>
      <c r="N571" s="25">
        <v>4.1663733525718838E-2</v>
      </c>
      <c r="O571" s="25"/>
      <c r="P571" s="81" t="s">
        <v>1333</v>
      </c>
      <c r="Q571" s="81"/>
      <c r="R571" s="81"/>
      <c r="S571" s="81"/>
      <c r="T571" s="33" t="s">
        <v>25</v>
      </c>
      <c r="U571" s="33" t="s">
        <v>25</v>
      </c>
      <c r="V571" s="81" t="s">
        <v>1353</v>
      </c>
      <c r="W571" s="82" t="s">
        <v>1362</v>
      </c>
      <c r="X571" s="81"/>
      <c r="Y571" s="83">
        <v>50317406.015000001</v>
      </c>
      <c r="Z571" s="83">
        <v>28924055</v>
      </c>
      <c r="AA571" s="83">
        <v>0</v>
      </c>
      <c r="AB571" s="83"/>
      <c r="AC571" s="83">
        <v>1034756</v>
      </c>
      <c r="AD571" s="6">
        <v>2694701</v>
      </c>
      <c r="AE571" s="6">
        <v>17663894.015000001</v>
      </c>
      <c r="AF571" s="83"/>
      <c r="AG571" s="83"/>
      <c r="AH571" s="84"/>
      <c r="AI571" s="93">
        <f t="shared" si="106"/>
        <v>32653512</v>
      </c>
      <c r="AJ571" s="11">
        <f t="shared" si="110"/>
        <v>0.88578695608607128</v>
      </c>
      <c r="AK571" s="11">
        <f t="shared" si="111"/>
        <v>3.168896503383771E-2</v>
      </c>
      <c r="AL571" s="11">
        <f t="shared" si="112"/>
        <v>1.1197165913761123E-2</v>
      </c>
      <c r="AM571" s="11">
        <f t="shared" si="113"/>
        <v>4.0057781013968493E-4</v>
      </c>
      <c r="AN571" s="94">
        <f t="shared" si="114"/>
        <v>1.2640924363163802E-2</v>
      </c>
    </row>
    <row r="572" spans="1:40" ht="12.75" customHeight="1" x14ac:dyDescent="0.2">
      <c r="A572" s="4" t="s">
        <v>1459</v>
      </c>
      <c r="B572" s="97" t="s">
        <v>1466</v>
      </c>
      <c r="C572" s="97" t="s">
        <v>29</v>
      </c>
      <c r="D572" s="81" t="s">
        <v>1288</v>
      </c>
      <c r="E572" s="81" t="s">
        <v>964</v>
      </c>
      <c r="F572" s="81" t="s">
        <v>965</v>
      </c>
      <c r="G572" s="81" t="s">
        <v>1085</v>
      </c>
      <c r="H572" s="87" t="s">
        <v>31</v>
      </c>
      <c r="I572" s="26" t="s">
        <v>810</v>
      </c>
      <c r="J572" s="81" t="s">
        <v>24</v>
      </c>
      <c r="K572" s="36">
        <v>5243349883.7182541</v>
      </c>
      <c r="L572" s="79"/>
      <c r="M572" s="79"/>
      <c r="N572" s="25">
        <v>5.0659144013730506E-2</v>
      </c>
      <c r="O572" s="25"/>
      <c r="P572" s="81" t="s">
        <v>1333</v>
      </c>
      <c r="Q572" s="81"/>
      <c r="R572" s="81"/>
      <c r="S572" s="81"/>
      <c r="T572" s="33" t="s">
        <v>25</v>
      </c>
      <c r="U572" s="33" t="s">
        <v>25</v>
      </c>
      <c r="V572" s="81" t="s">
        <v>1353</v>
      </c>
      <c r="W572" s="82" t="s">
        <v>1362</v>
      </c>
      <c r="X572" s="81"/>
      <c r="Y572" s="83">
        <v>92326212.015000001</v>
      </c>
      <c r="Z572" s="83">
        <v>53213316</v>
      </c>
      <c r="AA572" s="83">
        <v>0</v>
      </c>
      <c r="AB572" s="83"/>
      <c r="AC572" s="83">
        <v>2097415</v>
      </c>
      <c r="AD572" s="6">
        <v>4931452</v>
      </c>
      <c r="AE572" s="6">
        <v>32084029.015000001</v>
      </c>
      <c r="AF572" s="83"/>
      <c r="AG572" s="83"/>
      <c r="AH572" s="84"/>
      <c r="AI572" s="93">
        <f t="shared" si="106"/>
        <v>60242183</v>
      </c>
      <c r="AJ572" s="11">
        <f t="shared" si="110"/>
        <v>0.88332316908236874</v>
      </c>
      <c r="AK572" s="11">
        <f t="shared" si="111"/>
        <v>3.4816384392975928E-2</v>
      </c>
      <c r="AL572" s="11">
        <f t="shared" si="112"/>
        <v>1.0148724990723767E-2</v>
      </c>
      <c r="AM572" s="11">
        <f t="shared" si="113"/>
        <v>4.0001431270358885E-4</v>
      </c>
      <c r="AN572" s="94">
        <f t="shared" si="114"/>
        <v>1.1489254834407509E-2</v>
      </c>
    </row>
    <row r="573" spans="1:40" ht="12.75" customHeight="1" x14ac:dyDescent="0.2">
      <c r="A573" s="4" t="s">
        <v>1459</v>
      </c>
      <c r="B573" s="97" t="s">
        <v>1289</v>
      </c>
      <c r="C573" s="97" t="s">
        <v>29</v>
      </c>
      <c r="D573" s="81" t="s">
        <v>1290</v>
      </c>
      <c r="E573" s="81" t="s">
        <v>988</v>
      </c>
      <c r="F573" s="81" t="s">
        <v>989</v>
      </c>
      <c r="G573" s="81" t="s">
        <v>1085</v>
      </c>
      <c r="H573" s="87" t="s">
        <v>889</v>
      </c>
      <c r="I573" s="81" t="s">
        <v>817</v>
      </c>
      <c r="J573" s="81" t="s">
        <v>24</v>
      </c>
      <c r="K573" s="36">
        <v>3396942595.3571429</v>
      </c>
      <c r="L573" s="79"/>
      <c r="M573" s="79"/>
      <c r="N573" s="25">
        <v>2.7043328906337649E-2</v>
      </c>
      <c r="O573" s="25"/>
      <c r="P573" s="81" t="s">
        <v>1192</v>
      </c>
      <c r="Q573" s="81" t="s">
        <v>1195</v>
      </c>
      <c r="R573" s="81" t="s">
        <v>1195</v>
      </c>
      <c r="S573" s="81" t="s">
        <v>1195</v>
      </c>
      <c r="T573" s="33" t="s">
        <v>25</v>
      </c>
      <c r="U573" s="33" t="s">
        <v>25</v>
      </c>
      <c r="V573" s="81" t="s">
        <v>1353</v>
      </c>
      <c r="W573" s="82" t="s">
        <v>1195</v>
      </c>
      <c r="X573" s="81"/>
      <c r="Y573" s="83">
        <v>61405781.687700003</v>
      </c>
      <c r="Z573" s="83">
        <v>56682412</v>
      </c>
      <c r="AA573" s="83">
        <v>0</v>
      </c>
      <c r="AB573" s="83"/>
      <c r="AC573" s="83">
        <v>1358815</v>
      </c>
      <c r="AD573" s="6">
        <v>3302637</v>
      </c>
      <c r="AE573" s="6">
        <v>61917.687699999995</v>
      </c>
      <c r="AF573" s="83"/>
      <c r="AG573" s="83"/>
      <c r="AH573" s="84"/>
      <c r="AI573" s="93">
        <f t="shared" si="106"/>
        <v>61343864</v>
      </c>
      <c r="AJ573" s="11">
        <f t="shared" si="110"/>
        <v>0.92401111217904375</v>
      </c>
      <c r="AK573" s="11">
        <f t="shared" si="111"/>
        <v>2.2150789197106984E-2</v>
      </c>
      <c r="AL573" s="11">
        <f t="shared" si="112"/>
        <v>1.6686302582054852E-2</v>
      </c>
      <c r="AM573" s="11">
        <f t="shared" si="113"/>
        <v>4.0001117530134151E-4</v>
      </c>
      <c r="AN573" s="94">
        <f t="shared" si="114"/>
        <v>1.8058551853023151E-2</v>
      </c>
    </row>
    <row r="574" spans="1:40" ht="12.75" customHeight="1" x14ac:dyDescent="0.2">
      <c r="A574" s="4" t="s">
        <v>1459</v>
      </c>
      <c r="B574" s="97" t="s">
        <v>1291</v>
      </c>
      <c r="C574" s="97" t="s">
        <v>29</v>
      </c>
      <c r="D574" s="81" t="s">
        <v>1292</v>
      </c>
      <c r="E574" s="81" t="s">
        <v>964</v>
      </c>
      <c r="F574" s="81" t="s">
        <v>965</v>
      </c>
      <c r="G574" s="81" t="s">
        <v>548</v>
      </c>
      <c r="H574" s="87" t="s">
        <v>110</v>
      </c>
      <c r="I574" s="81" t="s">
        <v>817</v>
      </c>
      <c r="J574" s="81" t="s">
        <v>24</v>
      </c>
      <c r="K574" s="36">
        <v>372647736.15079367</v>
      </c>
      <c r="L574" s="79"/>
      <c r="M574" s="79"/>
      <c r="N574" s="25">
        <v>-1.7211000000000001E-2</v>
      </c>
      <c r="O574" s="25"/>
      <c r="P574" s="81" t="s">
        <v>1192</v>
      </c>
      <c r="Q574" s="81"/>
      <c r="R574" s="81"/>
      <c r="S574" s="81"/>
      <c r="T574" s="85">
        <v>0.2</v>
      </c>
      <c r="U574" s="81" t="s">
        <v>26</v>
      </c>
      <c r="V574" s="81" t="s">
        <v>1353</v>
      </c>
      <c r="W574" s="82" t="s">
        <v>1195</v>
      </c>
      <c r="X574" s="81"/>
      <c r="Y574" s="83">
        <v>10286023.618158601</v>
      </c>
      <c r="Z574" s="83">
        <v>7438165</v>
      </c>
      <c r="AA574" s="83">
        <v>0</v>
      </c>
      <c r="AB574" s="83"/>
      <c r="AC574" s="83">
        <v>148769.56128885504</v>
      </c>
      <c r="AD574" s="6">
        <v>406099.71870122768</v>
      </c>
      <c r="AE574" s="6">
        <v>2292989.3381685182</v>
      </c>
      <c r="AF574" s="83"/>
      <c r="AG574" s="83"/>
      <c r="AH574" s="84"/>
      <c r="AI574" s="93">
        <f t="shared" si="106"/>
        <v>7993034.2799900826</v>
      </c>
      <c r="AJ574" s="11">
        <f t="shared" si="110"/>
        <v>0.93058089574579295</v>
      </c>
      <c r="AK574" s="11">
        <f t="shared" si="111"/>
        <v>1.8612401258091393E-2</v>
      </c>
      <c r="AL574" s="11">
        <f t="shared" si="112"/>
        <v>1.9960311786222984E-2</v>
      </c>
      <c r="AM574" s="11">
        <f t="shared" si="113"/>
        <v>3.9922303788974243E-4</v>
      </c>
      <c r="AN574" s="94">
        <f t="shared" si="114"/>
        <v>2.1449303201336672E-2</v>
      </c>
    </row>
    <row r="575" spans="1:40" ht="12.75" customHeight="1" x14ac:dyDescent="0.2">
      <c r="A575" s="4" t="s">
        <v>1459</v>
      </c>
      <c r="B575" s="97" t="s">
        <v>1291</v>
      </c>
      <c r="C575" s="97" t="s">
        <v>1216</v>
      </c>
      <c r="D575" s="81" t="s">
        <v>1293</v>
      </c>
      <c r="E575" s="81" t="s">
        <v>964</v>
      </c>
      <c r="F575" s="81" t="s">
        <v>965</v>
      </c>
      <c r="G575" s="81" t="s">
        <v>548</v>
      </c>
      <c r="H575" s="87" t="s">
        <v>110</v>
      </c>
      <c r="I575" s="81" t="s">
        <v>817</v>
      </c>
      <c r="J575" s="81" t="s">
        <v>24</v>
      </c>
      <c r="K575" s="36">
        <v>146323250.3531746</v>
      </c>
      <c r="L575" s="79"/>
      <c r="M575" s="79"/>
      <c r="N575" s="25">
        <v>2.614E-3</v>
      </c>
      <c r="O575" s="25"/>
      <c r="P575" s="81" t="s">
        <v>1218</v>
      </c>
      <c r="Q575" s="81"/>
      <c r="R575" s="81"/>
      <c r="S575" s="81"/>
      <c r="T575" s="85">
        <v>0.2</v>
      </c>
      <c r="U575" s="81" t="s">
        <v>26</v>
      </c>
      <c r="V575" s="81" t="s">
        <v>1353</v>
      </c>
      <c r="W575" s="82" t="s">
        <v>1195</v>
      </c>
      <c r="X575" s="81"/>
      <c r="Y575" s="83">
        <v>1121478.9212313569</v>
      </c>
      <c r="Z575" s="83">
        <v>0</v>
      </c>
      <c r="AA575" s="83">
        <v>0</v>
      </c>
      <c r="AB575" s="83"/>
      <c r="AC575" s="83">
        <v>58600.438711145376</v>
      </c>
      <c r="AD575" s="6">
        <v>160398.28130083132</v>
      </c>
      <c r="AE575" s="6">
        <v>902480.20121938013</v>
      </c>
      <c r="AF575" s="83"/>
      <c r="AG575" s="83"/>
      <c r="AH575" s="84"/>
      <c r="AI575" s="93">
        <f t="shared" si="106"/>
        <v>218998.72001197669</v>
      </c>
      <c r="AJ575" s="11">
        <f t="shared" si="110"/>
        <v>0</v>
      </c>
      <c r="AK575" s="11">
        <f t="shared" si="111"/>
        <v>0.26758347586661974</v>
      </c>
      <c r="AL575" s="11">
        <f t="shared" si="112"/>
        <v>0</v>
      </c>
      <c r="AM575" s="11">
        <f t="shared" si="113"/>
        <v>4.0048617406805709E-4</v>
      </c>
      <c r="AN575" s="94">
        <f t="shared" si="114"/>
        <v>1.4966775237933016E-3</v>
      </c>
    </row>
    <row r="576" spans="1:40" ht="12.75" customHeight="1" x14ac:dyDescent="0.2">
      <c r="A576" s="4" t="s">
        <v>1459</v>
      </c>
      <c r="B576" s="97" t="s">
        <v>1294</v>
      </c>
      <c r="C576" s="97" t="s">
        <v>29</v>
      </c>
      <c r="D576" s="81" t="s">
        <v>1295</v>
      </c>
      <c r="E576" s="81" t="s">
        <v>964</v>
      </c>
      <c r="F576" s="81" t="s">
        <v>965</v>
      </c>
      <c r="G576" s="81" t="s">
        <v>548</v>
      </c>
      <c r="H576" s="87" t="s">
        <v>110</v>
      </c>
      <c r="I576" s="81" t="s">
        <v>817</v>
      </c>
      <c r="J576" s="81" t="s">
        <v>24</v>
      </c>
      <c r="K576" s="36">
        <v>168514542996.38095</v>
      </c>
      <c r="L576" s="79"/>
      <c r="M576" s="79"/>
      <c r="N576" s="25">
        <v>9.8641000000000006E-2</v>
      </c>
      <c r="O576" s="25"/>
      <c r="P576" s="81" t="s">
        <v>1192</v>
      </c>
      <c r="Q576" s="81"/>
      <c r="R576" s="81"/>
      <c r="S576" s="81"/>
      <c r="T576" s="85">
        <v>0.2</v>
      </c>
      <c r="U576" s="81" t="s">
        <v>26</v>
      </c>
      <c r="V576" s="81" t="s">
        <v>1353</v>
      </c>
      <c r="W576" s="82" t="s">
        <v>1461</v>
      </c>
      <c r="X576" s="81"/>
      <c r="Y576" s="83">
        <v>7196749048.5023708</v>
      </c>
      <c r="Z576" s="83">
        <v>3375559735</v>
      </c>
      <c r="AA576" s="83">
        <v>3585095926</v>
      </c>
      <c r="AB576" s="83"/>
      <c r="AC576" s="83">
        <v>67511199</v>
      </c>
      <c r="AD576" s="6">
        <v>142042866</v>
      </c>
      <c r="AE576" s="6">
        <v>26539322.502371002</v>
      </c>
      <c r="AF576" s="83"/>
      <c r="AG576" s="83"/>
      <c r="AH576" s="84"/>
      <c r="AI576" s="93">
        <f t="shared" si="106"/>
        <v>3585113800</v>
      </c>
      <c r="AJ576" s="11">
        <f t="shared" si="110"/>
        <v>0.9415488387007408</v>
      </c>
      <c r="AK576" s="11">
        <f t="shared" si="111"/>
        <v>1.8830977973418862E-2</v>
      </c>
      <c r="AL576" s="11">
        <f t="shared" si="112"/>
        <v>2.0031266589688311E-2</v>
      </c>
      <c r="AM576" s="11">
        <f t="shared" si="113"/>
        <v>4.0062535731085169E-4</v>
      </c>
      <c r="AN576" s="94">
        <f t="shared" si="114"/>
        <v>2.127480356444366E-2</v>
      </c>
    </row>
    <row r="577" spans="1:40" ht="12.75" customHeight="1" x14ac:dyDescent="0.2">
      <c r="A577" s="4" t="s">
        <v>1459</v>
      </c>
      <c r="B577" s="97" t="s">
        <v>1296</v>
      </c>
      <c r="C577" s="97" t="s">
        <v>29</v>
      </c>
      <c r="D577" s="81" t="s">
        <v>1297</v>
      </c>
      <c r="E577" s="81" t="s">
        <v>964</v>
      </c>
      <c r="F577" s="26" t="s">
        <v>965</v>
      </c>
      <c r="G577" s="81" t="s">
        <v>542</v>
      </c>
      <c r="H577" s="87" t="s">
        <v>110</v>
      </c>
      <c r="I577" s="81" t="s">
        <v>817</v>
      </c>
      <c r="J577" s="81" t="s">
        <v>52</v>
      </c>
      <c r="K577" s="36">
        <v>44244225.396825396</v>
      </c>
      <c r="L577" s="79"/>
      <c r="M577" s="79"/>
      <c r="N577" s="25">
        <v>8.9696999999999999E-2</v>
      </c>
      <c r="O577" s="25"/>
      <c r="P577" s="81" t="s">
        <v>1189</v>
      </c>
      <c r="Q577" s="81"/>
      <c r="R577" s="81"/>
      <c r="S577" s="81"/>
      <c r="T577" s="33" t="s">
        <v>25</v>
      </c>
      <c r="U577" s="33" t="s">
        <v>25</v>
      </c>
      <c r="V577" s="81" t="s">
        <v>1353</v>
      </c>
      <c r="W577" s="82" t="s">
        <v>1195</v>
      </c>
      <c r="X577" s="81"/>
      <c r="Y577" s="83">
        <v>32001.195240678222</v>
      </c>
      <c r="Z577" s="83">
        <v>0</v>
      </c>
      <c r="AA577" s="83">
        <v>0</v>
      </c>
      <c r="AB577" s="83"/>
      <c r="AC577" s="83">
        <v>17726.16</v>
      </c>
      <c r="AD577" s="6">
        <v>14081.07</v>
      </c>
      <c r="AE577" s="6">
        <v>193.96524067822133</v>
      </c>
      <c r="AF577" s="83"/>
      <c r="AG577" s="83"/>
      <c r="AH577" s="84">
        <v>2.0432321343291693E-2</v>
      </c>
      <c r="AI577" s="93">
        <f t="shared" si="106"/>
        <v>31807.23</v>
      </c>
      <c r="AJ577" s="11">
        <f t="shared" si="110"/>
        <v>0</v>
      </c>
      <c r="AK577" s="11">
        <f t="shared" si="111"/>
        <v>0.55729970827387354</v>
      </c>
      <c r="AL577" s="11">
        <f t="shared" si="112"/>
        <v>0</v>
      </c>
      <c r="AM577" s="11">
        <f t="shared" si="113"/>
        <v>4.0064347021593206E-4</v>
      </c>
      <c r="AN577" s="94">
        <f t="shared" si="114"/>
        <v>2.1151222617180471E-2</v>
      </c>
    </row>
    <row r="578" spans="1:40" ht="12.75" customHeight="1" x14ac:dyDescent="0.2">
      <c r="A578" s="4" t="s">
        <v>1459</v>
      </c>
      <c r="B578" s="97" t="s">
        <v>1467</v>
      </c>
      <c r="C578" s="97" t="s">
        <v>29</v>
      </c>
      <c r="D578" s="81" t="s">
        <v>1298</v>
      </c>
      <c r="E578" s="81" t="s">
        <v>964</v>
      </c>
      <c r="F578" s="26" t="s">
        <v>965</v>
      </c>
      <c r="G578" s="81" t="s">
        <v>1085</v>
      </c>
      <c r="H578" s="24" t="s">
        <v>31</v>
      </c>
      <c r="I578" s="26" t="s">
        <v>810</v>
      </c>
      <c r="J578" s="81" t="s">
        <v>24</v>
      </c>
      <c r="K578" s="36">
        <v>2475134741.1984129</v>
      </c>
      <c r="L578" s="79"/>
      <c r="M578" s="79"/>
      <c r="N578" s="25">
        <v>-4.5440935182419206E-3</v>
      </c>
      <c r="O578" s="25"/>
      <c r="P578" s="81" t="s">
        <v>1333</v>
      </c>
      <c r="Q578" s="81"/>
      <c r="R578" s="81"/>
      <c r="S578" s="81"/>
      <c r="T578" s="33" t="s">
        <v>25</v>
      </c>
      <c r="U578" s="33" t="s">
        <v>25</v>
      </c>
      <c r="V578" s="81" t="s">
        <v>1353</v>
      </c>
      <c r="W578" s="82" t="s">
        <v>1362</v>
      </c>
      <c r="X578" s="81"/>
      <c r="Y578" s="83">
        <v>16049315.612400001</v>
      </c>
      <c r="Z578" s="83">
        <v>12356146</v>
      </c>
      <c r="AA578" s="83">
        <v>0</v>
      </c>
      <c r="AB578" s="83"/>
      <c r="AC578" s="83">
        <v>988500</v>
      </c>
      <c r="AD578" s="6">
        <v>2658140</v>
      </c>
      <c r="AE578" s="6">
        <v>46529.612399999998</v>
      </c>
      <c r="AF578" s="83"/>
      <c r="AG578" s="83"/>
      <c r="AH578" s="84"/>
      <c r="AI578" s="93">
        <f t="shared" si="106"/>
        <v>16002786</v>
      </c>
      <c r="AJ578" s="11">
        <f t="shared" si="110"/>
        <v>0.77212467879030566</v>
      </c>
      <c r="AK578" s="11">
        <f t="shared" si="111"/>
        <v>6.1770494212695218E-2</v>
      </c>
      <c r="AL578" s="11">
        <f t="shared" si="112"/>
        <v>4.9921104472952409E-3</v>
      </c>
      <c r="AM578" s="11">
        <f t="shared" si="113"/>
        <v>3.9937219721678148E-4</v>
      </c>
      <c r="AN578" s="94">
        <f t="shared" si="114"/>
        <v>6.4654201379969146E-3</v>
      </c>
    </row>
    <row r="579" spans="1:40" ht="12.75" customHeight="1" x14ac:dyDescent="0.2">
      <c r="A579" s="4" t="s">
        <v>1459</v>
      </c>
      <c r="B579" s="97" t="s">
        <v>1468</v>
      </c>
      <c r="C579" s="97" t="s">
        <v>29</v>
      </c>
      <c r="D579" s="81" t="s">
        <v>1299</v>
      </c>
      <c r="E579" s="81" t="s">
        <v>964</v>
      </c>
      <c r="F579" s="26" t="s">
        <v>965</v>
      </c>
      <c r="G579" s="81" t="s">
        <v>1085</v>
      </c>
      <c r="H579" s="24" t="s">
        <v>31</v>
      </c>
      <c r="I579" s="26" t="s">
        <v>810</v>
      </c>
      <c r="J579" s="81" t="s">
        <v>24</v>
      </c>
      <c r="K579" s="36">
        <v>2579626425.2817459</v>
      </c>
      <c r="L579" s="79"/>
      <c r="M579" s="79"/>
      <c r="N579" s="25">
        <v>-4.0746167716337878E-3</v>
      </c>
      <c r="O579" s="25"/>
      <c r="P579" s="81" t="s">
        <v>1333</v>
      </c>
      <c r="Q579" s="81"/>
      <c r="R579" s="81"/>
      <c r="S579" s="81"/>
      <c r="T579" s="33" t="s">
        <v>25</v>
      </c>
      <c r="U579" s="33" t="s">
        <v>25</v>
      </c>
      <c r="V579" s="81" t="s">
        <v>1353</v>
      </c>
      <c r="W579" s="82" t="s">
        <v>1362</v>
      </c>
      <c r="X579" s="81"/>
      <c r="Y579" s="83">
        <v>16616077</v>
      </c>
      <c r="Z579" s="83">
        <v>12871304</v>
      </c>
      <c r="AA579" s="83">
        <v>0</v>
      </c>
      <c r="AB579" s="83"/>
      <c r="AC579" s="83">
        <v>1029718</v>
      </c>
      <c r="AD579" s="6">
        <v>2683228</v>
      </c>
      <c r="AE579" s="6">
        <v>31827</v>
      </c>
      <c r="AF579" s="83"/>
      <c r="AG579" s="83"/>
      <c r="AH579" s="84"/>
      <c r="AI579" s="93">
        <f t="shared" ref="AI579:AI597" si="115">+Z579+AB579+AC579+AD579</f>
        <v>16584250</v>
      </c>
      <c r="AJ579" s="11">
        <f t="shared" si="110"/>
        <v>0.77611613428403459</v>
      </c>
      <c r="AK579" s="11">
        <f t="shared" si="111"/>
        <v>6.2090115621749549E-2</v>
      </c>
      <c r="AL579" s="11">
        <f t="shared" si="112"/>
        <v>4.9895999955087301E-3</v>
      </c>
      <c r="AM579" s="11">
        <f t="shared" si="113"/>
        <v>3.9917330273414863E-4</v>
      </c>
      <c r="AN579" s="94">
        <f t="shared" si="114"/>
        <v>6.4289347625940347E-3</v>
      </c>
    </row>
    <row r="580" spans="1:40" ht="12.75" customHeight="1" x14ac:dyDescent="0.2">
      <c r="A580" s="4" t="s">
        <v>1459</v>
      </c>
      <c r="B580" s="97" t="s">
        <v>1469</v>
      </c>
      <c r="C580" s="97" t="s">
        <v>29</v>
      </c>
      <c r="D580" s="81" t="s">
        <v>1300</v>
      </c>
      <c r="E580" s="81" t="s">
        <v>988</v>
      </c>
      <c r="F580" s="81" t="s">
        <v>989</v>
      </c>
      <c r="G580" s="81" t="s">
        <v>1085</v>
      </c>
      <c r="H580" s="87" t="s">
        <v>889</v>
      </c>
      <c r="I580" s="81" t="s">
        <v>817</v>
      </c>
      <c r="J580" s="81" t="s">
        <v>24</v>
      </c>
      <c r="K580" s="36">
        <v>1863736224.1031747</v>
      </c>
      <c r="L580" s="79"/>
      <c r="M580" s="79"/>
      <c r="N580" s="25">
        <v>2.4862259414802024E-2</v>
      </c>
      <c r="O580" s="25"/>
      <c r="P580" s="81" t="s">
        <v>1192</v>
      </c>
      <c r="Q580" s="81" t="s">
        <v>1195</v>
      </c>
      <c r="R580" s="81" t="s">
        <v>1195</v>
      </c>
      <c r="S580" s="81" t="s">
        <v>1195</v>
      </c>
      <c r="T580" s="33" t="s">
        <v>25</v>
      </c>
      <c r="U580" s="33" t="s">
        <v>25</v>
      </c>
      <c r="V580" s="81" t="s">
        <v>1353</v>
      </c>
      <c r="W580" s="82" t="s">
        <v>1195</v>
      </c>
      <c r="X580" s="81"/>
      <c r="Y580" s="83">
        <v>8268267.8964999998</v>
      </c>
      <c r="Z580" s="83">
        <v>5488882</v>
      </c>
      <c r="AA580" s="83">
        <v>0</v>
      </c>
      <c r="AB580" s="83"/>
      <c r="AC580" s="83">
        <v>745640</v>
      </c>
      <c r="AD580" s="6">
        <v>1942355</v>
      </c>
      <c r="AE580" s="6">
        <v>91390.896500000003</v>
      </c>
      <c r="AF580" s="83"/>
      <c r="AG580" s="83"/>
      <c r="AH580" s="84"/>
      <c r="AI580" s="93">
        <f t="shared" si="115"/>
        <v>8176877</v>
      </c>
      <c r="AJ580" s="11">
        <f t="shared" si="110"/>
        <v>0.67126874967056493</v>
      </c>
      <c r="AK580" s="11">
        <f t="shared" si="111"/>
        <v>9.1188848749956739E-2</v>
      </c>
      <c r="AL580" s="11">
        <f t="shared" si="112"/>
        <v>2.9450959470625928E-3</v>
      </c>
      <c r="AM580" s="11">
        <f t="shared" si="113"/>
        <v>4.0007807454555441E-4</v>
      </c>
      <c r="AN580" s="94">
        <f t="shared" si="114"/>
        <v>4.3873574458932318E-3</v>
      </c>
    </row>
    <row r="581" spans="1:40" ht="12.75" customHeight="1" x14ac:dyDescent="0.2">
      <c r="A581" s="4" t="s">
        <v>1459</v>
      </c>
      <c r="B581" s="97" t="s">
        <v>1301</v>
      </c>
      <c r="C581" s="97" t="s">
        <v>29</v>
      </c>
      <c r="D581" s="81" t="s">
        <v>1302</v>
      </c>
      <c r="E581" s="81" t="s">
        <v>964</v>
      </c>
      <c r="F581" s="81" t="s">
        <v>965</v>
      </c>
      <c r="G581" s="81" t="s">
        <v>1085</v>
      </c>
      <c r="H581" s="87" t="s">
        <v>31</v>
      </c>
      <c r="I581" s="26" t="s">
        <v>810</v>
      </c>
      <c r="J581" s="81" t="s">
        <v>24</v>
      </c>
      <c r="K581" s="36">
        <v>1857715384.8650794</v>
      </c>
      <c r="L581" s="79"/>
      <c r="M581" s="79"/>
      <c r="N581" s="25">
        <v>-7.2283086873337066E-4</v>
      </c>
      <c r="O581" s="25"/>
      <c r="P581" s="81" t="s">
        <v>1333</v>
      </c>
      <c r="Q581" s="81"/>
      <c r="R581" s="81"/>
      <c r="S581" s="81"/>
      <c r="T581" s="33" t="s">
        <v>25</v>
      </c>
      <c r="U581" s="33" t="s">
        <v>25</v>
      </c>
      <c r="V581" s="81" t="s">
        <v>1353</v>
      </c>
      <c r="W581" s="82" t="s">
        <v>1362</v>
      </c>
      <c r="X581" s="81"/>
      <c r="Y581" s="83">
        <v>35253892</v>
      </c>
      <c r="Z581" s="83">
        <v>11755220</v>
      </c>
      <c r="AA581" s="83">
        <v>0</v>
      </c>
      <c r="AB581" s="83"/>
      <c r="AC581" s="83">
        <v>738710</v>
      </c>
      <c r="AD581" s="6">
        <v>2135235</v>
      </c>
      <c r="AE581" s="6">
        <v>20624727</v>
      </c>
      <c r="AF581" s="83"/>
      <c r="AG581" s="83"/>
      <c r="AH581" s="84"/>
      <c r="AI581" s="93">
        <f t="shared" si="115"/>
        <v>14629165</v>
      </c>
      <c r="AJ581" s="11">
        <f t="shared" si="110"/>
        <v>0.80354688733089008</v>
      </c>
      <c r="AK581" s="11">
        <f t="shared" si="111"/>
        <v>5.0495704983845625E-2</v>
      </c>
      <c r="AL581" s="11">
        <f t="shared" si="112"/>
        <v>6.3277830908709132E-3</v>
      </c>
      <c r="AM581" s="11">
        <f t="shared" si="113"/>
        <v>3.9764433562768304E-4</v>
      </c>
      <c r="AN581" s="94">
        <f t="shared" si="114"/>
        <v>7.8748150115914954E-3</v>
      </c>
    </row>
    <row r="582" spans="1:40" ht="12.75" customHeight="1" x14ac:dyDescent="0.2">
      <c r="A582" s="4" t="s">
        <v>1459</v>
      </c>
      <c r="B582" s="97" t="s">
        <v>1470</v>
      </c>
      <c r="C582" s="97" t="s">
        <v>29</v>
      </c>
      <c r="D582" s="81" t="s">
        <v>1303</v>
      </c>
      <c r="E582" s="81" t="s">
        <v>964</v>
      </c>
      <c r="F582" s="81" t="s">
        <v>965</v>
      </c>
      <c r="G582" s="81" t="s">
        <v>1085</v>
      </c>
      <c r="H582" s="87" t="s">
        <v>31</v>
      </c>
      <c r="I582" s="26" t="s">
        <v>810</v>
      </c>
      <c r="J582" s="81" t="s">
        <v>24</v>
      </c>
      <c r="K582" s="36">
        <v>3119666733.7936506</v>
      </c>
      <c r="L582" s="79"/>
      <c r="M582" s="79"/>
      <c r="N582" s="25">
        <v>-1.9809776586046102E-3</v>
      </c>
      <c r="O582" s="25"/>
      <c r="P582" s="81" t="s">
        <v>1333</v>
      </c>
      <c r="Q582" s="81"/>
      <c r="R582" s="81"/>
      <c r="S582" s="81"/>
      <c r="T582" s="33" t="s">
        <v>25</v>
      </c>
      <c r="U582" s="33" t="s">
        <v>25</v>
      </c>
      <c r="V582" s="81" t="s">
        <v>1353</v>
      </c>
      <c r="W582" s="82" t="s">
        <v>1362</v>
      </c>
      <c r="X582" s="81"/>
      <c r="Y582" s="83">
        <v>69273799.015000001</v>
      </c>
      <c r="Z582" s="83">
        <v>43988295</v>
      </c>
      <c r="AA582" s="83">
        <v>0</v>
      </c>
      <c r="AB582" s="83"/>
      <c r="AC582" s="83">
        <v>1249156</v>
      </c>
      <c r="AD582" s="6">
        <v>3093768</v>
      </c>
      <c r="AE582" s="6">
        <v>20942580.015000001</v>
      </c>
      <c r="AF582" s="83"/>
      <c r="AG582" s="83"/>
      <c r="AH582" s="84"/>
      <c r="AI582" s="93">
        <f t="shared" si="115"/>
        <v>48331219</v>
      </c>
      <c r="AJ582" s="11">
        <f t="shared" si="110"/>
        <v>0.91014246919780772</v>
      </c>
      <c r="AK582" s="11">
        <f t="shared" si="111"/>
        <v>2.5845737513883107E-2</v>
      </c>
      <c r="AL582" s="11">
        <f t="shared" si="112"/>
        <v>1.4100318640930058E-2</v>
      </c>
      <c r="AM582" s="11">
        <f t="shared" si="113"/>
        <v>4.0041328340254212E-4</v>
      </c>
      <c r="AN582" s="94">
        <f t="shared" si="114"/>
        <v>1.5492430161354809E-2</v>
      </c>
    </row>
    <row r="583" spans="1:40" ht="12.75" customHeight="1" x14ac:dyDescent="0.2">
      <c r="A583" s="4" t="s">
        <v>1459</v>
      </c>
      <c r="B583" s="97" t="s">
        <v>1471</v>
      </c>
      <c r="C583" s="97" t="s">
        <v>29</v>
      </c>
      <c r="D583" s="81" t="s">
        <v>1304</v>
      </c>
      <c r="E583" s="81" t="s">
        <v>988</v>
      </c>
      <c r="F583" s="81" t="s">
        <v>989</v>
      </c>
      <c r="G583" s="81" t="s">
        <v>1085</v>
      </c>
      <c r="H583" s="87" t="s">
        <v>889</v>
      </c>
      <c r="I583" s="81" t="s">
        <v>817</v>
      </c>
      <c r="J583" s="81" t="s">
        <v>24</v>
      </c>
      <c r="K583" s="36">
        <v>3516416491.6825395</v>
      </c>
      <c r="L583" s="79"/>
      <c r="M583" s="79"/>
      <c r="N583" s="25">
        <v>1.5070379964850833E-2</v>
      </c>
      <c r="O583" s="25"/>
      <c r="P583" s="81" t="s">
        <v>1192</v>
      </c>
      <c r="Q583" s="81" t="s">
        <v>1195</v>
      </c>
      <c r="R583" s="81" t="s">
        <v>1195</v>
      </c>
      <c r="S583" s="81" t="s">
        <v>1195</v>
      </c>
      <c r="T583" s="33" t="s">
        <v>25</v>
      </c>
      <c r="U583" s="33" t="s">
        <v>25</v>
      </c>
      <c r="V583" s="81" t="s">
        <v>1353</v>
      </c>
      <c r="W583" s="82" t="s">
        <v>1195</v>
      </c>
      <c r="X583" s="81"/>
      <c r="Y583" s="83">
        <v>7527573.6876999997</v>
      </c>
      <c r="Z583" s="83">
        <v>2668671</v>
      </c>
      <c r="AA583" s="83">
        <v>0</v>
      </c>
      <c r="AB583" s="83"/>
      <c r="AC583" s="83">
        <v>1406829</v>
      </c>
      <c r="AD583" s="6">
        <v>3390695</v>
      </c>
      <c r="AE583" s="6">
        <v>61378.687699999995</v>
      </c>
      <c r="AF583" s="83"/>
      <c r="AG583" s="83"/>
      <c r="AH583" s="84"/>
      <c r="AI583" s="93">
        <f t="shared" si="115"/>
        <v>7466195</v>
      </c>
      <c r="AJ583" s="11">
        <f t="shared" si="110"/>
        <v>0.35743387361299833</v>
      </c>
      <c r="AK583" s="11">
        <f t="shared" si="111"/>
        <v>0.18842650104906181</v>
      </c>
      <c r="AL583" s="11">
        <f t="shared" si="112"/>
        <v>7.5891778073281955E-4</v>
      </c>
      <c r="AM583" s="11">
        <f t="shared" si="113"/>
        <v>4.0007462236842675E-4</v>
      </c>
      <c r="AN583" s="94">
        <f t="shared" si="114"/>
        <v>2.123239672450622E-3</v>
      </c>
    </row>
    <row r="584" spans="1:40" ht="12.75" customHeight="1" x14ac:dyDescent="0.2">
      <c r="A584" s="4" t="s">
        <v>1459</v>
      </c>
      <c r="B584" s="97" t="s">
        <v>1472</v>
      </c>
      <c r="C584" s="97" t="s">
        <v>29</v>
      </c>
      <c r="D584" s="81" t="s">
        <v>1305</v>
      </c>
      <c r="E584" s="81" t="s">
        <v>988</v>
      </c>
      <c r="F584" s="81" t="s">
        <v>989</v>
      </c>
      <c r="G584" s="81" t="s">
        <v>1085</v>
      </c>
      <c r="H584" s="87" t="s">
        <v>889</v>
      </c>
      <c r="I584" s="81" t="s">
        <v>817</v>
      </c>
      <c r="J584" s="81" t="s">
        <v>24</v>
      </c>
      <c r="K584" s="36">
        <v>3127144013.3055553</v>
      </c>
      <c r="L584" s="79"/>
      <c r="M584" s="79"/>
      <c r="N584" s="25">
        <v>2.0430238309639082E-2</v>
      </c>
      <c r="O584" s="25"/>
      <c r="P584" s="81" t="s">
        <v>1192</v>
      </c>
      <c r="Q584" s="81" t="s">
        <v>1195</v>
      </c>
      <c r="R584" s="81" t="s">
        <v>1195</v>
      </c>
      <c r="S584" s="81" t="s">
        <v>1195</v>
      </c>
      <c r="T584" s="33" t="s">
        <v>25</v>
      </c>
      <c r="U584" s="33" t="s">
        <v>25</v>
      </c>
      <c r="V584" s="81" t="s">
        <v>1353</v>
      </c>
      <c r="W584" s="82" t="s">
        <v>1195</v>
      </c>
      <c r="X584" s="81"/>
      <c r="Y584" s="83">
        <v>4275576.6876999997</v>
      </c>
      <c r="Z584" s="83">
        <v>-136142</v>
      </c>
      <c r="AA584" s="83">
        <v>0</v>
      </c>
      <c r="AB584" s="83"/>
      <c r="AC584" s="83">
        <v>1251136</v>
      </c>
      <c r="AD584" s="6">
        <v>3099068</v>
      </c>
      <c r="AE584" s="6">
        <v>61514.687699999995</v>
      </c>
      <c r="AF584" s="83"/>
      <c r="AG584" s="83"/>
      <c r="AH584" s="84"/>
      <c r="AI584" s="93">
        <f t="shared" si="115"/>
        <v>4214062</v>
      </c>
      <c r="AJ584" s="11">
        <f t="shared" si="110"/>
        <v>-3.2306596343385549E-2</v>
      </c>
      <c r="AK584" s="11">
        <f t="shared" si="111"/>
        <v>0.29689548943513411</v>
      </c>
      <c r="AL584" s="11">
        <f t="shared" si="112"/>
        <v>-4.3535570930131469E-5</v>
      </c>
      <c r="AM584" s="11">
        <f t="shared" si="113"/>
        <v>4.0008902521808826E-4</v>
      </c>
      <c r="AN584" s="94">
        <f t="shared" si="114"/>
        <v>1.3475752898074928E-3</v>
      </c>
    </row>
    <row r="585" spans="1:40" ht="12.75" customHeight="1" x14ac:dyDescent="0.2">
      <c r="A585" s="4" t="s">
        <v>1459</v>
      </c>
      <c r="B585" s="97" t="s">
        <v>1473</v>
      </c>
      <c r="C585" s="97" t="s">
        <v>29</v>
      </c>
      <c r="D585" s="81" t="s">
        <v>1306</v>
      </c>
      <c r="E585" s="81" t="s">
        <v>988</v>
      </c>
      <c r="F585" s="81" t="s">
        <v>989</v>
      </c>
      <c r="G585" s="81" t="s">
        <v>1085</v>
      </c>
      <c r="H585" s="87" t="s">
        <v>889</v>
      </c>
      <c r="I585" s="81" t="s">
        <v>817</v>
      </c>
      <c r="J585" s="81" t="s">
        <v>24</v>
      </c>
      <c r="K585" s="36">
        <v>4844670567.8968258</v>
      </c>
      <c r="L585" s="79"/>
      <c r="M585" s="79"/>
      <c r="N585" s="25">
        <v>2.914369937138428E-2</v>
      </c>
      <c r="O585" s="25"/>
      <c r="P585" s="81" t="s">
        <v>1192</v>
      </c>
      <c r="Q585" s="81" t="s">
        <v>1195</v>
      </c>
      <c r="R585" s="81" t="s">
        <v>1195</v>
      </c>
      <c r="S585" s="81" t="s">
        <v>1195</v>
      </c>
      <c r="T585" s="33" t="s">
        <v>25</v>
      </c>
      <c r="U585" s="33" t="s">
        <v>25</v>
      </c>
      <c r="V585" s="81" t="s">
        <v>1353</v>
      </c>
      <c r="W585" s="82" t="s">
        <v>1195</v>
      </c>
      <c r="X585" s="81"/>
      <c r="Y585" s="83">
        <v>37478781.687700003</v>
      </c>
      <c r="Z585" s="83">
        <v>31091924</v>
      </c>
      <c r="AA585" s="83">
        <v>0</v>
      </c>
      <c r="AB585" s="83"/>
      <c r="AC585" s="83">
        <v>1938180</v>
      </c>
      <c r="AD585" s="6">
        <v>4386827</v>
      </c>
      <c r="AE585" s="6">
        <v>61850.687699999995</v>
      </c>
      <c r="AF585" s="83"/>
      <c r="AG585" s="83"/>
      <c r="AH585" s="84"/>
      <c r="AI585" s="93">
        <f t="shared" si="115"/>
        <v>37416931</v>
      </c>
      <c r="AJ585" s="11">
        <f t="shared" si="110"/>
        <v>0.83095869086644225</v>
      </c>
      <c r="AK585" s="11">
        <f t="shared" si="111"/>
        <v>5.1799544970697893E-2</v>
      </c>
      <c r="AL585" s="11">
        <f t="shared" si="112"/>
        <v>6.417758145627157E-3</v>
      </c>
      <c r="AM585" s="11">
        <f t="shared" si="113"/>
        <v>4.0006435377532907E-4</v>
      </c>
      <c r="AN585" s="94">
        <f t="shared" si="114"/>
        <v>7.7233179172063876E-3</v>
      </c>
    </row>
    <row r="586" spans="1:40" ht="12.75" customHeight="1" x14ac:dyDescent="0.2">
      <c r="A586" s="4" t="s">
        <v>1459</v>
      </c>
      <c r="B586" s="97" t="s">
        <v>1474</v>
      </c>
      <c r="C586" s="97" t="s">
        <v>29</v>
      </c>
      <c r="D586" s="81" t="s">
        <v>1307</v>
      </c>
      <c r="E586" s="81" t="s">
        <v>988</v>
      </c>
      <c r="F586" s="81" t="s">
        <v>989</v>
      </c>
      <c r="G586" s="81" t="s">
        <v>1085</v>
      </c>
      <c r="H586" s="87" t="s">
        <v>889</v>
      </c>
      <c r="I586" s="81" t="s">
        <v>817</v>
      </c>
      <c r="J586" s="81" t="s">
        <v>24</v>
      </c>
      <c r="K586" s="36">
        <v>2152439247.2460318</v>
      </c>
      <c r="L586" s="79"/>
      <c r="M586" s="79"/>
      <c r="N586" s="25">
        <v>2.8856855574819207E-2</v>
      </c>
      <c r="O586" s="25"/>
      <c r="P586" s="81" t="s">
        <v>1192</v>
      </c>
      <c r="Q586" s="81" t="s">
        <v>1195</v>
      </c>
      <c r="R586" s="81" t="s">
        <v>1195</v>
      </c>
      <c r="S586" s="81" t="s">
        <v>1195</v>
      </c>
      <c r="T586" s="33" t="s">
        <v>25</v>
      </c>
      <c r="U586" s="33" t="s">
        <v>25</v>
      </c>
      <c r="V586" s="81" t="s">
        <v>1353</v>
      </c>
      <c r="W586" s="85"/>
      <c r="X586" s="81"/>
      <c r="Y586" s="83">
        <v>8231397.6876999997</v>
      </c>
      <c r="Z586" s="83">
        <v>5067833</v>
      </c>
      <c r="AA586" s="83">
        <v>0</v>
      </c>
      <c r="AB586" s="83"/>
      <c r="AC586" s="83">
        <v>861175</v>
      </c>
      <c r="AD586" s="6">
        <v>2241281</v>
      </c>
      <c r="AE586" s="6">
        <v>61108.687699999995</v>
      </c>
      <c r="AF586" s="83"/>
      <c r="AG586" s="83"/>
      <c r="AH586" s="84"/>
      <c r="AI586" s="93">
        <f t="shared" si="115"/>
        <v>8170289</v>
      </c>
      <c r="AJ586" s="11">
        <f t="shared" si="110"/>
        <v>0.62027585560314946</v>
      </c>
      <c r="AK586" s="11">
        <f t="shared" si="111"/>
        <v>0.10540324828167033</v>
      </c>
      <c r="AL586" s="11">
        <f t="shared" si="112"/>
        <v>2.3544604134514407E-3</v>
      </c>
      <c r="AM586" s="11">
        <f t="shared" si="113"/>
        <v>4.0009259313675976E-4</v>
      </c>
      <c r="AN586" s="94">
        <f t="shared" si="114"/>
        <v>3.7958279242740951E-3</v>
      </c>
    </row>
    <row r="587" spans="1:40" ht="12.75" customHeight="1" x14ac:dyDescent="0.2">
      <c r="A587" s="4" t="s">
        <v>1459</v>
      </c>
      <c r="B587" s="97" t="s">
        <v>1475</v>
      </c>
      <c r="C587" s="97" t="s">
        <v>29</v>
      </c>
      <c r="D587" s="81" t="s">
        <v>1308</v>
      </c>
      <c r="E587" s="81" t="s">
        <v>988</v>
      </c>
      <c r="F587" s="81" t="s">
        <v>989</v>
      </c>
      <c r="G587" s="81" t="s">
        <v>1085</v>
      </c>
      <c r="H587" s="87" t="s">
        <v>889</v>
      </c>
      <c r="I587" s="81" t="s">
        <v>817</v>
      </c>
      <c r="J587" s="81" t="s">
        <v>24</v>
      </c>
      <c r="K587" s="36">
        <v>1328406228.3373015</v>
      </c>
      <c r="L587" s="79"/>
      <c r="M587" s="79"/>
      <c r="N587" s="25">
        <v>3.0977715317928034E-2</v>
      </c>
      <c r="O587" s="25"/>
      <c r="P587" s="81" t="s">
        <v>1192</v>
      </c>
      <c r="Q587" s="81" t="s">
        <v>1195</v>
      </c>
      <c r="R587" s="81" t="s">
        <v>1195</v>
      </c>
      <c r="S587" s="81" t="s">
        <v>1195</v>
      </c>
      <c r="T587" s="33" t="s">
        <v>25</v>
      </c>
      <c r="U587" s="33" t="s">
        <v>25</v>
      </c>
      <c r="V587" s="81" t="s">
        <v>1353</v>
      </c>
      <c r="W587" s="82" t="s">
        <v>1195</v>
      </c>
      <c r="X587" s="81"/>
      <c r="Y587" s="83">
        <v>8652256.8964999989</v>
      </c>
      <c r="Z587" s="83">
        <v>6643733</v>
      </c>
      <c r="AA587" s="83">
        <v>0</v>
      </c>
      <c r="AB587" s="83"/>
      <c r="AC587" s="83">
        <v>531498</v>
      </c>
      <c r="AD587" s="6">
        <v>1385638</v>
      </c>
      <c r="AE587" s="6">
        <v>91387.896500000003</v>
      </c>
      <c r="AF587" s="83"/>
      <c r="AG587" s="83"/>
      <c r="AH587" s="84"/>
      <c r="AI587" s="93">
        <f t="shared" si="115"/>
        <v>8560869</v>
      </c>
      <c r="AJ587" s="11">
        <f t="shared" si="110"/>
        <v>0.77605824829231707</v>
      </c>
      <c r="AK587" s="11">
        <f t="shared" si="111"/>
        <v>6.2084585104619637E-2</v>
      </c>
      <c r="AL587" s="11">
        <f t="shared" si="112"/>
        <v>5.0012811279239655E-3</v>
      </c>
      <c r="AM587" s="11">
        <f t="shared" si="113"/>
        <v>4.001020084535805E-4</v>
      </c>
      <c r="AN587" s="94">
        <f t="shared" si="114"/>
        <v>6.4444661711012931E-3</v>
      </c>
    </row>
    <row r="588" spans="1:40" ht="12.75" customHeight="1" x14ac:dyDescent="0.2">
      <c r="A588" s="4" t="s">
        <v>1459</v>
      </c>
      <c r="B588" s="97" t="s">
        <v>1476</v>
      </c>
      <c r="C588" s="97" t="s">
        <v>29</v>
      </c>
      <c r="D588" s="81" t="s">
        <v>1309</v>
      </c>
      <c r="E588" s="81" t="s">
        <v>988</v>
      </c>
      <c r="F588" s="81" t="s">
        <v>989</v>
      </c>
      <c r="G588" s="81" t="s">
        <v>1085</v>
      </c>
      <c r="H588" s="87" t="s">
        <v>889</v>
      </c>
      <c r="I588" s="81" t="s">
        <v>817</v>
      </c>
      <c r="J588" s="81" t="s">
        <v>24</v>
      </c>
      <c r="K588" s="36">
        <v>2174274614.6626983</v>
      </c>
      <c r="L588" s="79"/>
      <c r="M588" s="79"/>
      <c r="N588" s="25">
        <v>4.6161040704620016E-2</v>
      </c>
      <c r="O588" s="25"/>
      <c r="P588" s="81" t="s">
        <v>1192</v>
      </c>
      <c r="Q588" s="81" t="s">
        <v>1195</v>
      </c>
      <c r="R588" s="81" t="s">
        <v>1195</v>
      </c>
      <c r="S588" s="81" t="s">
        <v>1195</v>
      </c>
      <c r="T588" s="33" t="s">
        <v>25</v>
      </c>
      <c r="U588" s="33" t="s">
        <v>25</v>
      </c>
      <c r="V588" s="81" t="s">
        <v>1353</v>
      </c>
      <c r="W588" s="82" t="s">
        <v>1195</v>
      </c>
      <c r="X588" s="81"/>
      <c r="Y588" s="83">
        <v>11892732.7688</v>
      </c>
      <c r="Z588" s="83">
        <v>8699496</v>
      </c>
      <c r="AA588" s="83">
        <v>0</v>
      </c>
      <c r="AB588" s="83"/>
      <c r="AC588" s="83">
        <v>869962</v>
      </c>
      <c r="AD588" s="6">
        <v>2264210</v>
      </c>
      <c r="AE588" s="6">
        <v>59064.768799999998</v>
      </c>
      <c r="AF588" s="83"/>
      <c r="AG588" s="83"/>
      <c r="AH588" s="84"/>
      <c r="AI588" s="93">
        <f t="shared" si="115"/>
        <v>11833668</v>
      </c>
      <c r="AJ588" s="11">
        <f t="shared" si="110"/>
        <v>0.7351478848316515</v>
      </c>
      <c r="AK588" s="11">
        <f t="shared" si="111"/>
        <v>7.3515836340853916E-2</v>
      </c>
      <c r="AL588" s="11">
        <f t="shared" si="112"/>
        <v>4.0011026856189361E-3</v>
      </c>
      <c r="AM588" s="11">
        <f t="shared" si="113"/>
        <v>4.0011597161334646E-4</v>
      </c>
      <c r="AN588" s="94">
        <f t="shared" si="114"/>
        <v>5.4425820548136203E-3</v>
      </c>
    </row>
    <row r="589" spans="1:40" ht="12.75" customHeight="1" x14ac:dyDescent="0.2">
      <c r="A589" s="4" t="s">
        <v>1459</v>
      </c>
      <c r="B589" s="97" t="s">
        <v>1310</v>
      </c>
      <c r="C589" s="97" t="s">
        <v>29</v>
      </c>
      <c r="D589" s="81" t="s">
        <v>1311</v>
      </c>
      <c r="E589" s="81" t="s">
        <v>964</v>
      </c>
      <c r="F589" s="81" t="s">
        <v>965</v>
      </c>
      <c r="G589" s="81" t="s">
        <v>1085</v>
      </c>
      <c r="H589" s="35" t="s">
        <v>77</v>
      </c>
      <c r="I589" s="81" t="s">
        <v>817</v>
      </c>
      <c r="J589" s="81" t="s">
        <v>24</v>
      </c>
      <c r="K589" s="36">
        <v>2225073286.782258</v>
      </c>
      <c r="L589" s="79"/>
      <c r="M589" s="79"/>
      <c r="N589" s="25">
        <v>0.13763900000000001</v>
      </c>
      <c r="O589" s="25">
        <v>0.18549499999999999</v>
      </c>
      <c r="P589" s="81" t="s">
        <v>1334</v>
      </c>
      <c r="Q589" s="81"/>
      <c r="R589" s="81"/>
      <c r="S589" s="81"/>
      <c r="T589" s="85">
        <v>0.2</v>
      </c>
      <c r="U589" s="81" t="s">
        <v>26</v>
      </c>
      <c r="V589" s="81" t="s">
        <v>1363</v>
      </c>
      <c r="W589" s="82" t="s">
        <v>1465</v>
      </c>
      <c r="X589" s="81"/>
      <c r="Y589" s="83">
        <v>38532874.913398206</v>
      </c>
      <c r="Z589" s="83">
        <v>33342485</v>
      </c>
      <c r="AA589" s="83">
        <v>0</v>
      </c>
      <c r="AB589" s="83"/>
      <c r="AC589" s="83">
        <v>1111409.5937486356</v>
      </c>
      <c r="AD589" s="6">
        <v>2031816.0187387539</v>
      </c>
      <c r="AE589" s="6">
        <v>2047164.3009108182</v>
      </c>
      <c r="AF589" s="83"/>
      <c r="AG589" s="83"/>
      <c r="AH589" s="84"/>
      <c r="AI589" s="93">
        <f t="shared" si="115"/>
        <v>36485710.612487391</v>
      </c>
      <c r="AJ589" s="11">
        <f t="shared" si="110"/>
        <v>0.91385050312240301</v>
      </c>
      <c r="AK589" s="11">
        <f t="shared" si="111"/>
        <v>3.0461503286940257E-2</v>
      </c>
      <c r="AL589" s="11">
        <f t="shared" si="112"/>
        <v>1.4984892946253252E-2</v>
      </c>
      <c r="AM589" s="11">
        <f t="shared" si="113"/>
        <v>4.9949347751861097E-4</v>
      </c>
      <c r="AN589" s="94">
        <f t="shared" si="114"/>
        <v>1.6397532085448932E-2</v>
      </c>
    </row>
    <row r="590" spans="1:40" ht="12.75" customHeight="1" x14ac:dyDescent="0.2">
      <c r="A590" s="4" t="s">
        <v>1459</v>
      </c>
      <c r="B590" s="96" t="s">
        <v>1310</v>
      </c>
      <c r="C590" s="96" t="s">
        <v>1193</v>
      </c>
      <c r="D590" s="80" t="s">
        <v>1312</v>
      </c>
      <c r="E590" s="80" t="s">
        <v>964</v>
      </c>
      <c r="F590" s="80" t="s">
        <v>965</v>
      </c>
      <c r="G590" s="80" t="s">
        <v>1085</v>
      </c>
      <c r="H590" s="35" t="s">
        <v>77</v>
      </c>
      <c r="I590" s="80" t="s">
        <v>817</v>
      </c>
      <c r="J590" s="80" t="s">
        <v>24</v>
      </c>
      <c r="K590" s="36">
        <v>2824277010.9717741</v>
      </c>
      <c r="L590" s="79"/>
      <c r="M590" s="79"/>
      <c r="N590" s="25">
        <v>0.145623</v>
      </c>
      <c r="O590" s="25">
        <v>0.18549499999999999</v>
      </c>
      <c r="P590" s="81" t="s">
        <v>1233</v>
      </c>
      <c r="Q590" s="81"/>
      <c r="R590" s="81"/>
      <c r="S590" s="81"/>
      <c r="T590" s="85">
        <v>0.2</v>
      </c>
      <c r="U590" s="81" t="s">
        <v>26</v>
      </c>
      <c r="V590" s="81" t="s">
        <v>1363</v>
      </c>
      <c r="W590" s="82" t="s">
        <v>1465</v>
      </c>
      <c r="X590" s="81"/>
      <c r="Y590" s="83">
        <v>29262111.817297317</v>
      </c>
      <c r="Z590" s="83">
        <v>22654262</v>
      </c>
      <c r="AA590" s="83">
        <v>0</v>
      </c>
      <c r="AB590" s="83"/>
      <c r="AC590" s="83">
        <v>1415881.4458642695</v>
      </c>
      <c r="AD590" s="6">
        <v>2587209.887720963</v>
      </c>
      <c r="AE590" s="6">
        <v>2604758.4837120846</v>
      </c>
      <c r="AF590" s="83"/>
      <c r="AG590" s="83"/>
      <c r="AH590" s="84"/>
      <c r="AI590" s="93">
        <f t="shared" si="115"/>
        <v>26657353.333585232</v>
      </c>
      <c r="AJ590" s="11">
        <f t="shared" si="110"/>
        <v>0.84983162868829165</v>
      </c>
      <c r="AK590" s="11">
        <f t="shared" si="111"/>
        <v>5.3114104320342262E-2</v>
      </c>
      <c r="AL590" s="11">
        <f t="shared" si="112"/>
        <v>8.0212606313022905E-3</v>
      </c>
      <c r="AM590" s="11">
        <f t="shared" si="113"/>
        <v>5.0132527381834067E-4</v>
      </c>
      <c r="AN590" s="94">
        <f t="shared" si="114"/>
        <v>9.4386468572404663E-3</v>
      </c>
    </row>
    <row r="591" spans="1:40" ht="12.75" customHeight="1" x14ac:dyDescent="0.2">
      <c r="A591" s="4" t="s">
        <v>1459</v>
      </c>
      <c r="B591" s="96" t="s">
        <v>1310</v>
      </c>
      <c r="C591" s="96" t="s">
        <v>1201</v>
      </c>
      <c r="D591" s="80" t="s">
        <v>1313</v>
      </c>
      <c r="E591" s="80" t="s">
        <v>964</v>
      </c>
      <c r="F591" s="80" t="s">
        <v>965</v>
      </c>
      <c r="G591" s="80" t="s">
        <v>1085</v>
      </c>
      <c r="H591" s="35" t="s">
        <v>77</v>
      </c>
      <c r="I591" s="80" t="s">
        <v>817</v>
      </c>
      <c r="J591" s="80" t="s">
        <v>52</v>
      </c>
      <c r="K591" s="36">
        <v>1207391.7725806453</v>
      </c>
      <c r="L591" s="79"/>
      <c r="M591" s="79"/>
      <c r="N591" s="25">
        <v>0.14086699999999999</v>
      </c>
      <c r="O591" s="25">
        <v>0.18549499999999999</v>
      </c>
      <c r="P591" s="81" t="s">
        <v>1334</v>
      </c>
      <c r="Q591" s="81"/>
      <c r="R591" s="81"/>
      <c r="S591" s="81"/>
      <c r="T591" s="85">
        <v>0.2</v>
      </c>
      <c r="U591" s="81" t="s">
        <v>26</v>
      </c>
      <c r="V591" s="81" t="s">
        <v>1363</v>
      </c>
      <c r="W591" s="82" t="s">
        <v>1465</v>
      </c>
      <c r="X591" s="81"/>
      <c r="Y591" s="83">
        <v>21009.579907893371</v>
      </c>
      <c r="Z591" s="83">
        <v>18176.56957800001</v>
      </c>
      <c r="AA591" s="83">
        <v>0</v>
      </c>
      <c r="AB591" s="83"/>
      <c r="AC591" s="83">
        <v>605.88188746663513</v>
      </c>
      <c r="AD591" s="6">
        <v>1109.4724192078052</v>
      </c>
      <c r="AE591" s="6">
        <v>1117.6560232189202</v>
      </c>
      <c r="AF591" s="83"/>
      <c r="AG591" s="83"/>
      <c r="AH591" s="84"/>
      <c r="AI591" s="93">
        <f t="shared" si="115"/>
        <v>19891.923884674452</v>
      </c>
      <c r="AJ591" s="11">
        <f t="shared" si="110"/>
        <v>0.91376629447109325</v>
      </c>
      <c r="AK591" s="11">
        <f t="shared" si="111"/>
        <v>3.0458687202871874E-2</v>
      </c>
      <c r="AL591" s="11">
        <f t="shared" si="112"/>
        <v>1.5054409008560593E-2</v>
      </c>
      <c r="AM591" s="11">
        <f t="shared" si="113"/>
        <v>5.0181051521631644E-4</v>
      </c>
      <c r="AN591" s="94">
        <f t="shared" si="114"/>
        <v>1.6475119622654057E-2</v>
      </c>
    </row>
    <row r="592" spans="1:40" ht="12.75" customHeight="1" x14ac:dyDescent="0.2">
      <c r="A592" s="4" t="s">
        <v>1459</v>
      </c>
      <c r="B592" s="96" t="s">
        <v>1314</v>
      </c>
      <c r="C592" s="96" t="s">
        <v>29</v>
      </c>
      <c r="D592" s="80" t="s">
        <v>1315</v>
      </c>
      <c r="E592" s="80" t="s">
        <v>964</v>
      </c>
      <c r="F592" s="80" t="s">
        <v>965</v>
      </c>
      <c r="G592" s="80" t="s">
        <v>1085</v>
      </c>
      <c r="H592" s="35" t="s">
        <v>77</v>
      </c>
      <c r="I592" s="80" t="s">
        <v>817</v>
      </c>
      <c r="J592" s="80" t="s">
        <v>24</v>
      </c>
      <c r="K592" s="36">
        <v>5811922975.8571424</v>
      </c>
      <c r="L592" s="79"/>
      <c r="M592" s="79"/>
      <c r="N592" s="25">
        <v>0.151366</v>
      </c>
      <c r="O592" s="25">
        <v>5.5796999999999999E-2</v>
      </c>
      <c r="P592" s="81" t="s">
        <v>1333</v>
      </c>
      <c r="Q592" s="81"/>
      <c r="R592" s="81"/>
      <c r="S592" s="81"/>
      <c r="T592" s="85">
        <v>0.2</v>
      </c>
      <c r="U592" s="81" t="s">
        <v>26</v>
      </c>
      <c r="V592" s="81" t="s">
        <v>1353</v>
      </c>
      <c r="W592" s="82" t="s">
        <v>1195</v>
      </c>
      <c r="X592" s="81"/>
      <c r="Y592" s="83">
        <v>224333352.06469434</v>
      </c>
      <c r="Z592" s="83">
        <v>87375895</v>
      </c>
      <c r="AA592" s="83">
        <v>122903856</v>
      </c>
      <c r="AB592" s="83"/>
      <c r="AC592" s="83">
        <v>2330030.9114013468</v>
      </c>
      <c r="AD592" s="6">
        <v>5078840.9594144598</v>
      </c>
      <c r="AE592" s="6">
        <v>6644729.1938785352</v>
      </c>
      <c r="AF592" s="83"/>
      <c r="AG592" s="83"/>
      <c r="AH592" s="84"/>
      <c r="AI592" s="93">
        <f t="shared" si="115"/>
        <v>94784766.870815814</v>
      </c>
      <c r="AJ592" s="11">
        <f t="shared" si="110"/>
        <v>0.92183478299932387</v>
      </c>
      <c r="AK592" s="11">
        <f t="shared" si="111"/>
        <v>2.4582335203472049E-2</v>
      </c>
      <c r="AL592" s="11">
        <f t="shared" si="112"/>
        <v>1.5033904503373739E-2</v>
      </c>
      <c r="AM592" s="11">
        <f t="shared" si="113"/>
        <v>4.0090533220766124E-4</v>
      </c>
      <c r="AN592" s="94">
        <f t="shared" si="114"/>
        <v>1.630867567663127E-2</v>
      </c>
    </row>
    <row r="593" spans="1:40" ht="12.75" customHeight="1" x14ac:dyDescent="0.2">
      <c r="A593" s="4" t="s">
        <v>1459</v>
      </c>
      <c r="B593" s="96" t="s">
        <v>1314</v>
      </c>
      <c r="C593" s="96" t="s">
        <v>1193</v>
      </c>
      <c r="D593" s="80" t="s">
        <v>1316</v>
      </c>
      <c r="E593" s="80" t="s">
        <v>964</v>
      </c>
      <c r="F593" s="80" t="s">
        <v>965</v>
      </c>
      <c r="G593" s="80" t="s">
        <v>1085</v>
      </c>
      <c r="H593" s="35" t="s">
        <v>77</v>
      </c>
      <c r="I593" s="80" t="s">
        <v>817</v>
      </c>
      <c r="J593" s="80" t="s">
        <v>24</v>
      </c>
      <c r="K593" s="36">
        <v>2377272979.5</v>
      </c>
      <c r="L593" s="79"/>
      <c r="M593" s="79"/>
      <c r="N593" s="25">
        <v>0.168714</v>
      </c>
      <c r="O593" s="25">
        <v>5.5796999999999999E-2</v>
      </c>
      <c r="P593" s="81" t="s">
        <v>1233</v>
      </c>
      <c r="Q593" s="81"/>
      <c r="R593" s="81"/>
      <c r="S593" s="81"/>
      <c r="T593" s="85">
        <v>0.2</v>
      </c>
      <c r="U593" s="81" t="s">
        <v>26</v>
      </c>
      <c r="V593" s="81" t="s">
        <v>1353</v>
      </c>
      <c r="W593" s="82" t="s">
        <v>1195</v>
      </c>
      <c r="X593" s="81"/>
      <c r="Y593" s="83">
        <v>54211207.831800491</v>
      </c>
      <c r="Z593" s="83">
        <v>0</v>
      </c>
      <c r="AA593" s="83">
        <v>48470766</v>
      </c>
      <c r="AB593" s="83"/>
      <c r="AC593" s="83">
        <v>952129.08859865414</v>
      </c>
      <c r="AD593" s="6">
        <v>2074694.0405834874</v>
      </c>
      <c r="AE593" s="6">
        <v>2713618.7026183424</v>
      </c>
      <c r="AF593" s="83"/>
      <c r="AG593" s="83"/>
      <c r="AH593" s="84"/>
      <c r="AI593" s="93">
        <f t="shared" si="115"/>
        <v>3026823.1291821413</v>
      </c>
      <c r="AJ593" s="11">
        <f t="shared" si="110"/>
        <v>0</v>
      </c>
      <c r="AK593" s="11">
        <f t="shared" si="111"/>
        <v>0.31456383408036231</v>
      </c>
      <c r="AL593" s="11">
        <f t="shared" si="112"/>
        <v>0</v>
      </c>
      <c r="AM593" s="11">
        <f t="shared" si="113"/>
        <v>4.005131496505339E-4</v>
      </c>
      <c r="AN593" s="94">
        <f t="shared" si="114"/>
        <v>1.2732333035723807E-3</v>
      </c>
    </row>
    <row r="594" spans="1:40" ht="12.75" customHeight="1" x14ac:dyDescent="0.2">
      <c r="A594" s="4" t="s">
        <v>1459</v>
      </c>
      <c r="B594" s="96" t="s">
        <v>1317</v>
      </c>
      <c r="C594" s="96" t="s">
        <v>29</v>
      </c>
      <c r="D594" s="80" t="s">
        <v>1318</v>
      </c>
      <c r="E594" s="80" t="s">
        <v>964</v>
      </c>
      <c r="F594" s="80" t="s">
        <v>965</v>
      </c>
      <c r="G594" s="80" t="s">
        <v>548</v>
      </c>
      <c r="H594" s="79" t="s">
        <v>110</v>
      </c>
      <c r="I594" s="80" t="s">
        <v>817</v>
      </c>
      <c r="J594" s="80" t="s">
        <v>24</v>
      </c>
      <c r="K594" s="36">
        <v>19364724814.365593</v>
      </c>
      <c r="L594" s="79"/>
      <c r="M594" s="79"/>
      <c r="N594" s="25">
        <v>3.8552999999999997E-2</v>
      </c>
      <c r="O594" s="25"/>
      <c r="P594" s="81" t="s">
        <v>1192</v>
      </c>
      <c r="Q594" s="81"/>
      <c r="R594" s="81"/>
      <c r="S594" s="81"/>
      <c r="T594" s="85">
        <v>0.2</v>
      </c>
      <c r="U594" s="81" t="s">
        <v>26</v>
      </c>
      <c r="V594" s="81" t="s">
        <v>1353</v>
      </c>
      <c r="W594" s="82" t="s">
        <v>1195</v>
      </c>
      <c r="X594" s="81"/>
      <c r="Y594" s="83">
        <v>592537288.26165509</v>
      </c>
      <c r="Z594" s="83">
        <v>387943361</v>
      </c>
      <c r="AA594" s="83">
        <v>161272025</v>
      </c>
      <c r="AB594" s="83"/>
      <c r="AC594" s="83">
        <v>7758863.8245776752</v>
      </c>
      <c r="AD594" s="6">
        <v>16147421.041221866</v>
      </c>
      <c r="AE594" s="6">
        <v>19415617.395855524</v>
      </c>
      <c r="AF594" s="83"/>
      <c r="AG594" s="83"/>
      <c r="AH594" s="84"/>
      <c r="AI594" s="93">
        <f t="shared" si="115"/>
        <v>411849645.86579955</v>
      </c>
      <c r="AJ594" s="11">
        <f t="shared" si="110"/>
        <v>0.94195385353423522</v>
      </c>
      <c r="AK594" s="11">
        <f t="shared" si="111"/>
        <v>1.8839068826359721E-2</v>
      </c>
      <c r="AL594" s="11">
        <f t="shared" si="112"/>
        <v>2.0033507561760276E-2</v>
      </c>
      <c r="AM594" s="11">
        <f t="shared" si="113"/>
        <v>4.0066997589461293E-4</v>
      </c>
      <c r="AN594" s="94">
        <f t="shared" si="114"/>
        <v>2.1268035038652943E-2</v>
      </c>
    </row>
    <row r="595" spans="1:40" ht="12.75" customHeight="1" x14ac:dyDescent="0.2">
      <c r="A595" s="4" t="s">
        <v>1459</v>
      </c>
      <c r="B595" s="97" t="s">
        <v>1317</v>
      </c>
      <c r="C595" s="97" t="s">
        <v>1193</v>
      </c>
      <c r="D595" s="81" t="s">
        <v>1319</v>
      </c>
      <c r="E595" s="81" t="s">
        <v>964</v>
      </c>
      <c r="F595" s="81" t="s">
        <v>965</v>
      </c>
      <c r="G595" s="81" t="s">
        <v>548</v>
      </c>
      <c r="H595" s="87" t="s">
        <v>110</v>
      </c>
      <c r="I595" s="81" t="s">
        <v>817</v>
      </c>
      <c r="J595" s="81" t="s">
        <v>52</v>
      </c>
      <c r="K595" s="36">
        <v>3744848.2328968258</v>
      </c>
      <c r="L595" s="79"/>
      <c r="M595" s="79"/>
      <c r="N595" s="25">
        <v>4.1499000000000001E-2</v>
      </c>
      <c r="O595" s="25"/>
      <c r="P595" s="81" t="s">
        <v>1192</v>
      </c>
      <c r="Q595" s="81"/>
      <c r="R595" s="81"/>
      <c r="S595" s="81"/>
      <c r="T595" s="85">
        <v>0.2</v>
      </c>
      <c r="U595" s="81" t="s">
        <v>26</v>
      </c>
      <c r="V595" s="81" t="s">
        <v>1353</v>
      </c>
      <c r="W595" s="82" t="s">
        <v>1195</v>
      </c>
      <c r="X595" s="81"/>
      <c r="Y595" s="83">
        <v>113699.71445288736</v>
      </c>
      <c r="Z595" s="83">
        <v>74963.432523999945</v>
      </c>
      <c r="AA595" s="83">
        <v>30362.662023602246</v>
      </c>
      <c r="AB595" s="83"/>
      <c r="AC595" s="83">
        <v>1499.2680648287717</v>
      </c>
      <c r="AD595" s="6">
        <v>3121.87025823154</v>
      </c>
      <c r="AE595" s="6">
        <v>3752.4815822248488</v>
      </c>
      <c r="AF595" s="83"/>
      <c r="AG595" s="83"/>
      <c r="AH595" s="84"/>
      <c r="AI595" s="93">
        <f t="shared" si="115"/>
        <v>79584.570847060269</v>
      </c>
      <c r="AJ595" s="11">
        <f t="shared" si="110"/>
        <v>0.94193424336055187</v>
      </c>
      <c r="AK595" s="11">
        <f t="shared" si="111"/>
        <v>1.8838677508357167E-2</v>
      </c>
      <c r="AL595" s="11">
        <f t="shared" si="112"/>
        <v>2.0017749148144252E-2</v>
      </c>
      <c r="AM595" s="11">
        <f t="shared" si="113"/>
        <v>4.003548265743772E-4</v>
      </c>
      <c r="AN595" s="94">
        <f t="shared" si="114"/>
        <v>2.125174797417562E-2</v>
      </c>
    </row>
    <row r="596" spans="1:40" ht="12.75" customHeight="1" x14ac:dyDescent="0.2">
      <c r="A596" s="4" t="s">
        <v>1459</v>
      </c>
      <c r="B596" s="97" t="s">
        <v>1320</v>
      </c>
      <c r="C596" s="97" t="s">
        <v>29</v>
      </c>
      <c r="D596" s="81" t="s">
        <v>1321</v>
      </c>
      <c r="E596" s="81" t="s">
        <v>964</v>
      </c>
      <c r="F596" s="81" t="s">
        <v>965</v>
      </c>
      <c r="G596" s="81" t="s">
        <v>542</v>
      </c>
      <c r="H596" s="87" t="s">
        <v>110</v>
      </c>
      <c r="I596" s="81" t="s">
        <v>817</v>
      </c>
      <c r="J596" s="81" t="s">
        <v>52</v>
      </c>
      <c r="K596" s="36">
        <v>4627233.2341269841</v>
      </c>
      <c r="L596" s="79"/>
      <c r="M596" s="79"/>
      <c r="N596" s="25">
        <v>3.1975000000000003E-2</v>
      </c>
      <c r="O596" s="25"/>
      <c r="P596" s="81" t="s">
        <v>1189</v>
      </c>
      <c r="Q596" s="81"/>
      <c r="R596" s="81"/>
      <c r="S596" s="81"/>
      <c r="T596" s="33" t="s">
        <v>25</v>
      </c>
      <c r="U596" s="33" t="s">
        <v>25</v>
      </c>
      <c r="V596" s="81" t="s">
        <v>1353</v>
      </c>
      <c r="W596" s="82" t="s">
        <v>1195</v>
      </c>
      <c r="X596" s="81"/>
      <c r="Y596" s="83">
        <v>4188.7146166868224</v>
      </c>
      <c r="Z596" s="83">
        <v>0</v>
      </c>
      <c r="AA596" s="83">
        <v>0</v>
      </c>
      <c r="AB596" s="83"/>
      <c r="AC596" s="83">
        <v>1853.62</v>
      </c>
      <c r="AD596" s="6">
        <v>2141.09</v>
      </c>
      <c r="AE596" s="6">
        <v>194.00461668682229</v>
      </c>
      <c r="AF596" s="83"/>
      <c r="AG596" s="83"/>
      <c r="AH596" s="84">
        <v>2.0780997036267793E-2</v>
      </c>
      <c r="AI596" s="93">
        <f t="shared" si="115"/>
        <v>3994.71</v>
      </c>
      <c r="AJ596" s="11">
        <f t="shared" si="110"/>
        <v>0</v>
      </c>
      <c r="AK596" s="11">
        <f t="shared" si="111"/>
        <v>0.46401866468404462</v>
      </c>
      <c r="AL596" s="11">
        <f t="shared" si="112"/>
        <v>0</v>
      </c>
      <c r="AM596" s="11">
        <f t="shared" si="113"/>
        <v>4.005892735920671E-4</v>
      </c>
      <c r="AN596" s="94">
        <f t="shared" si="114"/>
        <v>2.1644301261033908E-2</v>
      </c>
    </row>
    <row r="597" spans="1:40" ht="12.75" customHeight="1" x14ac:dyDescent="0.2">
      <c r="A597" s="4" t="s">
        <v>1459</v>
      </c>
      <c r="B597" s="97" t="s">
        <v>1322</v>
      </c>
      <c r="C597" s="97" t="s">
        <v>29</v>
      </c>
      <c r="D597" s="81" t="s">
        <v>1323</v>
      </c>
      <c r="E597" s="81" t="s">
        <v>964</v>
      </c>
      <c r="F597" s="81" t="s">
        <v>965</v>
      </c>
      <c r="G597" s="81" t="s">
        <v>1085</v>
      </c>
      <c r="H597" s="87" t="s">
        <v>31</v>
      </c>
      <c r="I597" s="26" t="s">
        <v>810</v>
      </c>
      <c r="J597" s="81" t="s">
        <v>24</v>
      </c>
      <c r="K597" s="36">
        <v>1955494481.6825397</v>
      </c>
      <c r="L597" s="79"/>
      <c r="M597" s="79"/>
      <c r="N597" s="25">
        <v>-9.0170683522241557E-3</v>
      </c>
      <c r="O597" s="25"/>
      <c r="P597" s="81" t="s">
        <v>1333</v>
      </c>
      <c r="Q597" s="81"/>
      <c r="R597" s="81"/>
      <c r="S597" s="81"/>
      <c r="T597" s="33" t="s">
        <v>25</v>
      </c>
      <c r="U597" s="33" t="s">
        <v>25</v>
      </c>
      <c r="V597" s="81" t="s">
        <v>1353</v>
      </c>
      <c r="W597" s="82" t="s">
        <v>1362</v>
      </c>
      <c r="X597" s="81"/>
      <c r="Y597" s="83">
        <v>22224063.6877</v>
      </c>
      <c r="Z597" s="83">
        <v>19261591</v>
      </c>
      <c r="AA597" s="83">
        <v>0</v>
      </c>
      <c r="AB597" s="83"/>
      <c r="AC597" s="83">
        <v>778861</v>
      </c>
      <c r="AD597" s="6">
        <v>2122165</v>
      </c>
      <c r="AE597" s="6">
        <v>61446.687699999995</v>
      </c>
      <c r="AF597" s="83"/>
      <c r="AG597" s="83"/>
      <c r="AH597" s="84"/>
      <c r="AI597" s="93">
        <f t="shared" si="115"/>
        <v>22162617</v>
      </c>
      <c r="AJ597" s="11">
        <f t="shared" si="110"/>
        <v>0.86910273276842709</v>
      </c>
      <c r="AK597" s="11">
        <f t="shared" si="111"/>
        <v>3.5143006802851845E-2</v>
      </c>
      <c r="AL597" s="11">
        <f t="shared" si="112"/>
        <v>9.8499848403698943E-3</v>
      </c>
      <c r="AM597" s="11">
        <f t="shared" si="113"/>
        <v>3.982936322734366E-4</v>
      </c>
      <c r="AN597" s="94">
        <f t="shared" si="114"/>
        <v>1.1333510376838761E-2</v>
      </c>
    </row>
    <row r="598" spans="1:40" ht="12.75" customHeight="1" x14ac:dyDescent="0.2">
      <c r="A598" s="4" t="s">
        <v>1080</v>
      </c>
      <c r="B598" s="35" t="s">
        <v>1045</v>
      </c>
      <c r="C598" s="35" t="s">
        <v>55</v>
      </c>
      <c r="D598" s="33" t="s">
        <v>1046</v>
      </c>
      <c r="E598" s="33" t="s">
        <v>964</v>
      </c>
      <c r="F598" s="33" t="s">
        <v>965</v>
      </c>
      <c r="G598" s="33" t="s">
        <v>1180</v>
      </c>
      <c r="H598" s="35" t="s">
        <v>288</v>
      </c>
      <c r="I598" s="5" t="s">
        <v>810</v>
      </c>
      <c r="J598" s="33" t="s">
        <v>24</v>
      </c>
      <c r="K598" s="36">
        <v>184088381942</v>
      </c>
      <c r="L598" s="36">
        <v>0</v>
      </c>
      <c r="M598" s="37"/>
      <c r="N598" s="38">
        <v>3.363</v>
      </c>
      <c r="O598" s="37"/>
      <c r="P598" s="33" t="s">
        <v>1477</v>
      </c>
      <c r="Q598" s="33" t="s">
        <v>27</v>
      </c>
      <c r="R598" s="33" t="s">
        <v>27</v>
      </c>
      <c r="S598" s="33" t="s">
        <v>27</v>
      </c>
      <c r="T598" s="33" t="s">
        <v>25</v>
      </c>
      <c r="U598" s="33" t="s">
        <v>25</v>
      </c>
      <c r="V598" s="33" t="s">
        <v>1478</v>
      </c>
      <c r="W598" s="33" t="s">
        <v>25</v>
      </c>
      <c r="X598" s="33" t="s">
        <v>25</v>
      </c>
      <c r="Y598" s="36">
        <v>6008021706</v>
      </c>
      <c r="Z598" s="36">
        <v>3182238242</v>
      </c>
      <c r="AA598" s="36">
        <v>0</v>
      </c>
      <c r="AB598" s="36"/>
      <c r="AC598" s="36">
        <v>255795044</v>
      </c>
      <c r="AD598" s="6">
        <v>401155813</v>
      </c>
      <c r="AE598" s="6">
        <v>4457820</v>
      </c>
      <c r="AF598" s="36"/>
      <c r="AG598" s="36">
        <v>2164374787</v>
      </c>
      <c r="AH598" s="37"/>
      <c r="AI598" s="93">
        <f t="shared" ref="AI598:AI614" si="116">+Z598+AB598+AC598+AD598</f>
        <v>3839189099</v>
      </c>
      <c r="AJ598" s="11">
        <f t="shared" si="110"/>
        <v>0.82888291249547541</v>
      </c>
      <c r="AK598" s="11">
        <f t="shared" si="111"/>
        <v>6.6627362550760363E-2</v>
      </c>
      <c r="AL598" s="11">
        <f t="shared" ref="AL598:AL619" si="117">+Z598/K598</f>
        <v>1.7286469729537932E-2</v>
      </c>
      <c r="AM598" s="11">
        <f t="shared" ref="AM598:AM619" si="118">+AC598/K598</f>
        <v>1.3895230177024009E-3</v>
      </c>
      <c r="AN598" s="94">
        <f t="shared" ref="AN598:AN619" si="119">+AI598/K598+AH598</f>
        <v>2.0855140658521287E-2</v>
      </c>
    </row>
    <row r="599" spans="1:40" ht="12.75" customHeight="1" x14ac:dyDescent="0.2">
      <c r="A599" s="4" t="s">
        <v>1080</v>
      </c>
      <c r="B599" s="35" t="s">
        <v>1047</v>
      </c>
      <c r="C599" s="35" t="s">
        <v>55</v>
      </c>
      <c r="D599" s="33" t="s">
        <v>1048</v>
      </c>
      <c r="E599" s="33" t="s">
        <v>988</v>
      </c>
      <c r="F599" s="33" t="s">
        <v>989</v>
      </c>
      <c r="G599" s="33" t="s">
        <v>548</v>
      </c>
      <c r="H599" s="35" t="s">
        <v>889</v>
      </c>
      <c r="I599" s="5" t="s">
        <v>810</v>
      </c>
      <c r="J599" s="33" t="s">
        <v>24</v>
      </c>
      <c r="K599" s="36">
        <v>1692978810</v>
      </c>
      <c r="L599" s="36">
        <v>0</v>
      </c>
      <c r="M599" s="37"/>
      <c r="N599" s="38">
        <v>-1.3658999999999999</v>
      </c>
      <c r="O599" s="37"/>
      <c r="P599" s="33" t="s">
        <v>1330</v>
      </c>
      <c r="Q599" s="33" t="s">
        <v>27</v>
      </c>
      <c r="R599" s="33" t="s">
        <v>27</v>
      </c>
      <c r="S599" s="33" t="s">
        <v>27</v>
      </c>
      <c r="T599" s="33" t="s">
        <v>25</v>
      </c>
      <c r="U599" s="33" t="s">
        <v>25</v>
      </c>
      <c r="V599" s="33" t="s">
        <v>1049</v>
      </c>
      <c r="W599" s="33" t="s">
        <v>25</v>
      </c>
      <c r="X599" s="33" t="s">
        <v>25</v>
      </c>
      <c r="Y599" s="36">
        <v>21898491</v>
      </c>
      <c r="Z599" s="36">
        <v>21326214</v>
      </c>
      <c r="AA599" s="36">
        <v>0</v>
      </c>
      <c r="AB599" s="36"/>
      <c r="AC599" s="36"/>
      <c r="AD599" s="6">
        <v>454111</v>
      </c>
      <c r="AE599" s="6">
        <v>118166</v>
      </c>
      <c r="AF599" s="36"/>
      <c r="AG599" s="36"/>
      <c r="AH599" s="37"/>
      <c r="AI599" s="93">
        <f t="shared" si="116"/>
        <v>21780325</v>
      </c>
      <c r="AJ599" s="11">
        <f t="shared" si="110"/>
        <v>0.9791504029439414</v>
      </c>
      <c r="AK599" s="11">
        <f t="shared" si="111"/>
        <v>0</v>
      </c>
      <c r="AL599" s="11">
        <f t="shared" si="117"/>
        <v>1.259685819694341E-2</v>
      </c>
      <c r="AM599" s="11">
        <f t="shared" si="118"/>
        <v>0</v>
      </c>
      <c r="AN599" s="94">
        <f t="shared" si="119"/>
        <v>1.28650901425045E-2</v>
      </c>
    </row>
    <row r="600" spans="1:40" ht="12.75" customHeight="1" x14ac:dyDescent="0.2">
      <c r="A600" s="4" t="s">
        <v>1080</v>
      </c>
      <c r="B600" s="35" t="s">
        <v>1050</v>
      </c>
      <c r="C600" s="35" t="s">
        <v>55</v>
      </c>
      <c r="D600" s="33" t="s">
        <v>1051</v>
      </c>
      <c r="E600" s="33" t="s">
        <v>988</v>
      </c>
      <c r="F600" s="33" t="s">
        <v>989</v>
      </c>
      <c r="G600" s="33" t="s">
        <v>548</v>
      </c>
      <c r="H600" s="35" t="s">
        <v>889</v>
      </c>
      <c r="I600" s="5" t="s">
        <v>810</v>
      </c>
      <c r="J600" s="33" t="s">
        <v>24</v>
      </c>
      <c r="K600" s="36">
        <v>1895381063</v>
      </c>
      <c r="L600" s="36">
        <v>0</v>
      </c>
      <c r="M600" s="37"/>
      <c r="N600" s="38">
        <v>0.1736</v>
      </c>
      <c r="O600" s="37"/>
      <c r="P600" s="33" t="s">
        <v>1330</v>
      </c>
      <c r="Q600" s="33" t="s">
        <v>27</v>
      </c>
      <c r="R600" s="33" t="s">
        <v>27</v>
      </c>
      <c r="S600" s="33" t="s">
        <v>27</v>
      </c>
      <c r="T600" s="33" t="s">
        <v>25</v>
      </c>
      <c r="U600" s="33" t="s">
        <v>25</v>
      </c>
      <c r="V600" s="33" t="s">
        <v>1049</v>
      </c>
      <c r="W600" s="33" t="s">
        <v>25</v>
      </c>
      <c r="X600" s="33" t="s">
        <v>25</v>
      </c>
      <c r="Y600" s="36">
        <v>30691430</v>
      </c>
      <c r="Z600" s="36">
        <v>30068730</v>
      </c>
      <c r="AA600" s="36">
        <v>0</v>
      </c>
      <c r="AB600" s="36"/>
      <c r="AC600" s="36"/>
      <c r="AD600" s="6">
        <v>504601</v>
      </c>
      <c r="AE600" s="6">
        <v>118099</v>
      </c>
      <c r="AF600" s="36"/>
      <c r="AG600" s="36"/>
      <c r="AH600" s="37"/>
      <c r="AI600" s="93">
        <f t="shared" si="116"/>
        <v>30573331</v>
      </c>
      <c r="AJ600" s="11">
        <f t="shared" si="110"/>
        <v>0.98349538687819127</v>
      </c>
      <c r="AK600" s="11">
        <f t="shared" si="111"/>
        <v>0</v>
      </c>
      <c r="AL600" s="11">
        <f t="shared" si="117"/>
        <v>1.5864213580570104E-2</v>
      </c>
      <c r="AM600" s="11">
        <f t="shared" si="118"/>
        <v>0</v>
      </c>
      <c r="AN600" s="94">
        <f t="shared" si="119"/>
        <v>1.6130440256487886E-2</v>
      </c>
    </row>
    <row r="601" spans="1:40" ht="12.75" customHeight="1" x14ac:dyDescent="0.2">
      <c r="A601" s="4" t="s">
        <v>1080</v>
      </c>
      <c r="B601" s="35" t="s">
        <v>1052</v>
      </c>
      <c r="C601" s="35" t="s">
        <v>55</v>
      </c>
      <c r="D601" s="33" t="s">
        <v>1053</v>
      </c>
      <c r="E601" s="33" t="s">
        <v>988</v>
      </c>
      <c r="F601" s="33" t="s">
        <v>989</v>
      </c>
      <c r="G601" s="33" t="s">
        <v>548</v>
      </c>
      <c r="H601" s="35" t="s">
        <v>889</v>
      </c>
      <c r="I601" s="5" t="s">
        <v>810</v>
      </c>
      <c r="J601" s="33" t="s">
        <v>24</v>
      </c>
      <c r="K601" s="36">
        <v>1400476443</v>
      </c>
      <c r="L601" s="36">
        <v>0</v>
      </c>
      <c r="M601" s="37"/>
      <c r="N601" s="38">
        <v>1.75</v>
      </c>
      <c r="O601" s="37"/>
      <c r="P601" s="33" t="s">
        <v>1330</v>
      </c>
      <c r="Q601" s="33" t="s">
        <v>27</v>
      </c>
      <c r="R601" s="33" t="s">
        <v>27</v>
      </c>
      <c r="S601" s="33" t="s">
        <v>27</v>
      </c>
      <c r="T601" s="33" t="s">
        <v>25</v>
      </c>
      <c r="U601" s="33" t="s">
        <v>25</v>
      </c>
      <c r="V601" s="33" t="s">
        <v>1049</v>
      </c>
      <c r="W601" s="33" t="s">
        <v>25</v>
      </c>
      <c r="X601" s="33" t="s">
        <v>25</v>
      </c>
      <c r="Y601" s="36">
        <v>24025960</v>
      </c>
      <c r="Z601" s="36">
        <v>23529408</v>
      </c>
      <c r="AA601" s="36">
        <v>0</v>
      </c>
      <c r="AB601" s="36"/>
      <c r="AC601" s="36"/>
      <c r="AD601" s="6">
        <v>382953</v>
      </c>
      <c r="AE601" s="6">
        <v>113599</v>
      </c>
      <c r="AF601" s="36"/>
      <c r="AG601" s="36"/>
      <c r="AH601" s="37"/>
      <c r="AI601" s="93">
        <f t="shared" si="116"/>
        <v>23912361</v>
      </c>
      <c r="AJ601" s="11">
        <f t="shared" si="110"/>
        <v>0.98398514475421306</v>
      </c>
      <c r="AK601" s="11">
        <f t="shared" si="111"/>
        <v>0</v>
      </c>
      <c r="AL601" s="11">
        <f t="shared" si="117"/>
        <v>1.680100234288625E-2</v>
      </c>
      <c r="AM601" s="11">
        <f t="shared" si="118"/>
        <v>0</v>
      </c>
      <c r="AN601" s="94">
        <f t="shared" si="119"/>
        <v>1.7074447142271569E-2</v>
      </c>
    </row>
    <row r="602" spans="1:40" ht="12.75" customHeight="1" x14ac:dyDescent="0.2">
      <c r="A602" s="4" t="s">
        <v>1080</v>
      </c>
      <c r="B602" s="35" t="s">
        <v>1054</v>
      </c>
      <c r="C602" s="35" t="s">
        <v>55</v>
      </c>
      <c r="D602" s="33" t="s">
        <v>1055</v>
      </c>
      <c r="E602" s="33" t="s">
        <v>988</v>
      </c>
      <c r="F602" s="33" t="s">
        <v>989</v>
      </c>
      <c r="G602" s="33" t="s">
        <v>548</v>
      </c>
      <c r="H602" s="35" t="s">
        <v>889</v>
      </c>
      <c r="I602" s="5" t="s">
        <v>810</v>
      </c>
      <c r="J602" s="33" t="s">
        <v>24</v>
      </c>
      <c r="K602" s="36">
        <v>2533617876</v>
      </c>
      <c r="L602" s="36">
        <v>0</v>
      </c>
      <c r="M602" s="37"/>
      <c r="N602" s="38">
        <v>1.3046</v>
      </c>
      <c r="O602" s="37"/>
      <c r="P602" s="33" t="s">
        <v>1330</v>
      </c>
      <c r="Q602" s="33" t="s">
        <v>27</v>
      </c>
      <c r="R602" s="33" t="s">
        <v>27</v>
      </c>
      <c r="S602" s="33" t="s">
        <v>27</v>
      </c>
      <c r="T602" s="33" t="s">
        <v>25</v>
      </c>
      <c r="U602" s="33" t="s">
        <v>25</v>
      </c>
      <c r="V602" s="33" t="s">
        <v>1049</v>
      </c>
      <c r="W602" s="33" t="s">
        <v>25</v>
      </c>
      <c r="X602" s="33" t="s">
        <v>25</v>
      </c>
      <c r="Y602" s="36">
        <v>43830682</v>
      </c>
      <c r="Z602" s="36">
        <v>42889894</v>
      </c>
      <c r="AA602" s="36">
        <v>0</v>
      </c>
      <c r="AB602" s="36"/>
      <c r="AC602" s="36"/>
      <c r="AD602" s="6">
        <v>827122</v>
      </c>
      <c r="AE602" s="6">
        <v>113666</v>
      </c>
      <c r="AF602" s="36"/>
      <c r="AG602" s="36"/>
      <c r="AH602" s="37"/>
      <c r="AI602" s="93">
        <f t="shared" si="116"/>
        <v>43717016</v>
      </c>
      <c r="AJ602" s="11">
        <f t="shared" si="110"/>
        <v>0.98108009018730835</v>
      </c>
      <c r="AK602" s="11">
        <f t="shared" si="111"/>
        <v>0</v>
      </c>
      <c r="AL602" s="11">
        <f t="shared" si="117"/>
        <v>1.6928319935803925E-2</v>
      </c>
      <c r="AM602" s="11">
        <f t="shared" si="118"/>
        <v>0</v>
      </c>
      <c r="AN602" s="94">
        <f t="shared" si="119"/>
        <v>1.7254778794432536E-2</v>
      </c>
    </row>
    <row r="603" spans="1:40" ht="12.75" customHeight="1" x14ac:dyDescent="0.2">
      <c r="A603" s="4" t="s">
        <v>1080</v>
      </c>
      <c r="B603" s="35" t="s">
        <v>1056</v>
      </c>
      <c r="C603" s="35" t="s">
        <v>55</v>
      </c>
      <c r="D603" s="33" t="s">
        <v>1057</v>
      </c>
      <c r="E603" s="33" t="s">
        <v>988</v>
      </c>
      <c r="F603" s="33" t="s">
        <v>989</v>
      </c>
      <c r="G603" s="33" t="s">
        <v>548</v>
      </c>
      <c r="H603" s="35" t="s">
        <v>889</v>
      </c>
      <c r="I603" s="5" t="s">
        <v>810</v>
      </c>
      <c r="J603" s="33" t="s">
        <v>24</v>
      </c>
      <c r="K603" s="36">
        <v>1345764711</v>
      </c>
      <c r="L603" s="36">
        <v>0</v>
      </c>
      <c r="M603" s="37"/>
      <c r="N603" s="38">
        <v>1.0783</v>
      </c>
      <c r="O603" s="37"/>
      <c r="P603" s="33" t="s">
        <v>1330</v>
      </c>
      <c r="Q603" s="33" t="s">
        <v>27</v>
      </c>
      <c r="R603" s="33" t="s">
        <v>27</v>
      </c>
      <c r="S603" s="33" t="s">
        <v>27</v>
      </c>
      <c r="T603" s="33" t="s">
        <v>25</v>
      </c>
      <c r="U603" s="33" t="s">
        <v>25</v>
      </c>
      <c r="V603" s="33" t="s">
        <v>1049</v>
      </c>
      <c r="W603" s="33" t="s">
        <v>25</v>
      </c>
      <c r="X603" s="33" t="s">
        <v>25</v>
      </c>
      <c r="Y603" s="36">
        <v>23492195</v>
      </c>
      <c r="Z603" s="36">
        <v>23004930</v>
      </c>
      <c r="AA603" s="36">
        <v>0</v>
      </c>
      <c r="AB603" s="36"/>
      <c r="AC603" s="36"/>
      <c r="AD603" s="6">
        <v>373599</v>
      </c>
      <c r="AE603" s="6">
        <v>113666</v>
      </c>
      <c r="AF603" s="36"/>
      <c r="AG603" s="36"/>
      <c r="AH603" s="37"/>
      <c r="AI603" s="93">
        <f t="shared" si="116"/>
        <v>23378529</v>
      </c>
      <c r="AJ603" s="11">
        <f t="shared" si="110"/>
        <v>0.9840195676982072</v>
      </c>
      <c r="AK603" s="11">
        <f t="shared" si="111"/>
        <v>0</v>
      </c>
      <c r="AL603" s="11">
        <f t="shared" si="117"/>
        <v>1.7094318057207548E-2</v>
      </c>
      <c r="AM603" s="11">
        <f t="shared" si="118"/>
        <v>0</v>
      </c>
      <c r="AN603" s="94">
        <f t="shared" si="119"/>
        <v>1.7371928992422511E-2</v>
      </c>
    </row>
    <row r="604" spans="1:40" ht="12.75" customHeight="1" x14ac:dyDescent="0.2">
      <c r="A604" s="4" t="s">
        <v>1080</v>
      </c>
      <c r="B604" s="35" t="s">
        <v>1058</v>
      </c>
      <c r="C604" s="35" t="s">
        <v>55</v>
      </c>
      <c r="D604" s="33" t="s">
        <v>1059</v>
      </c>
      <c r="E604" s="33" t="s">
        <v>988</v>
      </c>
      <c r="F604" s="33" t="s">
        <v>989</v>
      </c>
      <c r="G604" s="33" t="s">
        <v>548</v>
      </c>
      <c r="H604" s="35" t="s">
        <v>889</v>
      </c>
      <c r="I604" s="5" t="s">
        <v>810</v>
      </c>
      <c r="J604" s="33" t="s">
        <v>24</v>
      </c>
      <c r="K604" s="36">
        <v>1151579023</v>
      </c>
      <c r="L604" s="36">
        <v>0</v>
      </c>
      <c r="M604" s="37"/>
      <c r="N604" s="38">
        <v>2.0571000000000002</v>
      </c>
      <c r="O604" s="37"/>
      <c r="P604" s="33" t="s">
        <v>1330</v>
      </c>
      <c r="Q604" s="33" t="s">
        <v>27</v>
      </c>
      <c r="R604" s="33" t="s">
        <v>27</v>
      </c>
      <c r="S604" s="33" t="s">
        <v>27</v>
      </c>
      <c r="T604" s="33" t="s">
        <v>25</v>
      </c>
      <c r="U604" s="33" t="s">
        <v>25</v>
      </c>
      <c r="V604" s="33" t="s">
        <v>1049</v>
      </c>
      <c r="W604" s="33" t="s">
        <v>25</v>
      </c>
      <c r="X604" s="33" t="s">
        <v>25</v>
      </c>
      <c r="Y604" s="36">
        <v>20187070</v>
      </c>
      <c r="Z604" s="36">
        <v>19699950</v>
      </c>
      <c r="AA604" s="36">
        <v>0</v>
      </c>
      <c r="AB604" s="36"/>
      <c r="AC604" s="36"/>
      <c r="AD604" s="6">
        <v>319601</v>
      </c>
      <c r="AE604" s="6">
        <v>167519</v>
      </c>
      <c r="AF604" s="36"/>
      <c r="AG604" s="36"/>
      <c r="AH604" s="37"/>
      <c r="AI604" s="93">
        <f t="shared" si="116"/>
        <v>20019551</v>
      </c>
      <c r="AJ604" s="11">
        <f t="shared" si="110"/>
        <v>0.98403555604219095</v>
      </c>
      <c r="AK604" s="11">
        <f t="shared" si="111"/>
        <v>0</v>
      </c>
      <c r="AL604" s="11">
        <f t="shared" si="117"/>
        <v>1.7106902441379395E-2</v>
      </c>
      <c r="AM604" s="11">
        <f t="shared" si="118"/>
        <v>0</v>
      </c>
      <c r="AN604" s="94">
        <f t="shared" si="119"/>
        <v>1.7384435284212362E-2</v>
      </c>
    </row>
    <row r="605" spans="1:40" ht="12.75" customHeight="1" x14ac:dyDescent="0.2">
      <c r="A605" s="4" t="s">
        <v>1080</v>
      </c>
      <c r="B605" s="35" t="s">
        <v>1060</v>
      </c>
      <c r="C605" s="35" t="s">
        <v>55</v>
      </c>
      <c r="D605" s="33" t="s">
        <v>1061</v>
      </c>
      <c r="E605" s="33" t="s">
        <v>988</v>
      </c>
      <c r="F605" s="33" t="s">
        <v>989</v>
      </c>
      <c r="G605" s="33" t="s">
        <v>548</v>
      </c>
      <c r="H605" s="35" t="s">
        <v>889</v>
      </c>
      <c r="I605" s="5" t="s">
        <v>810</v>
      </c>
      <c r="J605" s="33" t="s">
        <v>24</v>
      </c>
      <c r="K605" s="36">
        <v>1115859243</v>
      </c>
      <c r="L605" s="36">
        <v>0</v>
      </c>
      <c r="M605" s="37"/>
      <c r="N605" s="38">
        <v>1.9878</v>
      </c>
      <c r="O605" s="37"/>
      <c r="P605" s="33" t="s">
        <v>1330</v>
      </c>
      <c r="Q605" s="33" t="s">
        <v>27</v>
      </c>
      <c r="R605" s="33" t="s">
        <v>27</v>
      </c>
      <c r="S605" s="33" t="s">
        <v>27</v>
      </c>
      <c r="T605" s="33" t="s">
        <v>25</v>
      </c>
      <c r="U605" s="33" t="s">
        <v>25</v>
      </c>
      <c r="V605" s="33" t="s">
        <v>1049</v>
      </c>
      <c r="W605" s="33" t="s">
        <v>25</v>
      </c>
      <c r="X605" s="33" t="s">
        <v>25</v>
      </c>
      <c r="Y605" s="36">
        <v>19344922</v>
      </c>
      <c r="Z605" s="36">
        <v>18920370</v>
      </c>
      <c r="AA605" s="36">
        <v>0</v>
      </c>
      <c r="AB605" s="36"/>
      <c r="AC605" s="36"/>
      <c r="AD605" s="6">
        <v>310953</v>
      </c>
      <c r="AE605" s="6">
        <v>113599</v>
      </c>
      <c r="AF605" s="36"/>
      <c r="AG605" s="36"/>
      <c r="AH605" s="37"/>
      <c r="AI605" s="93">
        <f t="shared" si="116"/>
        <v>19231323</v>
      </c>
      <c r="AJ605" s="11">
        <f t="shared" si="110"/>
        <v>0.98383090960512698</v>
      </c>
      <c r="AK605" s="11">
        <f t="shared" si="111"/>
        <v>0</v>
      </c>
      <c r="AL605" s="11">
        <f t="shared" si="117"/>
        <v>1.6955875141682186E-2</v>
      </c>
      <c r="AM605" s="11">
        <f t="shared" si="118"/>
        <v>0</v>
      </c>
      <c r="AN605" s="94">
        <f t="shared" si="119"/>
        <v>1.723454200934553E-2</v>
      </c>
    </row>
    <row r="606" spans="1:40" ht="12.75" customHeight="1" x14ac:dyDescent="0.2">
      <c r="A606" s="4" t="s">
        <v>1080</v>
      </c>
      <c r="B606" s="35" t="s">
        <v>1062</v>
      </c>
      <c r="C606" s="35" t="s">
        <v>55</v>
      </c>
      <c r="D606" s="33" t="s">
        <v>1063</v>
      </c>
      <c r="E606" s="33" t="s">
        <v>988</v>
      </c>
      <c r="F606" s="33" t="s">
        <v>989</v>
      </c>
      <c r="G606" s="33" t="s">
        <v>548</v>
      </c>
      <c r="H606" s="35" t="s">
        <v>889</v>
      </c>
      <c r="I606" s="5" t="s">
        <v>810</v>
      </c>
      <c r="J606" s="33" t="s">
        <v>24</v>
      </c>
      <c r="K606" s="36">
        <v>3871783862</v>
      </c>
      <c r="L606" s="36">
        <v>0</v>
      </c>
      <c r="M606" s="37"/>
      <c r="N606" s="38">
        <v>-0.13980000000000001</v>
      </c>
      <c r="O606" s="37"/>
      <c r="P606" s="33" t="s">
        <v>1330</v>
      </c>
      <c r="Q606" s="33" t="s">
        <v>27</v>
      </c>
      <c r="R606" s="33" t="s">
        <v>27</v>
      </c>
      <c r="S606" s="33" t="s">
        <v>27</v>
      </c>
      <c r="T606" s="33" t="s">
        <v>25</v>
      </c>
      <c r="U606" s="33" t="s">
        <v>25</v>
      </c>
      <c r="V606" s="33" t="s">
        <v>1049</v>
      </c>
      <c r="W606" s="33" t="s">
        <v>25</v>
      </c>
      <c r="X606" s="33" t="s">
        <v>25</v>
      </c>
      <c r="Y606" s="36">
        <v>68744098</v>
      </c>
      <c r="Z606" s="36">
        <v>67570188</v>
      </c>
      <c r="AA606" s="36">
        <v>0</v>
      </c>
      <c r="AB606" s="36"/>
      <c r="AC606" s="36"/>
      <c r="AD606" s="6">
        <v>1006323</v>
      </c>
      <c r="AE606" s="6">
        <v>167587</v>
      </c>
      <c r="AF606" s="36"/>
      <c r="AG606" s="36"/>
      <c r="AH606" s="37"/>
      <c r="AI606" s="93">
        <f t="shared" si="116"/>
        <v>68576511</v>
      </c>
      <c r="AJ606" s="11">
        <f t="shared" si="110"/>
        <v>0.98532554390234284</v>
      </c>
      <c r="AK606" s="11">
        <f t="shared" si="111"/>
        <v>0</v>
      </c>
      <c r="AL606" s="11">
        <f t="shared" si="117"/>
        <v>1.7451952487114324E-2</v>
      </c>
      <c r="AM606" s="11">
        <f t="shared" si="118"/>
        <v>0</v>
      </c>
      <c r="AN606" s="94">
        <f t="shared" si="119"/>
        <v>1.7711864464607863E-2</v>
      </c>
    </row>
    <row r="607" spans="1:40" ht="12.75" customHeight="1" x14ac:dyDescent="0.2">
      <c r="A607" s="4" t="s">
        <v>1080</v>
      </c>
      <c r="B607" s="35" t="s">
        <v>1064</v>
      </c>
      <c r="C607" s="35" t="s">
        <v>55</v>
      </c>
      <c r="D607" s="33" t="s">
        <v>1065</v>
      </c>
      <c r="E607" s="33" t="s">
        <v>988</v>
      </c>
      <c r="F607" s="33" t="s">
        <v>989</v>
      </c>
      <c r="G607" s="33" t="s">
        <v>548</v>
      </c>
      <c r="H607" s="35" t="s">
        <v>889</v>
      </c>
      <c r="I607" s="5" t="s">
        <v>810</v>
      </c>
      <c r="J607" s="33" t="s">
        <v>24</v>
      </c>
      <c r="K607" s="36">
        <v>2202889676</v>
      </c>
      <c r="L607" s="36">
        <v>0</v>
      </c>
      <c r="M607" s="37"/>
      <c r="N607" s="38">
        <v>-0.99790000000000001</v>
      </c>
      <c r="O607" s="37"/>
      <c r="P607" s="33" t="s">
        <v>1330</v>
      </c>
      <c r="Q607" s="33" t="s">
        <v>27</v>
      </c>
      <c r="R607" s="33" t="s">
        <v>27</v>
      </c>
      <c r="S607" s="33" t="s">
        <v>27</v>
      </c>
      <c r="T607" s="33" t="s">
        <v>25</v>
      </c>
      <c r="U607" s="33" t="s">
        <v>25</v>
      </c>
      <c r="V607" s="33" t="s">
        <v>1049</v>
      </c>
      <c r="W607" s="33" t="s">
        <v>25</v>
      </c>
      <c r="X607" s="33" t="s">
        <v>25</v>
      </c>
      <c r="Y607" s="36">
        <v>39393766</v>
      </c>
      <c r="Z607" s="36">
        <v>38636058</v>
      </c>
      <c r="AA607" s="36">
        <v>0</v>
      </c>
      <c r="AB607" s="36"/>
      <c r="AC607" s="36"/>
      <c r="AD607" s="6">
        <v>590122</v>
      </c>
      <c r="AE607" s="6">
        <v>167586</v>
      </c>
      <c r="AF607" s="36"/>
      <c r="AG607" s="36"/>
      <c r="AH607" s="37"/>
      <c r="AI607" s="93">
        <f t="shared" si="116"/>
        <v>39226180</v>
      </c>
      <c r="AJ607" s="11">
        <f t="shared" si="110"/>
        <v>0.98495591464679966</v>
      </c>
      <c r="AK607" s="11">
        <f t="shared" si="111"/>
        <v>0</v>
      </c>
      <c r="AL607" s="11">
        <f t="shared" si="117"/>
        <v>1.7538807513118509E-2</v>
      </c>
      <c r="AM607" s="11">
        <f t="shared" si="118"/>
        <v>0</v>
      </c>
      <c r="AN607" s="94">
        <f t="shared" si="119"/>
        <v>1.7806692921284544E-2</v>
      </c>
    </row>
    <row r="608" spans="1:40" ht="12.75" customHeight="1" x14ac:dyDescent="0.2">
      <c r="A608" s="4" t="s">
        <v>1080</v>
      </c>
      <c r="B608" s="35" t="s">
        <v>1066</v>
      </c>
      <c r="C608" s="35" t="s">
        <v>55</v>
      </c>
      <c r="D608" s="33" t="s">
        <v>1067</v>
      </c>
      <c r="E608" s="33" t="s">
        <v>988</v>
      </c>
      <c r="F608" s="33" t="s">
        <v>989</v>
      </c>
      <c r="G608" s="33" t="s">
        <v>548</v>
      </c>
      <c r="H608" s="19" t="s">
        <v>51</v>
      </c>
      <c r="I608" s="5" t="s">
        <v>810</v>
      </c>
      <c r="J608" s="33" t="s">
        <v>24</v>
      </c>
      <c r="K608" s="36">
        <v>1755298892</v>
      </c>
      <c r="L608" s="36">
        <v>0</v>
      </c>
      <c r="M608" s="37"/>
      <c r="N608" s="38">
        <v>-2.4790999999999999</v>
      </c>
      <c r="O608" s="37"/>
      <c r="P608" s="33" t="s">
        <v>1330</v>
      </c>
      <c r="Q608" s="33" t="s">
        <v>27</v>
      </c>
      <c r="R608" s="33" t="s">
        <v>27</v>
      </c>
      <c r="S608" s="33" t="s">
        <v>27</v>
      </c>
      <c r="T608" s="33" t="s">
        <v>25</v>
      </c>
      <c r="U608" s="33" t="s">
        <v>25</v>
      </c>
      <c r="V608" s="33" t="s">
        <v>1049</v>
      </c>
      <c r="W608" s="33" t="s">
        <v>25</v>
      </c>
      <c r="X608" s="33" t="s">
        <v>25</v>
      </c>
      <c r="Y608" s="36">
        <v>31441051</v>
      </c>
      <c r="Z608" s="36">
        <v>30857460</v>
      </c>
      <c r="AA608" s="36">
        <v>0</v>
      </c>
      <c r="AB608" s="36"/>
      <c r="AC608" s="36"/>
      <c r="AD608" s="6">
        <v>469953</v>
      </c>
      <c r="AE608" s="6">
        <v>113638</v>
      </c>
      <c r="AF608" s="36"/>
      <c r="AG608" s="36"/>
      <c r="AH608" s="37"/>
      <c r="AI608" s="93">
        <f t="shared" si="116"/>
        <v>31327413</v>
      </c>
      <c r="AJ608" s="11">
        <f t="shared" si="110"/>
        <v>0.98499866554573146</v>
      </c>
      <c r="AK608" s="11">
        <f t="shared" si="111"/>
        <v>0</v>
      </c>
      <c r="AL608" s="11">
        <f t="shared" si="117"/>
        <v>1.7579604328719647E-2</v>
      </c>
      <c r="AM608" s="11">
        <f t="shared" si="118"/>
        <v>0</v>
      </c>
      <c r="AN608" s="94">
        <f t="shared" si="119"/>
        <v>1.7847338218453111E-2</v>
      </c>
    </row>
    <row r="609" spans="1:40" ht="12.75" customHeight="1" x14ac:dyDescent="0.2">
      <c r="A609" s="4" t="s">
        <v>1080</v>
      </c>
      <c r="B609" s="35" t="s">
        <v>1068</v>
      </c>
      <c r="C609" s="35" t="s">
        <v>55</v>
      </c>
      <c r="D609" s="33" t="s">
        <v>1069</v>
      </c>
      <c r="E609" s="33" t="s">
        <v>988</v>
      </c>
      <c r="F609" s="33" t="s">
        <v>989</v>
      </c>
      <c r="G609" s="33" t="s">
        <v>548</v>
      </c>
      <c r="H609" s="35" t="s">
        <v>889</v>
      </c>
      <c r="I609" s="5" t="s">
        <v>810</v>
      </c>
      <c r="J609" s="33" t="s">
        <v>24</v>
      </c>
      <c r="K609" s="36">
        <v>1668140203</v>
      </c>
      <c r="L609" s="36">
        <v>0</v>
      </c>
      <c r="M609" s="37"/>
      <c r="N609" s="38">
        <v>2.0920999999999998</v>
      </c>
      <c r="O609" s="37"/>
      <c r="P609" s="33" t="s">
        <v>1330</v>
      </c>
      <c r="Q609" s="33" t="s">
        <v>27</v>
      </c>
      <c r="R609" s="33" t="s">
        <v>27</v>
      </c>
      <c r="S609" s="33" t="s">
        <v>27</v>
      </c>
      <c r="T609" s="33" t="s">
        <v>25</v>
      </c>
      <c r="U609" s="33" t="s">
        <v>25</v>
      </c>
      <c r="V609" s="33" t="s">
        <v>1049</v>
      </c>
      <c r="W609" s="33" t="s">
        <v>25</v>
      </c>
      <c r="X609" s="33" t="s">
        <v>25</v>
      </c>
      <c r="Y609" s="36">
        <v>28991798</v>
      </c>
      <c r="Z609" s="36">
        <v>28421484</v>
      </c>
      <c r="AA609" s="36">
        <v>0</v>
      </c>
      <c r="AB609" s="36"/>
      <c r="AC609" s="36"/>
      <c r="AD609" s="6">
        <v>456647</v>
      </c>
      <c r="AE609" s="6">
        <v>113667</v>
      </c>
      <c r="AF609" s="36"/>
      <c r="AG609" s="36"/>
      <c r="AH609" s="37"/>
      <c r="AI609" s="93">
        <f t="shared" si="116"/>
        <v>28878131</v>
      </c>
      <c r="AJ609" s="11">
        <f t="shared" si="110"/>
        <v>0.98418709992000519</v>
      </c>
      <c r="AK609" s="11">
        <f t="shared" si="111"/>
        <v>0</v>
      </c>
      <c r="AL609" s="11">
        <f t="shared" si="117"/>
        <v>1.7037826885825617E-2</v>
      </c>
      <c r="AM609" s="11">
        <f t="shared" si="118"/>
        <v>0</v>
      </c>
      <c r="AN609" s="94">
        <f t="shared" si="119"/>
        <v>1.7311573060864598E-2</v>
      </c>
    </row>
    <row r="610" spans="1:40" ht="12.75" customHeight="1" x14ac:dyDescent="0.2">
      <c r="A610" s="4" t="s">
        <v>1080</v>
      </c>
      <c r="B610" s="35" t="s">
        <v>1070</v>
      </c>
      <c r="C610" s="35" t="s">
        <v>55</v>
      </c>
      <c r="D610" s="33" t="s">
        <v>1071</v>
      </c>
      <c r="E610" s="33" t="s">
        <v>988</v>
      </c>
      <c r="F610" s="33" t="s">
        <v>989</v>
      </c>
      <c r="G610" s="33" t="s">
        <v>548</v>
      </c>
      <c r="H610" s="35" t="s">
        <v>889</v>
      </c>
      <c r="I610" s="5" t="s">
        <v>810</v>
      </c>
      <c r="J610" s="33" t="s">
        <v>24</v>
      </c>
      <c r="K610" s="36">
        <v>3084384495</v>
      </c>
      <c r="L610" s="36">
        <v>0</v>
      </c>
      <c r="M610" s="37"/>
      <c r="N610" s="38">
        <v>5.3596000000000004</v>
      </c>
      <c r="O610" s="37"/>
      <c r="P610" s="33" t="s">
        <v>1330</v>
      </c>
      <c r="Q610" s="33" t="s">
        <v>27</v>
      </c>
      <c r="R610" s="33" t="s">
        <v>27</v>
      </c>
      <c r="S610" s="33" t="s">
        <v>27</v>
      </c>
      <c r="T610" s="33" t="s">
        <v>25</v>
      </c>
      <c r="U610" s="33" t="s">
        <v>25</v>
      </c>
      <c r="V610" s="33" t="s">
        <v>1049</v>
      </c>
      <c r="W610" s="33" t="s">
        <v>25</v>
      </c>
      <c r="X610" s="33" t="s">
        <v>25</v>
      </c>
      <c r="Y610" s="36">
        <v>53401880</v>
      </c>
      <c r="Z610" s="36">
        <v>52513680</v>
      </c>
      <c r="AA610" s="36">
        <v>0</v>
      </c>
      <c r="AB610" s="36"/>
      <c r="AC610" s="36"/>
      <c r="AD610" s="6">
        <v>808323</v>
      </c>
      <c r="AE610" s="6">
        <v>79877</v>
      </c>
      <c r="AF610" s="36"/>
      <c r="AG610" s="36"/>
      <c r="AH610" s="37"/>
      <c r="AI610" s="93">
        <f t="shared" si="116"/>
        <v>53322003</v>
      </c>
      <c r="AJ610" s="11">
        <f t="shared" si="110"/>
        <v>0.98484072325640126</v>
      </c>
      <c r="AK610" s="11">
        <f t="shared" si="111"/>
        <v>0</v>
      </c>
      <c r="AL610" s="11">
        <f t="shared" si="117"/>
        <v>1.702565944198212E-2</v>
      </c>
      <c r="AM610" s="11">
        <f t="shared" si="118"/>
        <v>0</v>
      </c>
      <c r="AN610" s="94">
        <f t="shared" si="119"/>
        <v>1.7287728908778607E-2</v>
      </c>
    </row>
    <row r="611" spans="1:40" ht="12.75" customHeight="1" x14ac:dyDescent="0.2">
      <c r="A611" s="4" t="s">
        <v>1080</v>
      </c>
      <c r="B611" s="35" t="s">
        <v>1072</v>
      </c>
      <c r="C611" s="35" t="s">
        <v>55</v>
      </c>
      <c r="D611" s="33" t="s">
        <v>1073</v>
      </c>
      <c r="E611" s="33" t="s">
        <v>988</v>
      </c>
      <c r="F611" s="33" t="s">
        <v>989</v>
      </c>
      <c r="G611" s="33" t="s">
        <v>548</v>
      </c>
      <c r="H611" s="35" t="s">
        <v>889</v>
      </c>
      <c r="I611" s="5" t="s">
        <v>810</v>
      </c>
      <c r="J611" s="33" t="s">
        <v>24</v>
      </c>
      <c r="K611" s="36">
        <v>2081887968</v>
      </c>
      <c r="L611" s="36">
        <v>0</v>
      </c>
      <c r="M611" s="37"/>
      <c r="N611" s="38">
        <v>6.2153999999999998</v>
      </c>
      <c r="O611" s="37"/>
      <c r="P611" s="33" t="s">
        <v>1330</v>
      </c>
      <c r="Q611" s="33" t="s">
        <v>27</v>
      </c>
      <c r="R611" s="33" t="s">
        <v>27</v>
      </c>
      <c r="S611" s="33" t="s">
        <v>27</v>
      </c>
      <c r="T611" s="33" t="s">
        <v>25</v>
      </c>
      <c r="U611" s="33" t="s">
        <v>25</v>
      </c>
      <c r="V611" s="33" t="s">
        <v>1049</v>
      </c>
      <c r="W611" s="33" t="s">
        <v>25</v>
      </c>
      <c r="X611" s="33" t="s">
        <v>25</v>
      </c>
      <c r="Y611" s="36">
        <v>98542</v>
      </c>
      <c r="Z611" s="36">
        <v>98542</v>
      </c>
      <c r="AA611" s="36"/>
      <c r="AB611" s="36"/>
      <c r="AC611" s="36"/>
      <c r="AD611" s="6">
        <v>0</v>
      </c>
      <c r="AE611" s="6">
        <v>0</v>
      </c>
      <c r="AF611" s="36"/>
      <c r="AG611" s="36"/>
      <c r="AH611" s="37"/>
      <c r="AI611" s="93">
        <f t="shared" si="116"/>
        <v>98542</v>
      </c>
      <c r="AJ611" s="11">
        <f t="shared" si="110"/>
        <v>1</v>
      </c>
      <c r="AK611" s="11">
        <f t="shared" si="111"/>
        <v>0</v>
      </c>
      <c r="AL611" s="11">
        <f t="shared" si="117"/>
        <v>4.7332998468052053E-5</v>
      </c>
      <c r="AM611" s="11">
        <f t="shared" si="118"/>
        <v>0</v>
      </c>
      <c r="AN611" s="94">
        <f t="shared" si="119"/>
        <v>4.7332998468052053E-5</v>
      </c>
    </row>
    <row r="612" spans="1:40" ht="12.75" customHeight="1" x14ac:dyDescent="0.2">
      <c r="A612" s="4" t="s">
        <v>1080</v>
      </c>
      <c r="B612" s="35" t="s">
        <v>1074</v>
      </c>
      <c r="C612" s="35" t="s">
        <v>55</v>
      </c>
      <c r="D612" s="33" t="s">
        <v>1075</v>
      </c>
      <c r="E612" s="33" t="s">
        <v>964</v>
      </c>
      <c r="F612" s="33" t="s">
        <v>965</v>
      </c>
      <c r="G612" s="33" t="s">
        <v>542</v>
      </c>
      <c r="H612" s="35" t="s">
        <v>543</v>
      </c>
      <c r="I612" s="5" t="s">
        <v>810</v>
      </c>
      <c r="J612" s="33" t="s">
        <v>120</v>
      </c>
      <c r="K612" s="36">
        <v>19586032</v>
      </c>
      <c r="L612" s="36">
        <v>0</v>
      </c>
      <c r="M612" s="37"/>
      <c r="N612" s="38">
        <v>4.0789999999999997</v>
      </c>
      <c r="O612" s="37"/>
      <c r="P612" s="33" t="s">
        <v>1331</v>
      </c>
      <c r="Q612" s="33" t="s">
        <v>27</v>
      </c>
      <c r="R612" s="33" t="s">
        <v>27</v>
      </c>
      <c r="S612" s="33" t="s">
        <v>27</v>
      </c>
      <c r="T612" s="33" t="s">
        <v>25</v>
      </c>
      <c r="U612" s="33" t="s">
        <v>25</v>
      </c>
      <c r="V612" s="33" t="s">
        <v>1364</v>
      </c>
      <c r="W612" s="33">
        <v>7.6E-3</v>
      </c>
      <c r="X612" s="39">
        <v>0.01</v>
      </c>
      <c r="Y612" s="36">
        <v>121635</v>
      </c>
      <c r="Z612" s="36">
        <v>98542</v>
      </c>
      <c r="AA612" s="36">
        <v>0</v>
      </c>
      <c r="AB612" s="36"/>
      <c r="AC612" s="36">
        <v>9854</v>
      </c>
      <c r="AD612" s="6">
        <v>12821</v>
      </c>
      <c r="AE612" s="6">
        <v>418</v>
      </c>
      <c r="AF612" s="36"/>
      <c r="AG612" s="36"/>
      <c r="AH612" s="37"/>
      <c r="AI612" s="93">
        <f t="shared" si="116"/>
        <v>121217</v>
      </c>
      <c r="AJ612" s="11">
        <f t="shared" si="110"/>
        <v>0.8129387792141366</v>
      </c>
      <c r="AK612" s="11">
        <f t="shared" si="111"/>
        <v>8.1292227987823484E-2</v>
      </c>
      <c r="AL612" s="11">
        <f t="shared" si="117"/>
        <v>5.0312385888065534E-3</v>
      </c>
      <c r="AM612" s="11">
        <f t="shared" si="118"/>
        <v>5.0311364752186666E-4</v>
      </c>
      <c r="AN612" s="94">
        <f t="shared" si="119"/>
        <v>6.1889513914814391E-3</v>
      </c>
    </row>
    <row r="613" spans="1:40" ht="12.75" customHeight="1" x14ac:dyDescent="0.2">
      <c r="A613" s="4" t="s">
        <v>1080</v>
      </c>
      <c r="B613" s="35" t="s">
        <v>1076</v>
      </c>
      <c r="C613" s="35" t="s">
        <v>55</v>
      </c>
      <c r="D613" s="33" t="s">
        <v>1077</v>
      </c>
      <c r="E613" s="33" t="s">
        <v>964</v>
      </c>
      <c r="F613" s="33" t="s">
        <v>965</v>
      </c>
      <c r="G613" s="33" t="s">
        <v>542</v>
      </c>
      <c r="H613" s="35" t="s">
        <v>543</v>
      </c>
      <c r="I613" s="5" t="s">
        <v>810</v>
      </c>
      <c r="J613" s="33" t="s">
        <v>52</v>
      </c>
      <c r="K613" s="36">
        <v>113499311</v>
      </c>
      <c r="L613" s="36">
        <v>0</v>
      </c>
      <c r="M613" s="37"/>
      <c r="N613" s="38">
        <v>2.0554000000000001</v>
      </c>
      <c r="O613" s="37"/>
      <c r="P613" s="33" t="s">
        <v>1331</v>
      </c>
      <c r="Q613" s="33" t="s">
        <v>27</v>
      </c>
      <c r="R613" s="33" t="s">
        <v>27</v>
      </c>
      <c r="S613" s="33" t="s">
        <v>27</v>
      </c>
      <c r="T613" s="33" t="s">
        <v>25</v>
      </c>
      <c r="U613" s="33" t="s">
        <v>25</v>
      </c>
      <c r="V613" s="33" t="s">
        <v>1364</v>
      </c>
      <c r="W613" s="33">
        <v>7.6E-3</v>
      </c>
      <c r="X613" s="39">
        <v>0.01</v>
      </c>
      <c r="Y613" s="36">
        <v>661448</v>
      </c>
      <c r="Z613" s="36">
        <v>569176</v>
      </c>
      <c r="AA613" s="36">
        <v>0</v>
      </c>
      <c r="AB613" s="36"/>
      <c r="AC613" s="36">
        <v>56918</v>
      </c>
      <c r="AD613" s="6">
        <v>34985</v>
      </c>
      <c r="AE613" s="6">
        <v>369</v>
      </c>
      <c r="AF613" s="36"/>
      <c r="AG613" s="36"/>
      <c r="AH613" s="37"/>
      <c r="AI613" s="93">
        <f t="shared" si="116"/>
        <v>661079</v>
      </c>
      <c r="AJ613" s="11">
        <f t="shared" ref="AJ613:AJ676" si="120">+Z613/AI613</f>
        <v>0.86098030643841361</v>
      </c>
      <c r="AK613" s="11">
        <f t="shared" ref="AK613:AK619" si="121">+AC613/AI613</f>
        <v>8.609863571524734E-2</v>
      </c>
      <c r="AL613" s="11">
        <f t="shared" si="117"/>
        <v>5.0147969620714262E-3</v>
      </c>
      <c r="AM613" s="11">
        <f t="shared" si="118"/>
        <v>5.0148322045761142E-4</v>
      </c>
      <c r="AN613" s="94">
        <f t="shared" si="119"/>
        <v>5.8245199391562825E-3</v>
      </c>
    </row>
    <row r="614" spans="1:40" ht="12.75" customHeight="1" x14ac:dyDescent="0.2">
      <c r="A614" s="4" t="s">
        <v>1080</v>
      </c>
      <c r="B614" s="35" t="s">
        <v>1078</v>
      </c>
      <c r="C614" s="35" t="s">
        <v>55</v>
      </c>
      <c r="D614" s="33" t="s">
        <v>1079</v>
      </c>
      <c r="E614" s="33" t="s">
        <v>964</v>
      </c>
      <c r="F614" s="33" t="s">
        <v>965</v>
      </c>
      <c r="G614" s="33" t="s">
        <v>542</v>
      </c>
      <c r="H614" s="35" t="s">
        <v>543</v>
      </c>
      <c r="I614" s="5" t="s">
        <v>810</v>
      </c>
      <c r="J614" s="33" t="s">
        <v>24</v>
      </c>
      <c r="K614" s="36">
        <v>830271733</v>
      </c>
      <c r="L614" s="36">
        <v>0</v>
      </c>
      <c r="M614" s="37"/>
      <c r="N614" s="38">
        <v>7.3239000000000001</v>
      </c>
      <c r="O614" s="37"/>
      <c r="P614" s="33" t="s">
        <v>1332</v>
      </c>
      <c r="Q614" s="33" t="s">
        <v>27</v>
      </c>
      <c r="R614" s="33" t="s">
        <v>27</v>
      </c>
      <c r="S614" s="33" t="s">
        <v>27</v>
      </c>
      <c r="T614" s="33" t="s">
        <v>25</v>
      </c>
      <c r="U614" s="33" t="s">
        <v>25</v>
      </c>
      <c r="V614" s="33" t="s">
        <v>1364</v>
      </c>
      <c r="W614" s="33">
        <v>7.6E-3</v>
      </c>
      <c r="X614" s="39">
        <v>0.01</v>
      </c>
      <c r="Y614" s="36">
        <v>5807779</v>
      </c>
      <c r="Z614" s="36">
        <v>2494055</v>
      </c>
      <c r="AA614" s="36">
        <v>0</v>
      </c>
      <c r="AB614" s="36"/>
      <c r="AC614" s="36">
        <v>415678</v>
      </c>
      <c r="AD614" s="6">
        <v>2243763</v>
      </c>
      <c r="AE614" s="6">
        <v>654283</v>
      </c>
      <c r="AF614" s="36"/>
      <c r="AG614" s="36"/>
      <c r="AH614" s="37"/>
      <c r="AI614" s="93">
        <f t="shared" si="116"/>
        <v>5153496</v>
      </c>
      <c r="AJ614" s="11">
        <f t="shared" si="120"/>
        <v>0.48395399938216699</v>
      </c>
      <c r="AK614" s="11">
        <f t="shared" si="121"/>
        <v>8.0659420323601683E-2</v>
      </c>
      <c r="AL614" s="11">
        <f t="shared" si="117"/>
        <v>3.0039020971944857E-3</v>
      </c>
      <c r="AM614" s="11">
        <f t="shared" si="118"/>
        <v>5.0065295911983073E-4</v>
      </c>
      <c r="AN614" s="94">
        <f t="shared" si="119"/>
        <v>6.2069992210610405E-3</v>
      </c>
    </row>
    <row r="615" spans="1:40" ht="12.75" customHeight="1" x14ac:dyDescent="0.2">
      <c r="A615" s="4" t="s">
        <v>1479</v>
      </c>
      <c r="B615" s="35" t="s">
        <v>1081</v>
      </c>
      <c r="C615" s="35" t="s">
        <v>1081</v>
      </c>
      <c r="D615" s="33" t="s">
        <v>1082</v>
      </c>
      <c r="E615" s="33" t="s">
        <v>964</v>
      </c>
      <c r="F615" s="33" t="s">
        <v>965</v>
      </c>
      <c r="G615" s="33" t="s">
        <v>542</v>
      </c>
      <c r="H615" s="3" t="s">
        <v>23</v>
      </c>
      <c r="I615" s="33" t="s">
        <v>817</v>
      </c>
      <c r="J615" s="33" t="s">
        <v>52</v>
      </c>
      <c r="K615" s="36">
        <v>3606055.19521912</v>
      </c>
      <c r="L615" s="37"/>
      <c r="M615" s="37"/>
      <c r="N615" s="38">
        <v>1.266</v>
      </c>
      <c r="O615" s="56">
        <v>-0.29720000000000002</v>
      </c>
      <c r="P615" s="33" t="s">
        <v>1337</v>
      </c>
      <c r="Q615" s="59">
        <v>0</v>
      </c>
      <c r="R615" s="59">
        <v>0</v>
      </c>
      <c r="S615" s="59">
        <v>0</v>
      </c>
      <c r="T615" s="33" t="s">
        <v>25</v>
      </c>
      <c r="U615" s="33" t="s">
        <v>25</v>
      </c>
      <c r="V615" s="33" t="s">
        <v>1365</v>
      </c>
      <c r="W615" s="59">
        <v>2.9999999999999997E-4</v>
      </c>
      <c r="X615" s="33" t="s">
        <v>1480</v>
      </c>
      <c r="Y615" s="36">
        <v>41629.269999999997</v>
      </c>
      <c r="Z615" s="36">
        <v>35961.9</v>
      </c>
      <c r="AA615" s="36">
        <v>0</v>
      </c>
      <c r="AB615" s="40">
        <v>0</v>
      </c>
      <c r="AC615" s="36">
        <v>2876.17</v>
      </c>
      <c r="AD615" s="6">
        <v>2773.39</v>
      </c>
      <c r="AE615" s="6">
        <v>17.809999999999999</v>
      </c>
      <c r="AF615" s="36"/>
      <c r="AG615" s="36"/>
      <c r="AH615" s="41">
        <v>8.3000000000000001E-3</v>
      </c>
      <c r="AI615" s="93">
        <f t="shared" ref="AI615:AI619" si="122">+Z615+AB615+AC615+AD615</f>
        <v>41611.46</v>
      </c>
      <c r="AJ615" s="11">
        <f t="shared" si="120"/>
        <v>0.86423067106994089</v>
      </c>
      <c r="AK615" s="11">
        <f t="shared" si="121"/>
        <v>6.9119660785754697E-2</v>
      </c>
      <c r="AL615" s="11">
        <f t="shared" si="117"/>
        <v>9.9726426948977404E-3</v>
      </c>
      <c r="AM615" s="11">
        <f t="shared" si="118"/>
        <v>7.9759455812357057E-4</v>
      </c>
      <c r="AN615" s="94">
        <f t="shared" si="119"/>
        <v>1.9839329751571232E-2</v>
      </c>
    </row>
    <row r="616" spans="1:40" ht="12.75" customHeight="1" x14ac:dyDescent="0.2">
      <c r="A616" s="4" t="s">
        <v>1479</v>
      </c>
      <c r="B616" s="35" t="s">
        <v>1083</v>
      </c>
      <c r="C616" s="35" t="s">
        <v>1083</v>
      </c>
      <c r="D616" s="33" t="s">
        <v>1084</v>
      </c>
      <c r="E616" s="33" t="s">
        <v>964</v>
      </c>
      <c r="F616" s="33" t="s">
        <v>965</v>
      </c>
      <c r="G616" s="33" t="s">
        <v>1085</v>
      </c>
      <c r="H616" s="3" t="s">
        <v>46</v>
      </c>
      <c r="I616" s="5" t="s">
        <v>810</v>
      </c>
      <c r="J616" s="33" t="s">
        <v>52</v>
      </c>
      <c r="K616" s="36">
        <v>18055959.119641401</v>
      </c>
      <c r="L616" s="37"/>
      <c r="M616" s="37"/>
      <c r="N616" s="38">
        <v>-0.1459</v>
      </c>
      <c r="O616" s="56">
        <v>-0.29720000000000002</v>
      </c>
      <c r="P616" s="33" t="s">
        <v>1338</v>
      </c>
      <c r="Q616" s="59">
        <v>0</v>
      </c>
      <c r="R616" s="59">
        <v>0</v>
      </c>
      <c r="S616" s="59">
        <v>0</v>
      </c>
      <c r="T616" s="33" t="s">
        <v>25</v>
      </c>
      <c r="U616" s="33" t="s">
        <v>25</v>
      </c>
      <c r="V616" s="33" t="s">
        <v>1366</v>
      </c>
      <c r="W616" s="59">
        <v>2.9999999999999997E-4</v>
      </c>
      <c r="X616" s="34"/>
      <c r="Y616" s="36">
        <v>57951.61</v>
      </c>
      <c r="Z616" s="36">
        <v>36112</v>
      </c>
      <c r="AA616" s="36">
        <v>0</v>
      </c>
      <c r="AB616" s="40">
        <v>0</v>
      </c>
      <c r="AC616" s="36">
        <v>7224.62</v>
      </c>
      <c r="AD616" s="6">
        <v>14451.439999999999</v>
      </c>
      <c r="AE616" s="6">
        <v>163.55000000000001</v>
      </c>
      <c r="AF616" s="36"/>
      <c r="AG616" s="36"/>
      <c r="AH616" s="37"/>
      <c r="AI616" s="93">
        <f t="shared" si="122"/>
        <v>57788.06</v>
      </c>
      <c r="AJ616" s="11">
        <f t="shared" si="120"/>
        <v>0.62490417570688483</v>
      </c>
      <c r="AK616" s="11">
        <f t="shared" si="121"/>
        <v>0.12501925138168682</v>
      </c>
      <c r="AL616" s="11">
        <f t="shared" si="117"/>
        <v>2.0000045281846649E-3</v>
      </c>
      <c r="AM616" s="11">
        <f t="shared" si="118"/>
        <v>4.0012385673497713E-4</v>
      </c>
      <c r="AN616" s="94">
        <f t="shared" si="119"/>
        <v>3.2004979418200907E-3</v>
      </c>
    </row>
    <row r="617" spans="1:40" ht="12.75" customHeight="1" x14ac:dyDescent="0.2">
      <c r="A617" s="4" t="s">
        <v>1479</v>
      </c>
      <c r="B617" s="35" t="s">
        <v>1086</v>
      </c>
      <c r="C617" s="35" t="s">
        <v>1087</v>
      </c>
      <c r="D617" s="33" t="s">
        <v>1088</v>
      </c>
      <c r="E617" s="33" t="s">
        <v>964</v>
      </c>
      <c r="F617" s="33" t="s">
        <v>965</v>
      </c>
      <c r="G617" s="33" t="s">
        <v>548</v>
      </c>
      <c r="H617" s="35" t="s">
        <v>110</v>
      </c>
      <c r="I617" s="5" t="s">
        <v>810</v>
      </c>
      <c r="J617" s="33" t="s">
        <v>24</v>
      </c>
      <c r="K617" s="36">
        <v>2712567464.52988</v>
      </c>
      <c r="L617" s="37"/>
      <c r="M617" s="37"/>
      <c r="N617" s="38">
        <v>0.97460000000000002</v>
      </c>
      <c r="O617" s="56">
        <v>2.1217999999999999</v>
      </c>
      <c r="P617" s="33" t="s">
        <v>1337</v>
      </c>
      <c r="Q617" s="59">
        <v>0</v>
      </c>
      <c r="R617" s="59">
        <v>0</v>
      </c>
      <c r="S617" s="59">
        <v>0</v>
      </c>
      <c r="T617" s="33" t="s">
        <v>25</v>
      </c>
      <c r="U617" s="33" t="s">
        <v>25</v>
      </c>
      <c r="V617" s="33" t="s">
        <v>1366</v>
      </c>
      <c r="W617" s="59">
        <v>2.9999999999999997E-4</v>
      </c>
      <c r="X617" s="34"/>
      <c r="Y617" s="36">
        <v>48810377</v>
      </c>
      <c r="Z617" s="36">
        <v>39091717</v>
      </c>
      <c r="AA617" s="36">
        <v>0</v>
      </c>
      <c r="AB617" s="40">
        <v>0</v>
      </c>
      <c r="AC617" s="36">
        <v>2907726</v>
      </c>
      <c r="AD617" s="6">
        <v>4365415</v>
      </c>
      <c r="AE617" s="6">
        <v>2445519</v>
      </c>
      <c r="AF617" s="36"/>
      <c r="AG617" s="36"/>
      <c r="AH617" s="37"/>
      <c r="AI617" s="93">
        <f t="shared" si="122"/>
        <v>46364858</v>
      </c>
      <c r="AJ617" s="11">
        <f t="shared" si="120"/>
        <v>0.84313246467831304</v>
      </c>
      <c r="AK617" s="11">
        <f t="shared" si="121"/>
        <v>6.271400637094586E-2</v>
      </c>
      <c r="AL617" s="11">
        <f t="shared" si="117"/>
        <v>1.44113344686065E-2</v>
      </c>
      <c r="AM617" s="11">
        <f t="shared" si="118"/>
        <v>1.0719460577560025E-3</v>
      </c>
      <c r="AN617" s="94">
        <f t="shared" si="119"/>
        <v>1.7092610084828094E-2</v>
      </c>
    </row>
    <row r="618" spans="1:40" ht="12.75" customHeight="1" x14ac:dyDescent="0.2">
      <c r="A618" s="4" t="s">
        <v>1479</v>
      </c>
      <c r="B618" s="35" t="s">
        <v>1089</v>
      </c>
      <c r="C618" s="35" t="s">
        <v>1089</v>
      </c>
      <c r="D618" s="33" t="s">
        <v>1090</v>
      </c>
      <c r="E618" s="33" t="s">
        <v>964</v>
      </c>
      <c r="F618" s="33" t="s">
        <v>965</v>
      </c>
      <c r="G618" s="33" t="s">
        <v>548</v>
      </c>
      <c r="H618" s="35" t="s">
        <v>110</v>
      </c>
      <c r="I618" s="5" t="s">
        <v>810</v>
      </c>
      <c r="J618" s="33" t="s">
        <v>24</v>
      </c>
      <c r="K618" s="36">
        <v>3778137822.9402399</v>
      </c>
      <c r="L618" s="37"/>
      <c r="M618" s="37"/>
      <c r="N618" s="38">
        <v>-0.23599999999999999</v>
      </c>
      <c r="O618" s="56">
        <v>0.19939999999999999</v>
      </c>
      <c r="P618" s="33" t="s">
        <v>1339</v>
      </c>
      <c r="Q618" s="59">
        <v>0</v>
      </c>
      <c r="R618" s="59">
        <v>0</v>
      </c>
      <c r="S618" s="59">
        <v>0</v>
      </c>
      <c r="T618" s="33" t="s">
        <v>25</v>
      </c>
      <c r="U618" s="33" t="s">
        <v>25</v>
      </c>
      <c r="V618" s="33" t="s">
        <v>1367</v>
      </c>
      <c r="W618" s="59">
        <v>2.9999999999999997E-4</v>
      </c>
      <c r="X618" s="34"/>
      <c r="Y618" s="36">
        <v>51293247</v>
      </c>
      <c r="Z618" s="36">
        <v>40126305</v>
      </c>
      <c r="AA618" s="36">
        <v>0</v>
      </c>
      <c r="AB618" s="40">
        <v>0</v>
      </c>
      <c r="AC618" s="36">
        <v>4135176</v>
      </c>
      <c r="AD618" s="6">
        <v>4331921</v>
      </c>
      <c r="AE618" s="6">
        <v>2699845</v>
      </c>
      <c r="AF618" s="36"/>
      <c r="AG618" s="36"/>
      <c r="AH618" s="37"/>
      <c r="AI618" s="93">
        <f t="shared" si="122"/>
        <v>48593402</v>
      </c>
      <c r="AJ618" s="11">
        <f t="shared" si="120"/>
        <v>0.82575624155723859</v>
      </c>
      <c r="AK618" s="11">
        <f t="shared" si="121"/>
        <v>8.5097478871720075E-2</v>
      </c>
      <c r="AL618" s="11">
        <f t="shared" si="117"/>
        <v>1.0620656757506194E-2</v>
      </c>
      <c r="AM618" s="11">
        <f t="shared" si="118"/>
        <v>1.0945010991636891E-3</v>
      </c>
      <c r="AN618" s="94">
        <f t="shared" si="119"/>
        <v>1.2861733551631904E-2</v>
      </c>
    </row>
    <row r="619" spans="1:40" ht="12.75" customHeight="1" x14ac:dyDescent="0.2">
      <c r="A619" s="4"/>
      <c r="B619" s="35" t="s">
        <v>1091</v>
      </c>
      <c r="C619" s="35"/>
      <c r="D619" s="33"/>
      <c r="E619" s="33" t="s">
        <v>964</v>
      </c>
      <c r="F619" s="33" t="s">
        <v>965</v>
      </c>
      <c r="G619" s="33" t="s">
        <v>1180</v>
      </c>
      <c r="H619" s="35" t="s">
        <v>288</v>
      </c>
      <c r="I619" s="5" t="s">
        <v>810</v>
      </c>
      <c r="J619" s="33" t="s">
        <v>24</v>
      </c>
      <c r="K619" s="36">
        <f>+K623*309.21+K622+K621+K620</f>
        <v>39071447374.30407</v>
      </c>
      <c r="L619" s="37"/>
      <c r="M619" s="37"/>
      <c r="N619" s="38"/>
      <c r="O619" s="56"/>
      <c r="P619" s="33" t="s">
        <v>1340</v>
      </c>
      <c r="Q619" s="59"/>
      <c r="R619" s="59"/>
      <c r="S619" s="59"/>
      <c r="T619" s="33" t="s">
        <v>25</v>
      </c>
      <c r="U619" s="33" t="s">
        <v>25</v>
      </c>
      <c r="V619" s="33" t="s">
        <v>1368</v>
      </c>
      <c r="W619" s="34" t="s">
        <v>1481</v>
      </c>
      <c r="X619" s="34"/>
      <c r="Y619" s="36">
        <v>3596829617</v>
      </c>
      <c r="Z619" s="36">
        <v>602366017</v>
      </c>
      <c r="AA619" s="36">
        <v>0</v>
      </c>
      <c r="AB619" s="40">
        <v>0</v>
      </c>
      <c r="AC619" s="36">
        <v>48159630</v>
      </c>
      <c r="AD619" s="6">
        <v>523796881</v>
      </c>
      <c r="AE619" s="6">
        <v>3548725</v>
      </c>
      <c r="AF619" s="36"/>
      <c r="AG619" s="36">
        <v>2418958364</v>
      </c>
      <c r="AH619" s="37"/>
      <c r="AI619" s="93">
        <f t="shared" si="122"/>
        <v>1174322528</v>
      </c>
      <c r="AJ619" s="11">
        <f t="shared" si="120"/>
        <v>0.51294768058813911</v>
      </c>
      <c r="AK619" s="11">
        <f t="shared" si="121"/>
        <v>4.1010564688749633E-2</v>
      </c>
      <c r="AL619" s="11">
        <f t="shared" si="117"/>
        <v>1.5417038719588237E-2</v>
      </c>
      <c r="AM619" s="11">
        <f t="shared" si="118"/>
        <v>1.2326041965794415E-3</v>
      </c>
      <c r="AN619" s="94">
        <f t="shared" si="119"/>
        <v>3.0055772358520586E-2</v>
      </c>
    </row>
    <row r="620" spans="1:40" ht="12.75" customHeight="1" x14ac:dyDescent="0.2">
      <c r="A620" s="4" t="s">
        <v>1479</v>
      </c>
      <c r="B620" s="35" t="s">
        <v>1091</v>
      </c>
      <c r="C620" s="35" t="s">
        <v>1092</v>
      </c>
      <c r="D620" s="33" t="s">
        <v>1093</v>
      </c>
      <c r="E620" s="33" t="s">
        <v>964</v>
      </c>
      <c r="F620" s="33" t="s">
        <v>965</v>
      </c>
      <c r="G620" s="33" t="s">
        <v>1180</v>
      </c>
      <c r="H620" s="35" t="s">
        <v>288</v>
      </c>
      <c r="I620" s="5" t="s">
        <v>810</v>
      </c>
      <c r="J620" s="33" t="s">
        <v>24</v>
      </c>
      <c r="K620" s="36">
        <v>6644391338.4771299</v>
      </c>
      <c r="L620" s="37"/>
      <c r="M620" s="37"/>
      <c r="N620" s="38">
        <v>8.0222999999999995</v>
      </c>
      <c r="O620" s="56">
        <v>4.6009000000000002</v>
      </c>
      <c r="P620" s="33" t="s">
        <v>1340</v>
      </c>
      <c r="Q620" s="59">
        <v>0</v>
      </c>
      <c r="R620" s="59">
        <v>0</v>
      </c>
      <c r="S620" s="59">
        <v>0</v>
      </c>
      <c r="T620" s="33" t="s">
        <v>25</v>
      </c>
      <c r="U620" s="33" t="s">
        <v>25</v>
      </c>
      <c r="V620" s="33" t="s">
        <v>1368</v>
      </c>
      <c r="W620" s="34" t="s">
        <v>1481</v>
      </c>
      <c r="X620" s="34"/>
      <c r="Y620" s="36"/>
      <c r="Z620" s="36"/>
      <c r="AA620" s="36"/>
      <c r="AB620" s="40"/>
      <c r="AC620" s="36"/>
      <c r="AD620" s="6"/>
      <c r="AE620" s="6"/>
      <c r="AF620" s="36"/>
      <c r="AG620" s="36"/>
      <c r="AH620" s="37"/>
      <c r="AI620" s="22"/>
      <c r="AJ620" s="23"/>
      <c r="AK620" s="23"/>
      <c r="AL620" s="23"/>
      <c r="AM620" s="23"/>
      <c r="AN620" s="23"/>
    </row>
    <row r="621" spans="1:40" ht="12.75" customHeight="1" x14ac:dyDescent="0.2">
      <c r="A621" s="4" t="s">
        <v>1479</v>
      </c>
      <c r="B621" s="35" t="s">
        <v>1091</v>
      </c>
      <c r="C621" s="35" t="s">
        <v>1094</v>
      </c>
      <c r="D621" s="33" t="s">
        <v>1095</v>
      </c>
      <c r="E621" s="33" t="s">
        <v>964</v>
      </c>
      <c r="F621" s="33" t="s">
        <v>965</v>
      </c>
      <c r="G621" s="33" t="s">
        <v>1180</v>
      </c>
      <c r="H621" s="35" t="s">
        <v>288</v>
      </c>
      <c r="I621" s="5" t="s">
        <v>810</v>
      </c>
      <c r="J621" s="33" t="s">
        <v>24</v>
      </c>
      <c r="K621" s="36">
        <v>2581313.9658167302</v>
      </c>
      <c r="L621" s="37"/>
      <c r="M621" s="37"/>
      <c r="N621" s="38">
        <v>6.1928999999999998</v>
      </c>
      <c r="O621" s="56">
        <v>4.6009000000000002</v>
      </c>
      <c r="P621" s="33" t="s">
        <v>1340</v>
      </c>
      <c r="Q621" s="59">
        <v>0</v>
      </c>
      <c r="R621" s="59">
        <v>0</v>
      </c>
      <c r="S621" s="59">
        <v>0</v>
      </c>
      <c r="T621" s="33" t="s">
        <v>25</v>
      </c>
      <c r="U621" s="33" t="s">
        <v>25</v>
      </c>
      <c r="V621" s="33" t="s">
        <v>1368</v>
      </c>
      <c r="W621" s="34" t="s">
        <v>1481</v>
      </c>
      <c r="X621" s="34"/>
      <c r="Y621" s="36"/>
      <c r="Z621" s="36"/>
      <c r="AA621" s="36"/>
      <c r="AB621" s="36"/>
      <c r="AC621" s="36"/>
      <c r="AD621" s="6">
        <v>0</v>
      </c>
      <c r="AE621" s="6">
        <v>0</v>
      </c>
      <c r="AF621" s="36"/>
      <c r="AG621" s="36"/>
      <c r="AH621" s="37"/>
      <c r="AI621" s="22"/>
      <c r="AJ621" s="23"/>
      <c r="AK621" s="23"/>
      <c r="AL621" s="23"/>
      <c r="AM621" s="23"/>
      <c r="AN621" s="23"/>
    </row>
    <row r="622" spans="1:40" ht="12.75" customHeight="1" x14ac:dyDescent="0.2">
      <c r="A622" s="4" t="s">
        <v>1479</v>
      </c>
      <c r="B622" s="35" t="s">
        <v>1091</v>
      </c>
      <c r="C622" s="35" t="s">
        <v>1096</v>
      </c>
      <c r="D622" s="33" t="s">
        <v>1097</v>
      </c>
      <c r="E622" s="33" t="s">
        <v>964</v>
      </c>
      <c r="F622" s="33" t="s">
        <v>965</v>
      </c>
      <c r="G622" s="33" t="s">
        <v>1180</v>
      </c>
      <c r="H622" s="35" t="s">
        <v>288</v>
      </c>
      <c r="I622" s="5" t="s">
        <v>810</v>
      </c>
      <c r="J622" s="33" t="s">
        <v>24</v>
      </c>
      <c r="K622" s="36">
        <v>23699231106.316299</v>
      </c>
      <c r="L622" s="37"/>
      <c r="M622" s="37"/>
      <c r="N622" s="38">
        <v>6.5823</v>
      </c>
      <c r="O622" s="56">
        <v>4.6009000000000002</v>
      </c>
      <c r="P622" s="33" t="s">
        <v>1337</v>
      </c>
      <c r="Q622" s="59">
        <v>0</v>
      </c>
      <c r="R622" s="59">
        <v>0</v>
      </c>
      <c r="S622" s="59">
        <v>0</v>
      </c>
      <c r="T622" s="33" t="s">
        <v>25</v>
      </c>
      <c r="U622" s="33" t="s">
        <v>25</v>
      </c>
      <c r="V622" s="33" t="s">
        <v>1368</v>
      </c>
      <c r="W622" s="34" t="s">
        <v>1481</v>
      </c>
      <c r="X622" s="34"/>
      <c r="Y622" s="36"/>
      <c r="Z622" s="36"/>
      <c r="AA622" s="36"/>
      <c r="AB622" s="36"/>
      <c r="AC622" s="36"/>
      <c r="AD622" s="6">
        <v>0</v>
      </c>
      <c r="AE622" s="6">
        <v>0</v>
      </c>
      <c r="AF622" s="36"/>
      <c r="AG622" s="36"/>
      <c r="AH622" s="37"/>
      <c r="AI622" s="22"/>
      <c r="AJ622" s="23"/>
      <c r="AK622" s="23"/>
      <c r="AL622" s="23"/>
      <c r="AM622" s="23"/>
      <c r="AN622" s="23"/>
    </row>
    <row r="623" spans="1:40" ht="12.75" customHeight="1" x14ac:dyDescent="0.2">
      <c r="A623" s="4" t="s">
        <v>1479</v>
      </c>
      <c r="B623" s="35" t="s">
        <v>1091</v>
      </c>
      <c r="C623" s="35" t="s">
        <v>1098</v>
      </c>
      <c r="D623" s="33" t="s">
        <v>1099</v>
      </c>
      <c r="E623" s="33" t="s">
        <v>964</v>
      </c>
      <c r="F623" s="33" t="s">
        <v>965</v>
      </c>
      <c r="G623" s="33" t="s">
        <v>1180</v>
      </c>
      <c r="H623" s="35" t="s">
        <v>288</v>
      </c>
      <c r="I623" s="5" t="s">
        <v>810</v>
      </c>
      <c r="J623" s="33" t="s">
        <v>52</v>
      </c>
      <c r="K623" s="36">
        <v>28217857.170029499</v>
      </c>
      <c r="L623" s="37"/>
      <c r="M623" s="37"/>
      <c r="N623" s="38">
        <v>8.0662000000000003</v>
      </c>
      <c r="O623" s="56">
        <v>4.1151999999999997</v>
      </c>
      <c r="P623" s="33" t="s">
        <v>1340</v>
      </c>
      <c r="Q623" s="59">
        <v>0</v>
      </c>
      <c r="R623" s="59">
        <v>0</v>
      </c>
      <c r="S623" s="59">
        <v>0</v>
      </c>
      <c r="T623" s="33" t="s">
        <v>25</v>
      </c>
      <c r="U623" s="33" t="s">
        <v>25</v>
      </c>
      <c r="V623" s="33" t="s">
        <v>1368</v>
      </c>
      <c r="W623" s="34" t="s">
        <v>1481</v>
      </c>
      <c r="X623" s="34"/>
      <c r="Y623" s="36"/>
      <c r="Z623" s="36"/>
      <c r="AA623" s="36"/>
      <c r="AB623" s="36"/>
      <c r="AC623" s="36"/>
      <c r="AD623" s="6">
        <v>0</v>
      </c>
      <c r="AE623" s="6">
        <v>0</v>
      </c>
      <c r="AF623" s="36"/>
      <c r="AG623" s="36"/>
      <c r="AH623" s="37"/>
      <c r="AI623" s="22"/>
      <c r="AJ623" s="23"/>
      <c r="AK623" s="23"/>
      <c r="AL623" s="23"/>
      <c r="AM623" s="23"/>
      <c r="AN623" s="23"/>
    </row>
    <row r="624" spans="1:40" ht="12.75" customHeight="1" x14ac:dyDescent="0.2">
      <c r="A624" s="4" t="s">
        <v>1479</v>
      </c>
      <c r="B624" s="35" t="s">
        <v>1100</v>
      </c>
      <c r="C624" s="35" t="s">
        <v>1100</v>
      </c>
      <c r="D624" s="33" t="s">
        <v>1101</v>
      </c>
      <c r="E624" s="33" t="s">
        <v>964</v>
      </c>
      <c r="F624" s="33" t="s">
        <v>965</v>
      </c>
      <c r="G624" s="33" t="s">
        <v>1085</v>
      </c>
      <c r="H624" s="3" t="s">
        <v>46</v>
      </c>
      <c r="I624" s="5" t="s">
        <v>810</v>
      </c>
      <c r="J624" s="33" t="s">
        <v>24</v>
      </c>
      <c r="K624" s="36">
        <v>28384884826.326698</v>
      </c>
      <c r="L624" s="37"/>
      <c r="M624" s="37"/>
      <c r="N624" s="38">
        <v>-0.1923</v>
      </c>
      <c r="O624" s="56">
        <v>0.19939999999999999</v>
      </c>
      <c r="P624" s="33" t="s">
        <v>1337</v>
      </c>
      <c r="Q624" s="59">
        <v>0</v>
      </c>
      <c r="R624" s="59">
        <v>0</v>
      </c>
      <c r="S624" s="59">
        <v>0</v>
      </c>
      <c r="T624" s="33" t="s">
        <v>25</v>
      </c>
      <c r="U624" s="33" t="s">
        <v>25</v>
      </c>
      <c r="V624" s="33" t="s">
        <v>1366</v>
      </c>
      <c r="W624" s="59">
        <v>2.9999999999999997E-4</v>
      </c>
      <c r="X624" s="34"/>
      <c r="Y624" s="36">
        <v>247826803</v>
      </c>
      <c r="Z624" s="36">
        <v>213940248</v>
      </c>
      <c r="AA624" s="36">
        <v>0</v>
      </c>
      <c r="AB624" s="40">
        <v>0</v>
      </c>
      <c r="AC624" s="36">
        <v>19824815</v>
      </c>
      <c r="AD624" s="6">
        <v>12842289</v>
      </c>
      <c r="AE624" s="6">
        <v>1219451</v>
      </c>
      <c r="AF624" s="36"/>
      <c r="AG624" s="36"/>
      <c r="AH624" s="37"/>
      <c r="AI624" s="93">
        <f t="shared" ref="AI624:AI625" si="123">+Z624+AB624+AC624+AD624</f>
        <v>246607352</v>
      </c>
      <c r="AJ624" s="11">
        <f>+Z624/AI624</f>
        <v>0.86753394116165683</v>
      </c>
      <c r="AK624" s="11">
        <f>+AC624/AI624</f>
        <v>8.0390202640836114E-2</v>
      </c>
      <c r="AL624" s="11">
        <f>+Z624/K624</f>
        <v>7.5371187626441429E-3</v>
      </c>
      <c r="AM624" s="11">
        <f>+AC624/K624</f>
        <v>6.9842858695035753E-4</v>
      </c>
      <c r="AN624" s="94">
        <f>+AI624/K624+AH624</f>
        <v>8.6879814207057888E-3</v>
      </c>
    </row>
    <row r="625" spans="1:40" ht="12.75" customHeight="1" x14ac:dyDescent="0.2">
      <c r="A625" s="4" t="s">
        <v>1479</v>
      </c>
      <c r="B625" s="35" t="s">
        <v>1102</v>
      </c>
      <c r="C625" s="35" t="s">
        <v>1103</v>
      </c>
      <c r="D625" s="33" t="s">
        <v>1104</v>
      </c>
      <c r="E625" s="33" t="s">
        <v>964</v>
      </c>
      <c r="F625" s="33" t="s">
        <v>965</v>
      </c>
      <c r="G625" s="33" t="s">
        <v>1085</v>
      </c>
      <c r="H625" s="19" t="s">
        <v>53</v>
      </c>
      <c r="I625" s="5" t="s">
        <v>810</v>
      </c>
      <c r="J625" s="33" t="s">
        <v>24</v>
      </c>
      <c r="K625" s="36">
        <v>4125776607.9955802</v>
      </c>
      <c r="L625" s="37"/>
      <c r="M625" s="37"/>
      <c r="N625" s="38">
        <v>4.3869999999999996</v>
      </c>
      <c r="O625" s="56">
        <v>6.4081999999999999</v>
      </c>
      <c r="P625" s="33" t="s">
        <v>1337</v>
      </c>
      <c r="Q625" s="59">
        <v>0</v>
      </c>
      <c r="R625" s="59">
        <v>0</v>
      </c>
      <c r="S625" s="59">
        <v>0</v>
      </c>
      <c r="T625" s="33" t="s">
        <v>25</v>
      </c>
      <c r="U625" s="33" t="s">
        <v>25</v>
      </c>
      <c r="V625" s="33" t="s">
        <v>1365</v>
      </c>
      <c r="W625" s="59">
        <v>2.9999999999999997E-4</v>
      </c>
      <c r="X625" s="33" t="s">
        <v>1482</v>
      </c>
      <c r="Y625" s="36">
        <v>332763197</v>
      </c>
      <c r="Z625" s="36">
        <v>309489273</v>
      </c>
      <c r="AA625" s="36">
        <v>0</v>
      </c>
      <c r="AB625" s="40">
        <v>0</v>
      </c>
      <c r="AC625" s="36">
        <v>11903446</v>
      </c>
      <c r="AD625" s="6">
        <v>9894589</v>
      </c>
      <c r="AE625" s="6">
        <v>1475889</v>
      </c>
      <c r="AF625" s="36"/>
      <c r="AG625" s="36"/>
      <c r="AH625" s="37"/>
      <c r="AI625" s="93">
        <f t="shared" si="123"/>
        <v>331287308</v>
      </c>
      <c r="AJ625" s="11">
        <f>+Z625/AI625</f>
        <v>0.93420202201045388</v>
      </c>
      <c r="AK625" s="11">
        <f>+AC625/AI625</f>
        <v>3.5930884499807039E-2</v>
      </c>
      <c r="AL625" s="11">
        <f>+Z625/(K625+K626)</f>
        <v>1.3259680532409085E-2</v>
      </c>
      <c r="AM625" s="11">
        <f>+AC625/(K625+K626)</f>
        <v>5.0998824503614628E-4</v>
      </c>
      <c r="AN625" s="94">
        <f>+AI625/(K625+K626)+AH625</f>
        <v>1.4193590058682946E-2</v>
      </c>
    </row>
    <row r="626" spans="1:40" ht="12.75" customHeight="1" x14ac:dyDescent="0.2">
      <c r="A626" s="4" t="s">
        <v>1479</v>
      </c>
      <c r="B626" s="35" t="s">
        <v>1102</v>
      </c>
      <c r="C626" s="35" t="s">
        <v>1105</v>
      </c>
      <c r="D626" s="33" t="s">
        <v>1106</v>
      </c>
      <c r="E626" s="33" t="s">
        <v>964</v>
      </c>
      <c r="F626" s="33" t="s">
        <v>965</v>
      </c>
      <c r="G626" s="33" t="s">
        <v>1085</v>
      </c>
      <c r="H626" s="19" t="s">
        <v>53</v>
      </c>
      <c r="I626" s="5" t="s">
        <v>810</v>
      </c>
      <c r="J626" s="33" t="s">
        <v>24</v>
      </c>
      <c r="K626" s="36">
        <v>19214851565.025002</v>
      </c>
      <c r="L626" s="37"/>
      <c r="M626" s="37"/>
      <c r="N626" s="38">
        <v>4.7183999999999999</v>
      </c>
      <c r="O626" s="56">
        <v>6.4081999999999999</v>
      </c>
      <c r="P626" s="33" t="s">
        <v>1337</v>
      </c>
      <c r="Q626" s="59">
        <v>0</v>
      </c>
      <c r="R626" s="59">
        <v>0</v>
      </c>
      <c r="S626" s="59">
        <v>0</v>
      </c>
      <c r="T626" s="33" t="s">
        <v>25</v>
      </c>
      <c r="U626" s="33" t="s">
        <v>25</v>
      </c>
      <c r="V626" s="33" t="s">
        <v>1365</v>
      </c>
      <c r="W626" s="59">
        <v>2.9999999999999997E-4</v>
      </c>
      <c r="X626" s="33" t="s">
        <v>1482</v>
      </c>
      <c r="Y626" s="36"/>
      <c r="Z626" s="36"/>
      <c r="AA626" s="36"/>
      <c r="AB626" s="36"/>
      <c r="AC626" s="36"/>
      <c r="AD626" s="6">
        <v>0</v>
      </c>
      <c r="AE626" s="6">
        <v>0</v>
      </c>
      <c r="AF626" s="36"/>
      <c r="AG626" s="36"/>
      <c r="AH626" s="37"/>
      <c r="AI626" s="22"/>
      <c r="AJ626" s="22"/>
      <c r="AK626" s="22"/>
      <c r="AL626" s="22"/>
      <c r="AM626" s="22"/>
      <c r="AN626" s="22"/>
    </row>
    <row r="627" spans="1:40" ht="12.75" customHeight="1" x14ac:dyDescent="0.2">
      <c r="A627" s="4" t="s">
        <v>1479</v>
      </c>
      <c r="B627" s="35" t="s">
        <v>1107</v>
      </c>
      <c r="C627" s="35" t="s">
        <v>1108</v>
      </c>
      <c r="D627" s="33" t="s">
        <v>1109</v>
      </c>
      <c r="E627" s="33" t="s">
        <v>964</v>
      </c>
      <c r="F627" s="33" t="s">
        <v>965</v>
      </c>
      <c r="G627" s="33" t="s">
        <v>542</v>
      </c>
      <c r="H627" s="3" t="s">
        <v>37</v>
      </c>
      <c r="I627" s="33" t="s">
        <v>817</v>
      </c>
      <c r="J627" s="33" t="s">
        <v>52</v>
      </c>
      <c r="K627" s="36">
        <v>13155863.4955777</v>
      </c>
      <c r="L627" s="37"/>
      <c r="M627" s="37"/>
      <c r="N627" s="38">
        <v>1.5230999999999999</v>
      </c>
      <c r="O627" s="56">
        <v>2.1897000000000002</v>
      </c>
      <c r="P627" s="33" t="s">
        <v>1340</v>
      </c>
      <c r="Q627" s="59">
        <v>0</v>
      </c>
      <c r="R627" s="59">
        <v>0</v>
      </c>
      <c r="S627" s="59">
        <v>0</v>
      </c>
      <c r="T627" s="33" t="s">
        <v>25</v>
      </c>
      <c r="U627" s="33" t="s">
        <v>25</v>
      </c>
      <c r="V627" s="33" t="s">
        <v>1365</v>
      </c>
      <c r="W627" s="59">
        <v>2.9999999999999997E-4</v>
      </c>
      <c r="X627" s="34"/>
      <c r="Y627" s="36">
        <v>410119.11</v>
      </c>
      <c r="Z627" s="36">
        <v>351856.44</v>
      </c>
      <c r="AA627" s="36">
        <v>0</v>
      </c>
      <c r="AB627" s="40">
        <v>0</v>
      </c>
      <c r="AC627" s="36">
        <v>24862.01</v>
      </c>
      <c r="AD627" s="6">
        <v>20393.739999999998</v>
      </c>
      <c r="AE627" s="6">
        <v>13006.920000000002</v>
      </c>
      <c r="AF627" s="36"/>
      <c r="AG627" s="36"/>
      <c r="AH627" s="11">
        <v>3.8700000000000002E-3</v>
      </c>
      <c r="AI627" s="93">
        <f t="shared" ref="AI627:AI628" si="124">+Z627+AB627+AC627+AD627</f>
        <v>397112.19</v>
      </c>
      <c r="AJ627" s="11">
        <f>+Z627/AI627</f>
        <v>0.88603787257198019</v>
      </c>
      <c r="AK627" s="11">
        <f>+AC627/AI627</f>
        <v>6.260701793112923E-2</v>
      </c>
      <c r="AL627" s="11">
        <f>+Z627/K627</f>
        <v>2.6745218215305698E-2</v>
      </c>
      <c r="AM627" s="11">
        <f>+AC627/K627</f>
        <v>1.8898044973146217E-3</v>
      </c>
      <c r="AN627" s="94">
        <f>+AI627/K627+AH627</f>
        <v>3.4055186258088489E-2</v>
      </c>
    </row>
    <row r="628" spans="1:40" ht="12.75" customHeight="1" x14ac:dyDescent="0.2">
      <c r="A628" s="4" t="s">
        <v>1479</v>
      </c>
      <c r="B628" s="35" t="s">
        <v>1110</v>
      </c>
      <c r="C628" s="35" t="s">
        <v>1111</v>
      </c>
      <c r="D628" s="33" t="s">
        <v>1112</v>
      </c>
      <c r="E628" s="33" t="s">
        <v>964</v>
      </c>
      <c r="F628" s="33" t="s">
        <v>965</v>
      </c>
      <c r="G628" s="33" t="s">
        <v>542</v>
      </c>
      <c r="H628" s="19" t="s">
        <v>176</v>
      </c>
      <c r="I628" s="33" t="s">
        <v>817</v>
      </c>
      <c r="J628" s="33" t="s">
        <v>24</v>
      </c>
      <c r="K628" s="36">
        <v>2869604363.8797798</v>
      </c>
      <c r="L628" s="37"/>
      <c r="M628" s="37"/>
      <c r="N628" s="38">
        <v>3.8561000000000001</v>
      </c>
      <c r="O628" s="56">
        <v>1.8876999999999999</v>
      </c>
      <c r="P628" s="33" t="s">
        <v>1340</v>
      </c>
      <c r="Q628" s="59">
        <v>0</v>
      </c>
      <c r="R628" s="59">
        <v>0</v>
      </c>
      <c r="S628" s="59">
        <v>0</v>
      </c>
      <c r="T628" s="33" t="s">
        <v>25</v>
      </c>
      <c r="U628" s="33" t="s">
        <v>25</v>
      </c>
      <c r="V628" s="33" t="s">
        <v>1365</v>
      </c>
      <c r="W628" s="59">
        <v>2.9999999999999997E-4</v>
      </c>
      <c r="X628" s="33" t="s">
        <v>1483</v>
      </c>
      <c r="Y628" s="36">
        <v>49218737</v>
      </c>
      <c r="Z628" s="36">
        <v>39826547</v>
      </c>
      <c r="AA628" s="36">
        <v>0</v>
      </c>
      <c r="AB628" s="40">
        <v>0</v>
      </c>
      <c r="AC628" s="36">
        <v>2897976</v>
      </c>
      <c r="AD628" s="6">
        <v>4291784</v>
      </c>
      <c r="AE628" s="6">
        <v>2202430</v>
      </c>
      <c r="AF628" s="36"/>
      <c r="AG628" s="36"/>
      <c r="AH628" s="11">
        <v>3.7690000000000002E-3</v>
      </c>
      <c r="AI628" s="93">
        <f t="shared" si="124"/>
        <v>47016307</v>
      </c>
      <c r="AJ628" s="11">
        <f>+Z628/AI628</f>
        <v>0.84707943990581824</v>
      </c>
      <c r="AK628" s="11">
        <f>+AC628/AI628</f>
        <v>6.1637678178339275E-2</v>
      </c>
      <c r="AL628" s="11">
        <f>+Z628/K628</f>
        <v>1.387875886352273E-2</v>
      </c>
      <c r="AM628" s="11">
        <f>+AC628/K628</f>
        <v>1.0098869504372586E-3</v>
      </c>
      <c r="AN628" s="94">
        <f>+AI628/K628+AH628</f>
        <v>2.015324710799949E-2</v>
      </c>
    </row>
    <row r="629" spans="1:40" ht="12.75" customHeight="1" x14ac:dyDescent="0.2">
      <c r="A629" s="4" t="s">
        <v>1479</v>
      </c>
      <c r="B629" s="35" t="s">
        <v>1110</v>
      </c>
      <c r="C629" s="35" t="s">
        <v>1113</v>
      </c>
      <c r="D629" s="33" t="s">
        <v>1114</v>
      </c>
      <c r="E629" s="33" t="s">
        <v>964</v>
      </c>
      <c r="F629" s="33" t="s">
        <v>965</v>
      </c>
      <c r="G629" s="33" t="s">
        <v>542</v>
      </c>
      <c r="H629" s="19" t="s">
        <v>176</v>
      </c>
      <c r="I629" s="33" t="s">
        <v>817</v>
      </c>
      <c r="J629" s="33" t="s">
        <v>24</v>
      </c>
      <c r="K629" s="36">
        <v>75559122.580917001</v>
      </c>
      <c r="L629" s="37"/>
      <c r="M629" s="37"/>
      <c r="N629" s="38">
        <v>3.6025999999999998</v>
      </c>
      <c r="O629" s="56">
        <v>1.8876999999999999</v>
      </c>
      <c r="P629" s="33" t="s">
        <v>1340</v>
      </c>
      <c r="Q629" s="59">
        <v>0</v>
      </c>
      <c r="R629" s="59">
        <v>0</v>
      </c>
      <c r="S629" s="59">
        <v>0</v>
      </c>
      <c r="T629" s="33" t="s">
        <v>25</v>
      </c>
      <c r="U629" s="33" t="s">
        <v>25</v>
      </c>
      <c r="V629" s="33" t="s">
        <v>1365</v>
      </c>
      <c r="W629" s="59">
        <v>2.9999999999999997E-4</v>
      </c>
      <c r="X629" s="33" t="s">
        <v>1483</v>
      </c>
      <c r="Y629" s="36"/>
      <c r="Z629" s="36"/>
      <c r="AA629" s="36"/>
      <c r="AB629" s="36"/>
      <c r="AC629" s="36"/>
      <c r="AD629" s="6">
        <v>0</v>
      </c>
      <c r="AE629" s="6">
        <v>0</v>
      </c>
      <c r="AF629" s="36"/>
      <c r="AG629" s="36"/>
      <c r="AH629" s="41"/>
      <c r="AI629" s="22"/>
      <c r="AJ629" s="22"/>
      <c r="AK629" s="22"/>
      <c r="AL629" s="22"/>
      <c r="AM629" s="22"/>
      <c r="AN629" s="22"/>
    </row>
    <row r="630" spans="1:40" ht="12.75" customHeight="1" x14ac:dyDescent="0.2">
      <c r="A630" s="4" t="s">
        <v>1479</v>
      </c>
      <c r="B630" s="35" t="s">
        <v>1115</v>
      </c>
      <c r="C630" s="35" t="s">
        <v>1116</v>
      </c>
      <c r="D630" s="33" t="s">
        <v>1117</v>
      </c>
      <c r="E630" s="33" t="s">
        <v>964</v>
      </c>
      <c r="F630" s="33" t="s">
        <v>965</v>
      </c>
      <c r="G630" s="33" t="s">
        <v>542</v>
      </c>
      <c r="H630" s="3" t="s">
        <v>23</v>
      </c>
      <c r="I630" s="5" t="s">
        <v>810</v>
      </c>
      <c r="J630" s="33" t="s">
        <v>24</v>
      </c>
      <c r="K630" s="36">
        <v>3797739771.5658498</v>
      </c>
      <c r="L630" s="37"/>
      <c r="M630" s="37"/>
      <c r="N630" s="38">
        <v>1.1828000000000001</v>
      </c>
      <c r="O630" s="56">
        <v>2.0238</v>
      </c>
      <c r="P630" s="33" t="s">
        <v>1340</v>
      </c>
      <c r="Q630" s="59">
        <v>0</v>
      </c>
      <c r="R630" s="59">
        <v>0</v>
      </c>
      <c r="S630" s="59">
        <v>0</v>
      </c>
      <c r="T630" s="33" t="s">
        <v>25</v>
      </c>
      <c r="U630" s="33" t="s">
        <v>25</v>
      </c>
      <c r="V630" s="33" t="s">
        <v>1365</v>
      </c>
      <c r="W630" s="59">
        <v>2.9999999999999997E-4</v>
      </c>
      <c r="X630" s="34"/>
      <c r="Y630" s="36">
        <v>77110864</v>
      </c>
      <c r="Z630" s="36">
        <v>65339881</v>
      </c>
      <c r="AA630" s="36">
        <v>0</v>
      </c>
      <c r="AB630" s="40">
        <v>0</v>
      </c>
      <c r="AC630" s="36">
        <v>4669453</v>
      </c>
      <c r="AD630" s="6">
        <v>5262212</v>
      </c>
      <c r="AE630" s="6">
        <v>1839318</v>
      </c>
      <c r="AF630" s="36"/>
      <c r="AG630" s="36"/>
      <c r="AH630" s="11">
        <v>3.8800000000000002E-3</v>
      </c>
      <c r="AI630" s="93">
        <f t="shared" ref="AI630" si="125">+Z630+AB630+AC630+AD630</f>
        <v>75271546</v>
      </c>
      <c r="AJ630" s="11">
        <f>+Z630/AI630</f>
        <v>0.86805551994375141</v>
      </c>
      <c r="AK630" s="11">
        <f>+AC630/AI630</f>
        <v>6.2034769420040874E-2</v>
      </c>
      <c r="AL630" s="11">
        <f>+Z630/K630</f>
        <v>1.7204938971650405E-2</v>
      </c>
      <c r="AM630" s="11">
        <f>+AC630/K630</f>
        <v>1.2295347445764387E-3</v>
      </c>
      <c r="AN630" s="94">
        <f>+AI630/K630+AH630</f>
        <v>2.3700090508456485E-2</v>
      </c>
    </row>
    <row r="631" spans="1:40" ht="12.75" customHeight="1" x14ac:dyDescent="0.2">
      <c r="A631" s="4" t="s">
        <v>1479</v>
      </c>
      <c r="B631" s="35" t="s">
        <v>1115</v>
      </c>
      <c r="C631" s="35" t="s">
        <v>1118</v>
      </c>
      <c r="D631" s="33" t="s">
        <v>1119</v>
      </c>
      <c r="E631" s="33" t="s">
        <v>964</v>
      </c>
      <c r="F631" s="33" t="s">
        <v>965</v>
      </c>
      <c r="G631" s="33" t="s">
        <v>542</v>
      </c>
      <c r="H631" s="3" t="s">
        <v>23</v>
      </c>
      <c r="I631" s="5" t="s">
        <v>810</v>
      </c>
      <c r="J631" s="33" t="s">
        <v>24</v>
      </c>
      <c r="K631" s="36">
        <v>419013996.59912699</v>
      </c>
      <c r="L631" s="37"/>
      <c r="M631" s="37"/>
      <c r="N631" s="38">
        <v>0.58350000000000002</v>
      </c>
      <c r="O631" s="56">
        <v>2.0238</v>
      </c>
      <c r="P631" s="33" t="s">
        <v>1340</v>
      </c>
      <c r="Q631" s="59">
        <v>0</v>
      </c>
      <c r="R631" s="59">
        <v>0</v>
      </c>
      <c r="S631" s="59">
        <v>0</v>
      </c>
      <c r="T631" s="33" t="s">
        <v>25</v>
      </c>
      <c r="U631" s="33" t="s">
        <v>25</v>
      </c>
      <c r="V631" s="33" t="s">
        <v>1365</v>
      </c>
      <c r="W631" s="59">
        <v>2.9999999999999997E-4</v>
      </c>
      <c r="X631" s="34"/>
      <c r="Y631" s="36"/>
      <c r="Z631" s="36"/>
      <c r="AA631" s="36"/>
      <c r="AB631" s="36"/>
      <c r="AC631" s="36"/>
      <c r="AD631" s="6">
        <v>0</v>
      </c>
      <c r="AE631" s="6">
        <v>0</v>
      </c>
      <c r="AF631" s="36"/>
      <c r="AG631" s="36"/>
      <c r="AH631" s="41"/>
      <c r="AI631" s="22"/>
      <c r="AJ631" s="22"/>
      <c r="AK631" s="22"/>
      <c r="AL631" s="22"/>
      <c r="AM631" s="22"/>
      <c r="AN631" s="22"/>
    </row>
    <row r="632" spans="1:40" ht="12.75" customHeight="1" x14ac:dyDescent="0.2">
      <c r="A632" s="4" t="s">
        <v>1479</v>
      </c>
      <c r="B632" s="35" t="s">
        <v>1120</v>
      </c>
      <c r="C632" s="35" t="s">
        <v>1121</v>
      </c>
      <c r="D632" s="33" t="s">
        <v>1122</v>
      </c>
      <c r="E632" s="33" t="s">
        <v>964</v>
      </c>
      <c r="F632" s="33" t="s">
        <v>965</v>
      </c>
      <c r="G632" s="33" t="s">
        <v>542</v>
      </c>
      <c r="H632" s="19" t="s">
        <v>53</v>
      </c>
      <c r="I632" s="33" t="s">
        <v>817</v>
      </c>
      <c r="J632" s="33" t="s">
        <v>52</v>
      </c>
      <c r="K632" s="36">
        <v>639375.68758241797</v>
      </c>
      <c r="L632" s="37"/>
      <c r="M632" s="37"/>
      <c r="N632" s="38">
        <v>-12.033200000000001</v>
      </c>
      <c r="O632" s="56">
        <v>0.21329999999999999</v>
      </c>
      <c r="P632" s="33" t="s">
        <v>1340</v>
      </c>
      <c r="Q632" s="59">
        <v>0</v>
      </c>
      <c r="R632" s="59">
        <v>0</v>
      </c>
      <c r="S632" s="59">
        <v>0</v>
      </c>
      <c r="T632" s="33" t="s">
        <v>25</v>
      </c>
      <c r="U632" s="33" t="s">
        <v>25</v>
      </c>
      <c r="V632" s="33" t="s">
        <v>1365</v>
      </c>
      <c r="W632" s="59">
        <v>2.9999999999999997E-4</v>
      </c>
      <c r="X632" s="34"/>
      <c r="Y632" s="36">
        <v>10882.82</v>
      </c>
      <c r="Z632" s="36">
        <v>7551.29</v>
      </c>
      <c r="AA632" s="36">
        <v>0</v>
      </c>
      <c r="AB632" s="40">
        <v>0</v>
      </c>
      <c r="AC632" s="36">
        <v>604.23</v>
      </c>
      <c r="AD632" s="6">
        <v>2448.6</v>
      </c>
      <c r="AE632" s="6">
        <v>278.7</v>
      </c>
      <c r="AF632" s="36"/>
      <c r="AG632" s="36"/>
      <c r="AH632" s="11">
        <v>5.4000000000000003E-3</v>
      </c>
      <c r="AI632" s="93">
        <f t="shared" ref="AI632" si="126">+Z632+AB632+AC632+AD632</f>
        <v>10604.12</v>
      </c>
      <c r="AJ632" s="11">
        <f>+Z632/AI632</f>
        <v>0.71210906704186672</v>
      </c>
      <c r="AK632" s="11">
        <f>+AC632/AI632</f>
        <v>5.6980682979822936E-2</v>
      </c>
      <c r="AL632" s="11">
        <f>+Z632/K632</f>
        <v>1.1810411541534584E-2</v>
      </c>
      <c r="AM632" s="11">
        <f>+AC632/K632</f>
        <v>9.4503124178007235E-4</v>
      </c>
      <c r="AN632" s="94">
        <f>+AI632/K632+AH632</f>
        <v>2.1985116084247559E-2</v>
      </c>
    </row>
    <row r="633" spans="1:40" ht="12.75" customHeight="1" x14ac:dyDescent="0.2">
      <c r="A633" s="4" t="s">
        <v>1479</v>
      </c>
      <c r="B633" s="35" t="s">
        <v>1120</v>
      </c>
      <c r="C633" s="35" t="s">
        <v>1123</v>
      </c>
      <c r="D633" s="33" t="s">
        <v>1124</v>
      </c>
      <c r="E633" s="33" t="s">
        <v>964</v>
      </c>
      <c r="F633" s="33" t="s">
        <v>965</v>
      </c>
      <c r="G633" s="33" t="s">
        <v>542</v>
      </c>
      <c r="H633" s="19" t="s">
        <v>53</v>
      </c>
      <c r="I633" s="33" t="s">
        <v>817</v>
      </c>
      <c r="J633" s="33" t="s">
        <v>52</v>
      </c>
      <c r="K633" s="36">
        <v>7120.0763699999998</v>
      </c>
      <c r="L633" s="37"/>
      <c r="M633" s="37"/>
      <c r="N633" s="38">
        <v>-12.0327</v>
      </c>
      <c r="O633" s="56">
        <v>0.21329999999999999</v>
      </c>
      <c r="P633" s="33" t="s">
        <v>1340</v>
      </c>
      <c r="Q633" s="59">
        <v>0</v>
      </c>
      <c r="R633" s="59">
        <v>0</v>
      </c>
      <c r="S633" s="59">
        <v>0</v>
      </c>
      <c r="T633" s="33" t="s">
        <v>25</v>
      </c>
      <c r="U633" s="33" t="s">
        <v>25</v>
      </c>
      <c r="V633" s="33" t="s">
        <v>1365</v>
      </c>
      <c r="W633" s="59">
        <v>2.9999999999999997E-4</v>
      </c>
      <c r="X633" s="34"/>
      <c r="Y633" s="36"/>
      <c r="Z633" s="36"/>
      <c r="AA633" s="36"/>
      <c r="AB633" s="36"/>
      <c r="AC633" s="36"/>
      <c r="AD633" s="6">
        <v>0</v>
      </c>
      <c r="AE633" s="6">
        <v>0</v>
      </c>
      <c r="AF633" s="36"/>
      <c r="AG633" s="36"/>
      <c r="AH633" s="41"/>
      <c r="AI633" s="22"/>
      <c r="AJ633" s="22"/>
      <c r="AK633" s="22"/>
      <c r="AL633" s="22"/>
      <c r="AM633" s="22"/>
      <c r="AN633" s="22"/>
    </row>
    <row r="634" spans="1:40" ht="12.75" customHeight="1" x14ac:dyDescent="0.2">
      <c r="A634" s="4" t="s">
        <v>1479</v>
      </c>
      <c r="B634" s="35" t="s">
        <v>1125</v>
      </c>
      <c r="C634" s="35" t="s">
        <v>1126</v>
      </c>
      <c r="D634" s="33" t="s">
        <v>1127</v>
      </c>
      <c r="E634" s="33" t="s">
        <v>964</v>
      </c>
      <c r="F634" s="33" t="s">
        <v>965</v>
      </c>
      <c r="G634" s="33" t="s">
        <v>542</v>
      </c>
      <c r="H634" s="35" t="s">
        <v>77</v>
      </c>
      <c r="I634" s="33" t="s">
        <v>817</v>
      </c>
      <c r="J634" s="33" t="s">
        <v>24</v>
      </c>
      <c r="K634" s="36">
        <v>1877461415.6087</v>
      </c>
      <c r="L634" s="37"/>
      <c r="M634" s="37"/>
      <c r="N634" s="38">
        <v>6.2062999999999997</v>
      </c>
      <c r="O634" s="56">
        <v>5.2899000000000003</v>
      </c>
      <c r="P634" s="33" t="s">
        <v>1337</v>
      </c>
      <c r="Q634" s="59">
        <v>0</v>
      </c>
      <c r="R634" s="59">
        <v>0</v>
      </c>
      <c r="S634" s="59">
        <v>0</v>
      </c>
      <c r="T634" s="33" t="s">
        <v>25</v>
      </c>
      <c r="U634" s="33" t="s">
        <v>25</v>
      </c>
      <c r="V634" s="33" t="s">
        <v>1369</v>
      </c>
      <c r="W634" s="59">
        <v>2.9999999999999997E-4</v>
      </c>
      <c r="X634" s="33" t="s">
        <v>1483</v>
      </c>
      <c r="Y634" s="36">
        <v>39254440</v>
      </c>
      <c r="Z634" s="36">
        <v>33431495</v>
      </c>
      <c r="AA634" s="36">
        <v>0</v>
      </c>
      <c r="AB634" s="40">
        <v>0</v>
      </c>
      <c r="AC634" s="36">
        <v>1782978</v>
      </c>
      <c r="AD634" s="6">
        <v>4034367</v>
      </c>
      <c r="AE634" s="6">
        <v>5600</v>
      </c>
      <c r="AF634" s="36"/>
      <c r="AG634" s="36"/>
      <c r="AH634" s="11">
        <v>8.1580000000000003E-3</v>
      </c>
      <c r="AI634" s="93">
        <f t="shared" ref="AI634:AI640" si="127">+Z634+AB634+AC634+AD634</f>
        <v>39248840</v>
      </c>
      <c r="AJ634" s="11">
        <f>+Z634/AI634</f>
        <v>0.8517830081092842</v>
      </c>
      <c r="AK634" s="11">
        <f>+AC634/AI634</f>
        <v>4.5427533654497816E-2</v>
      </c>
      <c r="AL634" s="11">
        <f>+Z634/K634</f>
        <v>1.7806754760475878E-2</v>
      </c>
      <c r="AM634" s="11">
        <f>+AC634/K634</f>
        <v>9.496749095224057E-4</v>
      </c>
      <c r="AN634" s="94">
        <f>+AI634/K634+AH634</f>
        <v>2.9063271167596785E-2</v>
      </c>
    </row>
    <row r="635" spans="1:40" ht="12.75" customHeight="1" x14ac:dyDescent="0.2">
      <c r="A635" s="4" t="s">
        <v>1479</v>
      </c>
      <c r="B635" s="35" t="s">
        <v>1125</v>
      </c>
      <c r="C635" s="35" t="s">
        <v>1128</v>
      </c>
      <c r="D635" s="33" t="s">
        <v>1129</v>
      </c>
      <c r="E635" s="33" t="s">
        <v>964</v>
      </c>
      <c r="F635" s="33" t="s">
        <v>965</v>
      </c>
      <c r="G635" s="33" t="s">
        <v>542</v>
      </c>
      <c r="H635" s="35" t="s">
        <v>77</v>
      </c>
      <c r="I635" s="33" t="s">
        <v>817</v>
      </c>
      <c r="J635" s="33" t="s">
        <v>24</v>
      </c>
      <c r="K635" s="36">
        <v>332819666.43478298</v>
      </c>
      <c r="L635" s="37"/>
      <c r="M635" s="37"/>
      <c r="N635" s="38">
        <v>6.2031000000000001</v>
      </c>
      <c r="O635" s="56">
        <v>5.2899000000000003</v>
      </c>
      <c r="P635" s="33" t="s">
        <v>1337</v>
      </c>
      <c r="Q635" s="59">
        <v>0</v>
      </c>
      <c r="R635" s="59">
        <v>0</v>
      </c>
      <c r="S635" s="59">
        <v>0</v>
      </c>
      <c r="T635" s="33" t="s">
        <v>25</v>
      </c>
      <c r="U635" s="33" t="s">
        <v>25</v>
      </c>
      <c r="V635" s="33" t="s">
        <v>1369</v>
      </c>
      <c r="W635" s="59">
        <v>2.9999999999999997E-4</v>
      </c>
      <c r="X635" s="33" t="s">
        <v>1483</v>
      </c>
      <c r="Y635" s="36"/>
      <c r="Z635" s="36"/>
      <c r="AA635" s="36"/>
      <c r="AB635" s="36"/>
      <c r="AC635" s="36"/>
      <c r="AD635" s="6">
        <v>0</v>
      </c>
      <c r="AE635" s="6">
        <v>0</v>
      </c>
      <c r="AF635" s="36"/>
      <c r="AG635" s="36"/>
      <c r="AH635" s="88"/>
      <c r="AI635" s="22"/>
      <c r="AJ635" s="22"/>
      <c r="AK635" s="22"/>
      <c r="AL635" s="22"/>
      <c r="AM635" s="22"/>
      <c r="AN635" s="22"/>
    </row>
    <row r="636" spans="1:40" ht="12.75" customHeight="1" x14ac:dyDescent="0.2">
      <c r="A636" s="4" t="s">
        <v>1479</v>
      </c>
      <c r="B636" s="35" t="s">
        <v>1130</v>
      </c>
      <c r="C636" s="35" t="s">
        <v>1131</v>
      </c>
      <c r="D636" s="33" t="s">
        <v>1132</v>
      </c>
      <c r="E636" s="33" t="s">
        <v>964</v>
      </c>
      <c r="F636" s="33" t="s">
        <v>965</v>
      </c>
      <c r="G636" s="33" t="s">
        <v>542</v>
      </c>
      <c r="H636" s="35" t="s">
        <v>881</v>
      </c>
      <c r="I636" s="33" t="s">
        <v>817</v>
      </c>
      <c r="J636" s="33" t="s">
        <v>24</v>
      </c>
      <c r="K636" s="36">
        <v>438841833.73913002</v>
      </c>
      <c r="L636" s="37"/>
      <c r="M636" s="37"/>
      <c r="N636" s="38">
        <v>-9.2683</v>
      </c>
      <c r="O636" s="56">
        <v>-6.5015000000000001</v>
      </c>
      <c r="P636" s="33" t="s">
        <v>1337</v>
      </c>
      <c r="Q636" s="59">
        <v>0</v>
      </c>
      <c r="R636" s="59">
        <v>0</v>
      </c>
      <c r="S636" s="59">
        <v>0</v>
      </c>
      <c r="T636" s="33" t="s">
        <v>25</v>
      </c>
      <c r="U636" s="33" t="s">
        <v>25</v>
      </c>
      <c r="V636" s="33" t="s">
        <v>1369</v>
      </c>
      <c r="W636" s="59">
        <v>2.9999999999999997E-4</v>
      </c>
      <c r="X636" s="34"/>
      <c r="Y636" s="36">
        <v>6256988</v>
      </c>
      <c r="Z636" s="36">
        <v>4450990</v>
      </c>
      <c r="AA636" s="36">
        <v>0</v>
      </c>
      <c r="AB636" s="40">
        <v>0</v>
      </c>
      <c r="AC636" s="36">
        <v>356063</v>
      </c>
      <c r="AD636" s="6">
        <v>870205</v>
      </c>
      <c r="AE636" s="6">
        <v>579730</v>
      </c>
      <c r="AF636" s="36"/>
      <c r="AG636" s="36"/>
      <c r="AH636" s="11">
        <v>7.6739999999999994E-3</v>
      </c>
      <c r="AI636" s="93">
        <f t="shared" si="127"/>
        <v>5677258</v>
      </c>
      <c r="AJ636" s="11">
        <f>+Z636/AI636</f>
        <v>0.78400347491694056</v>
      </c>
      <c r="AK636" s="11">
        <f>+AC636/AI636</f>
        <v>6.2717424503166849E-2</v>
      </c>
      <c r="AL636" s="11">
        <f>+Z636/K636</f>
        <v>1.0142583632183745E-2</v>
      </c>
      <c r="AM636" s="11">
        <f>+AC636/K636</f>
        <v>8.113697752244423E-4</v>
      </c>
      <c r="AN636" s="94">
        <f>+AI636/K636+AH636</f>
        <v>2.0610911578431812E-2</v>
      </c>
    </row>
    <row r="637" spans="1:40" ht="12.75" customHeight="1" x14ac:dyDescent="0.2">
      <c r="A637" s="4" t="s">
        <v>1479</v>
      </c>
      <c r="B637" s="35" t="s">
        <v>1130</v>
      </c>
      <c r="C637" s="35" t="s">
        <v>1133</v>
      </c>
      <c r="D637" s="33" t="s">
        <v>1134</v>
      </c>
      <c r="E637" s="33" t="s">
        <v>964</v>
      </c>
      <c r="F637" s="33" t="s">
        <v>965</v>
      </c>
      <c r="G637" s="33" t="s">
        <v>542</v>
      </c>
      <c r="H637" s="35" t="s">
        <v>881</v>
      </c>
      <c r="I637" s="33" t="s">
        <v>817</v>
      </c>
      <c r="J637" s="33" t="s">
        <v>24</v>
      </c>
      <c r="K637" s="36">
        <v>82648758.304347798</v>
      </c>
      <c r="L637" s="37"/>
      <c r="M637" s="37"/>
      <c r="N637" s="38">
        <v>-9.2639999999999993</v>
      </c>
      <c r="O637" s="56">
        <v>-6.5015000000000001</v>
      </c>
      <c r="P637" s="33" t="s">
        <v>1337</v>
      </c>
      <c r="Q637" s="59">
        <v>0</v>
      </c>
      <c r="R637" s="59">
        <v>0</v>
      </c>
      <c r="S637" s="59">
        <v>0</v>
      </c>
      <c r="T637" s="33" t="s">
        <v>25</v>
      </c>
      <c r="U637" s="33" t="s">
        <v>25</v>
      </c>
      <c r="V637" s="33" t="s">
        <v>1369</v>
      </c>
      <c r="W637" s="59">
        <v>2.9999999999999997E-4</v>
      </c>
      <c r="X637" s="34"/>
      <c r="Y637" s="36"/>
      <c r="Z637" s="36"/>
      <c r="AA637" s="36"/>
      <c r="AB637" s="36"/>
      <c r="AC637" s="36"/>
      <c r="AD637" s="6">
        <v>0</v>
      </c>
      <c r="AE637" s="6">
        <v>0</v>
      </c>
      <c r="AF637" s="36"/>
      <c r="AG637" s="36"/>
      <c r="AH637" s="41"/>
      <c r="AI637" s="22"/>
      <c r="AJ637" s="22"/>
      <c r="AK637" s="22"/>
      <c r="AL637" s="22"/>
      <c r="AM637" s="22"/>
      <c r="AN637" s="22"/>
    </row>
    <row r="638" spans="1:40" ht="12.75" customHeight="1" x14ac:dyDescent="0.2">
      <c r="A638" s="4" t="s">
        <v>1479</v>
      </c>
      <c r="B638" s="35" t="s">
        <v>1135</v>
      </c>
      <c r="C638" s="35" t="s">
        <v>1136</v>
      </c>
      <c r="D638" s="33" t="s">
        <v>1137</v>
      </c>
      <c r="E638" s="33" t="s">
        <v>964</v>
      </c>
      <c r="F638" s="33" t="s">
        <v>965</v>
      </c>
      <c r="G638" s="33" t="s">
        <v>542</v>
      </c>
      <c r="H638" s="35" t="s">
        <v>110</v>
      </c>
      <c r="I638" s="5" t="s">
        <v>810</v>
      </c>
      <c r="J638" s="33" t="s">
        <v>24</v>
      </c>
      <c r="K638" s="36">
        <v>4251220692.6521702</v>
      </c>
      <c r="L638" s="37"/>
      <c r="M638" s="37"/>
      <c r="N638" s="38">
        <v>-0.88460000000000005</v>
      </c>
      <c r="O638" s="56">
        <v>-1.7513000000000001</v>
      </c>
      <c r="P638" s="33" t="s">
        <v>1339</v>
      </c>
      <c r="Q638" s="59">
        <v>0</v>
      </c>
      <c r="R638" s="59">
        <v>0</v>
      </c>
      <c r="S638" s="59">
        <v>0</v>
      </c>
      <c r="T638" s="33" t="s">
        <v>25</v>
      </c>
      <c r="U638" s="33" t="s">
        <v>25</v>
      </c>
      <c r="V638" s="33" t="s">
        <v>1365</v>
      </c>
      <c r="W638" s="59">
        <v>2.9999999999999997E-4</v>
      </c>
      <c r="X638" s="34"/>
      <c r="Y638" s="36">
        <v>78788114</v>
      </c>
      <c r="Z638" s="36">
        <v>69358026</v>
      </c>
      <c r="AA638" s="36">
        <v>0</v>
      </c>
      <c r="AB638" s="40">
        <v>0</v>
      </c>
      <c r="AC638" s="36">
        <v>3964115</v>
      </c>
      <c r="AD638" s="6">
        <v>5133286</v>
      </c>
      <c r="AE638" s="6">
        <v>332687</v>
      </c>
      <c r="AF638" s="36"/>
      <c r="AG638" s="36"/>
      <c r="AH638" s="11">
        <v>7.9900000000000006E-3</v>
      </c>
      <c r="AI638" s="93">
        <f t="shared" si="127"/>
        <v>78455427</v>
      </c>
      <c r="AJ638" s="11">
        <f>+Z638/AI638</f>
        <v>0.88404370038034463</v>
      </c>
      <c r="AK638" s="11">
        <f>+AC638/AI638</f>
        <v>5.0526969918855962E-2</v>
      </c>
      <c r="AL638" s="11">
        <f>+Z638/K638</f>
        <v>1.6314849548949257E-2</v>
      </c>
      <c r="AM638" s="11">
        <f>+AC638/K638</f>
        <v>9.3246511686669075E-4</v>
      </c>
      <c r="AN638" s="94">
        <f>+AI638/K638+AH638</f>
        <v>2.644479984974733E-2</v>
      </c>
    </row>
    <row r="639" spans="1:40" ht="12.75" customHeight="1" x14ac:dyDescent="0.2">
      <c r="A639" s="4" t="s">
        <v>1479</v>
      </c>
      <c r="B639" s="35" t="s">
        <v>1135</v>
      </c>
      <c r="C639" s="35" t="s">
        <v>1138</v>
      </c>
      <c r="D639" s="33" t="s">
        <v>1139</v>
      </c>
      <c r="E639" s="33" t="s">
        <v>964</v>
      </c>
      <c r="F639" s="33" t="s">
        <v>965</v>
      </c>
      <c r="G639" s="33" t="s">
        <v>542</v>
      </c>
      <c r="H639" s="35" t="s">
        <v>110</v>
      </c>
      <c r="I639" s="5" t="s">
        <v>810</v>
      </c>
      <c r="J639" s="33" t="s">
        <v>24</v>
      </c>
      <c r="K639" s="36">
        <v>217971452.04347801</v>
      </c>
      <c r="L639" s="37"/>
      <c r="M639" s="37"/>
      <c r="N639" s="38">
        <v>-0.88539999999999996</v>
      </c>
      <c r="O639" s="56">
        <v>1.7513000000000001</v>
      </c>
      <c r="P639" s="33" t="s">
        <v>1339</v>
      </c>
      <c r="Q639" s="59">
        <v>0</v>
      </c>
      <c r="R639" s="59">
        <v>0</v>
      </c>
      <c r="S639" s="59">
        <v>0</v>
      </c>
      <c r="T639" s="33" t="s">
        <v>25</v>
      </c>
      <c r="U639" s="33" t="s">
        <v>25</v>
      </c>
      <c r="V639" s="33" t="s">
        <v>1365</v>
      </c>
      <c r="W639" s="59">
        <v>2.9999999999999997E-4</v>
      </c>
      <c r="X639" s="34"/>
      <c r="Y639" s="36"/>
      <c r="Z639" s="36"/>
      <c r="AA639" s="36"/>
      <c r="AB639" s="36"/>
      <c r="AC639" s="36"/>
      <c r="AD639" s="6">
        <v>0</v>
      </c>
      <c r="AE639" s="6">
        <v>0</v>
      </c>
      <c r="AF639" s="36"/>
      <c r="AG639" s="36"/>
      <c r="AH639" s="37"/>
      <c r="AI639" s="22"/>
      <c r="AJ639" s="22"/>
      <c r="AK639" s="22"/>
      <c r="AL639" s="22"/>
      <c r="AM639" s="22"/>
      <c r="AN639" s="22"/>
    </row>
    <row r="640" spans="1:40" ht="12.75" customHeight="1" x14ac:dyDescent="0.2">
      <c r="A640" s="4" t="s">
        <v>1479</v>
      </c>
      <c r="B640" s="35" t="s">
        <v>1140</v>
      </c>
      <c r="C640" s="35" t="s">
        <v>1141</v>
      </c>
      <c r="D640" s="33" t="s">
        <v>1142</v>
      </c>
      <c r="E640" s="33" t="s">
        <v>964</v>
      </c>
      <c r="F640" s="33" t="s">
        <v>965</v>
      </c>
      <c r="G640" s="33" t="s">
        <v>1085</v>
      </c>
      <c r="H640" s="35" t="s">
        <v>77</v>
      </c>
      <c r="I640" s="33" t="s">
        <v>817</v>
      </c>
      <c r="J640" s="33" t="s">
        <v>24</v>
      </c>
      <c r="K640" s="36">
        <v>2620395218.2417598</v>
      </c>
      <c r="L640" s="37"/>
      <c r="M640" s="37"/>
      <c r="N640" s="38">
        <v>17.289899999999999</v>
      </c>
      <c r="O640" s="56">
        <v>20.4419</v>
      </c>
      <c r="P640" s="33" t="s">
        <v>1340</v>
      </c>
      <c r="Q640" s="59">
        <v>0</v>
      </c>
      <c r="R640" s="59">
        <v>0</v>
      </c>
      <c r="S640" s="59">
        <v>0</v>
      </c>
      <c r="T640" s="33" t="s">
        <v>25</v>
      </c>
      <c r="U640" s="33" t="s">
        <v>25</v>
      </c>
      <c r="V640" s="33" t="s">
        <v>1370</v>
      </c>
      <c r="W640" s="59">
        <v>2.9999999999999997E-4</v>
      </c>
      <c r="X640" s="33" t="s">
        <v>1483</v>
      </c>
      <c r="Y640" s="36">
        <v>51999940</v>
      </c>
      <c r="Z640" s="36">
        <v>41251810</v>
      </c>
      <c r="AA640" s="36">
        <v>0</v>
      </c>
      <c r="AB640" s="40">
        <v>0</v>
      </c>
      <c r="AC640" s="36">
        <v>2170189</v>
      </c>
      <c r="AD640" s="6">
        <v>3944524</v>
      </c>
      <c r="AE640" s="6">
        <v>4633417</v>
      </c>
      <c r="AF640" s="36"/>
      <c r="AG640" s="36"/>
      <c r="AH640" s="37"/>
      <c r="AI640" s="93">
        <f t="shared" si="127"/>
        <v>47366523</v>
      </c>
      <c r="AJ640" s="11">
        <f>+Z640/AI640</f>
        <v>0.87090644166556197</v>
      </c>
      <c r="AK640" s="11">
        <f>+AC640/AI640</f>
        <v>4.5816936995776533E-2</v>
      </c>
      <c r="AL640" s="11">
        <f>+Z640/K640</f>
        <v>1.5742590931637882E-2</v>
      </c>
      <c r="AM640" s="11">
        <f>+AC640/K640</f>
        <v>8.2819148229714735E-4</v>
      </c>
      <c r="AN640" s="94">
        <f>+AI640/K640+AH640</f>
        <v>1.8076098853432546E-2</v>
      </c>
    </row>
    <row r="641" spans="1:40" ht="12.75" customHeight="1" x14ac:dyDescent="0.2">
      <c r="A641" s="4" t="s">
        <v>1479</v>
      </c>
      <c r="B641" s="35" t="s">
        <v>1140</v>
      </c>
      <c r="C641" s="35" t="s">
        <v>1143</v>
      </c>
      <c r="D641" s="33" t="s">
        <v>1144</v>
      </c>
      <c r="E641" s="33" t="s">
        <v>964</v>
      </c>
      <c r="F641" s="33" t="s">
        <v>965</v>
      </c>
      <c r="G641" s="33" t="s">
        <v>1085</v>
      </c>
      <c r="H641" s="35" t="s">
        <v>77</v>
      </c>
      <c r="I641" s="33" t="s">
        <v>817</v>
      </c>
      <c r="J641" s="33" t="s">
        <v>24</v>
      </c>
      <c r="K641" s="36">
        <v>178751921.901099</v>
      </c>
      <c r="L641" s="37"/>
      <c r="M641" s="37"/>
      <c r="N641" s="38">
        <v>17.290099999999999</v>
      </c>
      <c r="O641" s="56">
        <v>20.4419</v>
      </c>
      <c r="P641" s="33" t="s">
        <v>1340</v>
      </c>
      <c r="Q641" s="59">
        <v>0</v>
      </c>
      <c r="R641" s="59">
        <v>0</v>
      </c>
      <c r="S641" s="59">
        <v>0</v>
      </c>
      <c r="T641" s="33" t="s">
        <v>25</v>
      </c>
      <c r="U641" s="33" t="s">
        <v>25</v>
      </c>
      <c r="V641" s="33" t="s">
        <v>1370</v>
      </c>
      <c r="W641" s="59">
        <v>2.9999999999999997E-4</v>
      </c>
      <c r="X641" s="33" t="s">
        <v>1483</v>
      </c>
      <c r="Y641" s="36"/>
      <c r="Z641" s="36"/>
      <c r="AA641" s="36"/>
      <c r="AB641" s="36"/>
      <c r="AC641" s="36"/>
      <c r="AD641" s="6">
        <v>0</v>
      </c>
      <c r="AE641" s="6">
        <v>0</v>
      </c>
      <c r="AF641" s="36"/>
      <c r="AG641" s="36"/>
      <c r="AH641" s="37"/>
      <c r="AI641" s="22"/>
      <c r="AJ641" s="22"/>
      <c r="AK641" s="22"/>
      <c r="AL641" s="22"/>
      <c r="AM641" s="22"/>
      <c r="AN641" s="22"/>
    </row>
    <row r="642" spans="1:40" ht="12.75" customHeight="1" x14ac:dyDescent="0.2">
      <c r="AB642" s="30"/>
      <c r="AC642" s="30"/>
      <c r="AD642" s="30"/>
      <c r="AE642" s="31"/>
      <c r="AF642" s="30"/>
    </row>
    <row r="643" spans="1:40" ht="12.75" customHeight="1" x14ac:dyDescent="0.2">
      <c r="B643" s="27">
        <f>COUNTA(B2:B641)</f>
        <v>640</v>
      </c>
      <c r="G643" s="36">
        <f>309.21*K623</f>
        <v>8725243615.5448208</v>
      </c>
      <c r="AB643" s="30"/>
      <c r="AC643" s="30"/>
      <c r="AD643" s="30"/>
      <c r="AE643" s="31"/>
      <c r="AF643" s="30"/>
      <c r="AM643" s="29" t="s">
        <v>1496</v>
      </c>
      <c r="AN643" s="98">
        <f>MIN(AN3:AN597)</f>
        <v>2.4497117056779174E-4</v>
      </c>
    </row>
    <row r="644" spans="1:40" ht="12.75" customHeight="1" x14ac:dyDescent="0.2">
      <c r="AB644" s="30"/>
      <c r="AC644" s="30"/>
      <c r="AD644" s="30"/>
      <c r="AE644" s="31"/>
      <c r="AF644" s="30"/>
      <c r="AM644" s="29" t="s">
        <v>1497</v>
      </c>
      <c r="AN644" s="98">
        <f>AVERAGE(AN2:AN641)</f>
        <v>1.4966419497659306E-2</v>
      </c>
    </row>
    <row r="645" spans="1:40" ht="12.75" customHeight="1" x14ac:dyDescent="0.2">
      <c r="AB645" s="30"/>
      <c r="AC645" s="30"/>
      <c r="AD645" s="30"/>
      <c r="AE645" s="31"/>
      <c r="AF645" s="30"/>
      <c r="AM645" s="29" t="s">
        <v>1498</v>
      </c>
      <c r="AN645" s="98">
        <f>MEDIAN(AN2:AN641)</f>
        <v>1.5046644156112947E-2</v>
      </c>
    </row>
    <row r="646" spans="1:40" ht="12.75" customHeight="1" x14ac:dyDescent="0.2">
      <c r="AB646" s="30"/>
      <c r="AC646" s="30"/>
      <c r="AD646" s="30"/>
      <c r="AE646" s="31"/>
      <c r="AF646" s="30"/>
      <c r="AM646" s="29" t="s">
        <v>1499</v>
      </c>
      <c r="AN646" s="98"/>
    </row>
    <row r="647" spans="1:40" ht="12.75" customHeight="1" x14ac:dyDescent="0.2">
      <c r="AB647" s="30"/>
      <c r="AC647" s="30"/>
      <c r="AD647" s="30"/>
      <c r="AE647" s="31"/>
      <c r="AF647" s="30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TER2017</vt:lpstr>
    </vt:vector>
  </TitlesOfParts>
  <Company>Magyar Nemzeti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Bodor István Ádám</dc:creator>
  <cp:lastModifiedBy>Bodor István Ádám</cp:lastModifiedBy>
  <dcterms:created xsi:type="dcterms:W3CDTF">2018-06-19T07:39:57Z</dcterms:created>
  <dcterms:modified xsi:type="dcterms:W3CDTF">2018-06-28T11:50:37Z</dcterms:modified>
</cp:coreProperties>
</file>