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tabRatio="599" activeTab="5"/>
  </bookViews>
  <sheets>
    <sheet name="TXT" sheetId="1" r:id="rId1"/>
    <sheet name="ELOLAP" sheetId="2" r:id="rId2"/>
    <sheet name="TRN" sheetId="3" r:id="rId3"/>
    <sheet name="TB01_TB02" sheetId="4" r:id="rId4"/>
    <sheet name="TB03_TB04" sheetId="5" r:id="rId5"/>
    <sheet name="TB05_TB06" sheetId="6" r:id="rId6"/>
    <sheet name="TB07_TB08" sheetId="7" r:id="rId7"/>
    <sheet name="TB09" sheetId="8" r:id="rId8"/>
    <sheet name="TB10" sheetId="9" r:id="rId9"/>
    <sheet name="TBK1" sheetId="10" r:id="rId10"/>
    <sheet name="TBK2" sheetId="11" r:id="rId11"/>
    <sheet name="TBK3" sheetId="12" r:id="rId12"/>
    <sheet name="TBK4" sheetId="13" r:id="rId13"/>
    <sheet name="TBK5" sheetId="14" r:id="rId14"/>
    <sheet name="TBT1" sheetId="15" r:id="rId15"/>
    <sheet name="TBT3" sheetId="16" r:id="rId16"/>
    <sheet name="TBT4" sheetId="17" r:id="rId17"/>
    <sheet name="TBT5" sheetId="18" r:id="rId18"/>
  </sheets>
  <definedNames>
    <definedName name="_xlnm.Print_Titles" localSheetId="3">'TB01_TB02'!$1:$2</definedName>
    <definedName name="_xlnm.Print_Titles" localSheetId="4">'TB03_TB04'!$1:$2</definedName>
    <definedName name="_xlnm.Print_Titles" localSheetId="5">'TB05_TB06'!$1:$2</definedName>
    <definedName name="_xlnm.Print_Titles" localSheetId="6">'TB07_TB08'!$1:$2</definedName>
    <definedName name="_xlnm.Print_Titles" localSheetId="7">'TB09'!$1:$1</definedName>
    <definedName name="_xlnm.Print_Titles" localSheetId="8">'TB10'!$1:$2</definedName>
    <definedName name="_xlnm.Print_Titles" localSheetId="9">'TBK1'!$1:$2</definedName>
    <definedName name="_xlnm.Print_Titles" localSheetId="10">'TBK2'!$1:$2</definedName>
    <definedName name="_xlnm.Print_Titles" localSheetId="11">'TBK3'!$1:$1</definedName>
    <definedName name="_xlnm.Print_Titles" localSheetId="12">'TBK4'!$1:$2</definedName>
    <definedName name="_xlnm.Print_Titles" localSheetId="13">'TBK5'!$1:$1</definedName>
    <definedName name="_xlnm.Print_Titles" localSheetId="14">'TBT1'!$1:$2</definedName>
    <definedName name="_xlnm.Print_Titles" localSheetId="15">'TBT3'!$1:$1</definedName>
    <definedName name="_xlnm.Print_Titles" localSheetId="16">'TBT4'!$1:$1</definedName>
    <definedName name="_xlnm.Print_Titles" localSheetId="17">'TBT5'!$1:$1</definedName>
  </definedNames>
  <calcPr fullCalcOnLoad="1"/>
</workbook>
</file>

<file path=xl/comments10.xml><?xml version="1.0" encoding="utf-8"?>
<comments xmlns="http://schemas.openxmlformats.org/spreadsheetml/2006/main">
  <authors>
    <author>kuranzne</author>
  </authors>
  <commentList>
    <comment ref="O11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
h=d+e-f+g és m=i+j-k+l
</t>
        </r>
      </text>
    </comment>
  </commentList>
</comments>
</file>

<file path=xl/comments11.xml><?xml version="1.0" encoding="utf-8"?>
<comments xmlns="http://schemas.openxmlformats.org/spreadsheetml/2006/main">
  <authors>
    <author>kuranzne</author>
  </authors>
  <commentList>
    <comment ref="K10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g=d+e+f</t>
        </r>
      </text>
    </comment>
  </commentList>
</comments>
</file>

<file path=xl/comments12.xml><?xml version="1.0" encoding="utf-8"?>
<comments xmlns="http://schemas.openxmlformats.org/spreadsheetml/2006/main">
  <authors>
    <author>kuranzne</author>
  </authors>
  <commentList>
    <comment ref="I11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g=d+e+f</t>
        </r>
      </text>
    </comment>
  </commentList>
</comments>
</file>

<file path=xl/comments13.xml><?xml version="1.0" encoding="utf-8"?>
<comments xmlns="http://schemas.openxmlformats.org/spreadsheetml/2006/main">
  <authors>
    <author>kuranzne</author>
  </authors>
  <commentList>
    <comment ref="R12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
h=e+f+g és m=i+j-k+l</t>
        </r>
      </text>
    </comment>
  </commentList>
</comments>
</file>

<file path=xl/comments15.xml><?xml version="1.0" encoding="utf-8"?>
<comments xmlns="http://schemas.openxmlformats.org/spreadsheetml/2006/main">
  <authors>
    <author>kuranzne</author>
  </authors>
  <commentList>
    <comment ref="O11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
h=d+e-f+g és m=i+j-k+l</t>
        </r>
      </text>
    </comment>
  </commentList>
</comments>
</file>

<file path=xl/comments16.xml><?xml version="1.0" encoding="utf-8"?>
<comments xmlns="http://schemas.openxmlformats.org/spreadsheetml/2006/main">
  <authors>
    <author>kuranzne</author>
  </authors>
  <commentList>
    <comment ref="I11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g=d+e+f</t>
        </r>
      </text>
    </comment>
  </commentList>
</comments>
</file>

<file path=xl/comments17.xml><?xml version="1.0" encoding="utf-8"?>
<comments xmlns="http://schemas.openxmlformats.org/spreadsheetml/2006/main">
  <authors>
    <author>kuranzne</author>
  </authors>
  <commentList>
    <comment ref="O11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
h=e+f+g és m=i+j-k+l
</t>
        </r>
      </text>
    </comment>
  </commentList>
</comments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comments7.xml><?xml version="1.0" encoding="utf-8"?>
<comments xmlns="http://schemas.openxmlformats.org/spreadsheetml/2006/main">
  <authors>
    <author>kuranzne</author>
  </authors>
  <commentList>
    <comment ref="I10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g=c+d-f</t>
        </r>
      </text>
    </comment>
    <comment ref="I25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g=c+d-f</t>
        </r>
      </text>
    </comment>
  </commentList>
</comments>
</file>

<file path=xl/sharedStrings.xml><?xml version="1.0" encoding="utf-8"?>
<sst xmlns="http://schemas.openxmlformats.org/spreadsheetml/2006/main" count="936" uniqueCount="251">
  <si>
    <t>Tranzakciók</t>
  </si>
  <si>
    <t>Egyéb változások</t>
  </si>
  <si>
    <t>Követelés</t>
  </si>
  <si>
    <t>Kamatok</t>
  </si>
  <si>
    <t xml:space="preserve">Időszak eleji nyitó állomány </t>
  </si>
  <si>
    <t>Időszaki változások</t>
  </si>
  <si>
    <t xml:space="preserve">Időszak végi záró állomány  </t>
  </si>
  <si>
    <t>Követelés növekedés</t>
  </si>
  <si>
    <t>Követelés csökkenés</t>
  </si>
  <si>
    <t>Az időszak folyamán kapott kamatok</t>
  </si>
  <si>
    <t>Az időszak folyamán fizetett kamatok</t>
  </si>
  <si>
    <t>Tartozás</t>
  </si>
  <si>
    <t>Tartozás növekedés</t>
  </si>
  <si>
    <t>Tartozás csökkenés</t>
  </si>
  <si>
    <t>…</t>
  </si>
  <si>
    <t>01</t>
  </si>
  <si>
    <t>02</t>
  </si>
  <si>
    <t>03</t>
  </si>
  <si>
    <t>Sorszám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</si>
  <si>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</si>
  <si>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</si>
  <si>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</si>
  <si>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</si>
  <si>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</si>
  <si>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</si>
  <si>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</si>
  <si>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</si>
  <si>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</si>
  <si>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</si>
  <si>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</si>
  <si>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d</t>
  </si>
  <si>
    <t>m</t>
  </si>
  <si>
    <t>n</t>
  </si>
  <si>
    <t>o</t>
  </si>
  <si>
    <t>nn</t>
  </si>
  <si>
    <t>p</t>
  </si>
  <si>
    <t>ISO országkódja</t>
  </si>
  <si>
    <t>Sor-
szám</t>
  </si>
  <si>
    <t>Értékpapír</t>
  </si>
  <si>
    <t>megnevezése</t>
  </si>
  <si>
    <t>Adatszolgáltató letétkezelőjének</t>
  </si>
  <si>
    <t xml:space="preserve">törzsszáma </t>
  </si>
  <si>
    <t>Instrumentum</t>
  </si>
  <si>
    <t xml:space="preserve">Részösszeg                                                                                     </t>
  </si>
  <si>
    <t>Sor-szám</t>
  </si>
  <si>
    <t>Külföldi ingatlan országának ISO-kódja</t>
  </si>
  <si>
    <t>Egyéb változás oka</t>
  </si>
  <si>
    <t>Felvett kereskedelmi hitel állomány időszaki változása</t>
  </si>
  <si>
    <t xml:space="preserve">Neve </t>
  </si>
  <si>
    <t xml:space="preserve">Törzsszáma </t>
  </si>
  <si>
    <t>Ügylet típusa</t>
  </si>
  <si>
    <t>Könyvvezetés devizanemének ISO kódja</t>
  </si>
  <si>
    <t>Rezidens szereplő a harmadik fél vonatkozásában történő részesedés szerzés/elidegenítés esetén</t>
  </si>
  <si>
    <t>Tranzakció típusának kódja</t>
  </si>
  <si>
    <t>Tőkebefektetés</t>
  </si>
  <si>
    <t>Tőkekivonás</t>
  </si>
  <si>
    <t>Névérték</t>
  </si>
  <si>
    <t>Piaci érték</t>
  </si>
  <si>
    <t>Név</t>
  </si>
  <si>
    <t>Törzsszám</t>
  </si>
  <si>
    <t>névértéke</t>
  </si>
  <si>
    <t>Tőzsdei értékpapír</t>
  </si>
  <si>
    <t>azonosítója</t>
  </si>
  <si>
    <t>megnevezése
(rövid név)</t>
  </si>
  <si>
    <t>Adatszolgáltató tulajdonában lévő, tárgyidőszak végi záró állomány
(db)</t>
  </si>
  <si>
    <t>Ügylet iránya</t>
  </si>
  <si>
    <t>Devizanem ISO kódja</t>
  </si>
  <si>
    <t>Tranzakció piaci értéke</t>
  </si>
  <si>
    <t>Időarányosan járó kamatok időszak eleji nyitó állománya</t>
  </si>
  <si>
    <t>Időarányosan járó kamatok időszak végi záró állománya</t>
  </si>
  <si>
    <t>Időszakra járó időarányos kamatok</t>
  </si>
  <si>
    <t>Eredeti devizanem ISO kódja</t>
  </si>
  <si>
    <t>Értékpapír azonosító</t>
  </si>
  <si>
    <t>Időarányosan fizetendő kamatok időszak eleji nyitó állománya</t>
  </si>
  <si>
    <t>Időszakra fizetendő időarányos kamat</t>
  </si>
  <si>
    <t>Időarányosan fizetendő kamatok időszak végi záró állománya</t>
  </si>
  <si>
    <t>Külföldi közvetlen tőkebefektetés,
vagy fióktelep</t>
  </si>
  <si>
    <t>Az adatszolgáltató által kereszttulajdonolt külföldi közvetlen tőkebefektető</t>
  </si>
  <si>
    <t>Az adatszolgáltató könyvvezetése devizanemének ISO kódja</t>
  </si>
  <si>
    <t>könyvvezetése devizanemének ISO kódja</t>
  </si>
  <si>
    <t>Ügyletben érintett másik fél/felek statisztikai státusza</t>
  </si>
  <si>
    <t>Rezidens fél/felek</t>
  </si>
  <si>
    <t>A szerzett külföldi ingatlan értéke a könyvvezetés devizanemében</t>
  </si>
  <si>
    <t>Az átruházott külföldi ingatlan értéke a könyvvezetés devizanemében</t>
  </si>
  <si>
    <t>Külföldi közvetlen tőkebefektető partnerazonosító-kódja</t>
  </si>
  <si>
    <t>Az adatszolgáltatóban kereszttulajdonos külföldi közvetlen tőkebefektetés partnerazonosító-kódja</t>
  </si>
  <si>
    <t>partnerazonosító-kódja</t>
  </si>
  <si>
    <t>Az értékpapír kibocsátó partnerazonosító-kódja</t>
  </si>
  <si>
    <t>Az értékpapír tulajdonos partnerazonosító-kódja</t>
  </si>
  <si>
    <t>Nem rezidens partnerazonosító-kódja</t>
  </si>
  <si>
    <t>Nem rezidens partner országának ISO kódja</t>
  </si>
  <si>
    <t>Megnevezés</t>
  </si>
  <si>
    <t xml:space="preserve"> </t>
  </si>
  <si>
    <t>Adatok</t>
  </si>
  <si>
    <t xml:space="preserve">Az érintett rezidens vállalkozás </t>
  </si>
  <si>
    <t>neve</t>
  </si>
  <si>
    <t>törzsszáma</t>
  </si>
  <si>
    <t>Az adatszolgáltató egyes, regiszter célú adatai</t>
  </si>
  <si>
    <t>04</t>
  </si>
  <si>
    <t>denominációjának devizaneme</t>
  </si>
  <si>
    <t>Devizanem</t>
  </si>
  <si>
    <t>Osztalékkövetelés</t>
  </si>
  <si>
    <t>Időszak eleji nyitó állomány</t>
  </si>
  <si>
    <t>Időszak végi záró állomány</t>
  </si>
  <si>
    <t xml:space="preserve">Levont adó </t>
  </si>
  <si>
    <t>Osztaléktartozás</t>
  </si>
  <si>
    <t>Tartozás 
növekedés</t>
  </si>
  <si>
    <t>Egyéb tranzakció</t>
  </si>
  <si>
    <t>Külföldi közvetlen tőkebefektetővel, külföldi közvetlen tőkebefektetéssel, külföldi fiókteleppel, vagy egyéb nem rezidens vállalatcsoporttaggal szemben fennálló, elszámolási számla vagy cash-pool követelések/tartozások (adatok egész devizában)</t>
  </si>
  <si>
    <t>Külföldi közvetlen tőkebefektetővel, külföldi közvetlen tőkebefektetéssel, külföldi fiókteleppel, vagy egyéb nem rezidens vállalatcsoporttaggal szemben, hitelviszonyt megtestesítő értékpapírból, váltóból eredő, vagy egyéb követelések (adatok egész devizában)</t>
  </si>
  <si>
    <t>Külföldi közvetlen tőkebefektetővel, külföldi közvetlen tőkebefektetéssel, külföldi fiókteleppel, vagy egyéb nem rezidens vállalatcsoporttaggal szemben fennálló követelések egyéb változásának részletezése (adatok egész devizában)</t>
  </si>
  <si>
    <t>Külföldi közvetlen tőkebefektetőtől, külföldi közvetlen tőkebefektetéstől, külföldi fiókteleptől, vagy egyéb nem rezidens vállalatcsoporttagtól felvett hitelek (adatok egész devizában)</t>
  </si>
  <si>
    <t>Külföldi közvetlen tőkebefektetővel, külföldi közvetlen tőkebefektetéssel, külföldi fiókteleppel, vagy egyéb nem rezidens vállalatcsoporttaggal szemben fennálló kereskedelmi hiteltartozások (adatok egész devizában)</t>
  </si>
  <si>
    <t>Külföldi közvetlen tőkebefektetővel, külföldi közvetlen tőkebefektetéssel, külföldi fiókteleppel, vagy egyéb nem rezidens vállalatcsoporttaggal szemben, hitelviszonyt megtestesítő értékpapírból, váltóból eredő, vagy egyéb tartozások (adatok egész devizában)</t>
  </si>
  <si>
    <t>Külföldi közvetlen tőkebefektetővel, külföldi közvetlen tőkebefektetéssel, külföldi fiókteleppel, vagy egyéb nem rezidens vállalatcsoporttaggal szemben fennálló tartozások egyéb változásának részletezése (adatok egész devizában)</t>
  </si>
  <si>
    <t>Külföldi közvetlen tőkebefektetőnek, külföldi közvetlen tőkebefektetésnek, külföldi fióktelepnek, vagy egyéb nem rezidens vállalatcsoporttagnak nyújtott hitelek (adatok egész devizában)</t>
  </si>
  <si>
    <t>Külföldi közvetlen tőkebefektetővel, külföldi közvetlen tőkebefektetéssel, külföldi fiókteleppel, vagy egyéb nem rezidens vállalatcsoporttaggal szemben fennálló kereskedelmi hitelkövetelések (adatok egész devizában)</t>
  </si>
  <si>
    <t>05</t>
  </si>
  <si>
    <t>TB01 tábla</t>
  </si>
  <si>
    <t>TB02 tábla</t>
  </si>
  <si>
    <t>TB03 tábla</t>
  </si>
  <si>
    <t>TB04 tábla</t>
  </si>
  <si>
    <t>TB05 tábla</t>
  </si>
  <si>
    <t>TB06 tábla</t>
  </si>
  <si>
    <t>TB07 tábla</t>
  </si>
  <si>
    <t>TB08 tábla</t>
  </si>
  <si>
    <t>TB09 tábla</t>
  </si>
  <si>
    <t xml:space="preserve">TB10 tábla </t>
  </si>
  <si>
    <t>TBT5 tábla</t>
  </si>
  <si>
    <t>TBT4 tábla</t>
  </si>
  <si>
    <t>TBT3 tábla</t>
  </si>
  <si>
    <t>TBT1 tábla</t>
  </si>
  <si>
    <t>TBK5 tábla</t>
  </si>
  <si>
    <t>TBK4 tábla</t>
  </si>
  <si>
    <t>TBK3 tábla</t>
  </si>
  <si>
    <t>TBK2 tábla</t>
  </si>
  <si>
    <t>TBK1 tábla</t>
  </si>
  <si>
    <t>Osztalékkövetelés külföldi közvetlen tőkebefektetővel vagy külföldi közvetlen tőkebefektetéssel szemben (adatok egész devizában)</t>
  </si>
  <si>
    <t>Osztaléktartozás külföldi közvetlen tőkebefektetővel vagy külföldi közvetlen tőkebefektetéssel szemben (adatok egész devizában)</t>
  </si>
  <si>
    <t>Rezidens társaságban részesedés szerzés nem rezidenstől, vagy átruházás nem rezidensnek (adatok egész devizában)</t>
  </si>
  <si>
    <t>Külföldi ingatlantulajdont érintő tranzakciók (adatok egész devizában)</t>
  </si>
  <si>
    <t>egy darabra jutó</t>
  </si>
  <si>
    <t>tőzsdei záró ára
(két tizedessel)</t>
  </si>
  <si>
    <t>A külföldi közvetlen tőkebefektetőknek az adatszolgáltató vállalkozásban fennálló tulajdonosi részesedését érintő tranzakciói (adatok egész devizában)</t>
  </si>
  <si>
    <t>Kereszttulajdonos külföldi közvetlen tőkebefektetések adatszolgáltatóban megvalósult, 10%-ot el nem érő közvetlen tulajdonosi részesedését érintő tranzakciói (adatok egész devizában)</t>
  </si>
  <si>
    <t>Az adatszolgáltató külföldi közvetlen tőkebefektetésben vagy fióktelepben fennálló tulajdonosi részesedését érintő tranzakciók (adatok egész devizában)</t>
  </si>
  <si>
    <t>Az adatszolgáltató tulajdonában levő, külföldi közvetlen tőkebefektetések, vagy kereszttulajdonolt külföldi közvetlen tőkebefektetők által kibocsátott, tulajdonviszonyt megtestesítő értékpapírok állománya</t>
  </si>
  <si>
    <t>Az adatszolgáltató által kibocsátott, külföldi közvetlen tőkebefektetők, vagy kereszttulajdonos külföldi közvetlen tőkebefektetések tulajdonában levő, tulajdonviszonyt megtestesítő értékpapírok állománya</t>
  </si>
  <si>
    <t>Az adatszolgáltató által kereszttulajdonolt külföldi közvetlen tőkebefektetőben megvalósult, 10%-ot el nem érő közvetlen tulajdonosi részesedést érintő tranzakciók (adatok egész devizában)</t>
  </si>
  <si>
    <t>Állt-e fenn tulajdonosi viszonyon kívüli követelés vagy tartozás állománya külföldi közvetlen tőkebefektetőkkel, külföldi közvetlen tőkebefektetésekkel, külföldi fióktelepekkel vagy egyéb külföldi vállalatcsoporttagokkal szemben a tárgyidőszak kezdetén vagy végén? (1=igen 0=nem)</t>
  </si>
  <si>
    <t>Nem rezidens tulajdonában lévő, tárgyidőszak végi záró állomány
(db)</t>
  </si>
  <si>
    <t>ELOLAP</t>
  </si>
  <si>
    <t>Az elektronikusan küldött adatszolgáltatások előlapja</t>
  </si>
  <si>
    <t>Sorkód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</si>
  <si>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</si>
  <si>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</si>
  <si>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</si>
  <si>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</si>
  <si>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</si>
  <si>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</si>
  <si>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</si>
  <si>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</si>
  <si>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</si>
  <si>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</si>
  <si>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Joó Katalin</t>
  </si>
  <si>
    <t>E</t>
  </si>
  <si>
    <t>2</t>
  </si>
  <si>
    <t>ELOLAP02</t>
  </si>
  <si>
    <t>Telefonszáma:</t>
  </si>
  <si>
    <t>325-8654</t>
  </si>
  <si>
    <t>3</t>
  </si>
  <si>
    <t>ELOLAP03</t>
  </si>
  <si>
    <t>e-mail címe:</t>
  </si>
  <si>
    <t>joo@hamati.hu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</si>
  <si>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</si>
  <si>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</si>
  <si>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</si>
  <si>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</si>
  <si>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</si>
  <si>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</si>
  <si>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</si>
  <si>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</si>
  <si>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</si>
  <si>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</si>
  <si>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</si>
  <si>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</si>
  <si>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PENZ</t>
  </si>
  <si>
    <t>APPT</t>
  </si>
  <si>
    <t>EUR</t>
  </si>
  <si>
    <t>DE</t>
  </si>
  <si>
    <t>NR</t>
  </si>
  <si>
    <t>AV</t>
  </si>
  <si>
    <t>EHITK</t>
  </si>
  <si>
    <t>KERHITK</t>
  </si>
  <si>
    <t>ET</t>
  </si>
  <si>
    <t>KERHITT</t>
  </si>
  <si>
    <t>EK</t>
  </si>
  <si>
    <t>TB01</t>
  </si>
  <si>
    <t>TB03</t>
  </si>
  <si>
    <t>TB10</t>
  </si>
  <si>
    <t>TBK1</t>
  </si>
  <si>
    <t>TBK2</t>
  </si>
  <si>
    <t>TBK3</t>
  </si>
  <si>
    <t>TBK4</t>
  </si>
  <si>
    <t>TBT3</t>
  </si>
  <si>
    <t>TBT4</t>
  </si>
  <si>
    <t>JTNE</t>
  </si>
  <si>
    <t>TB07</t>
  </si>
  <si>
    <t>TB08</t>
  </si>
  <si>
    <t>ESZLAK</t>
  </si>
  <si>
    <t>TB04</t>
  </si>
  <si>
    <t>00000000</t>
  </si>
  <si>
    <t>XYZ001</t>
  </si>
  <si>
    <t>XYZ002</t>
  </si>
  <si>
    <t>XYZ113</t>
  </si>
  <si>
    <t>XYZ007</t>
  </si>
  <si>
    <t>KOVEL</t>
  </si>
  <si>
    <t>TBK5</t>
  </si>
  <si>
    <t>N</t>
  </si>
  <si>
    <t>TB05</t>
  </si>
  <si>
    <t>TB06</t>
  </si>
  <si>
    <t>TB02</t>
  </si>
  <si>
    <t>TB09</t>
  </si>
  <si>
    <t>TBT1</t>
  </si>
  <si>
    <t>TBT5</t>
  </si>
  <si>
    <t>HUF</t>
  </si>
  <si>
    <t>SZ</t>
  </si>
  <si>
    <t>US</t>
  </si>
  <si>
    <t>PUMA Kft.</t>
  </si>
  <si>
    <t>R12</t>
  </si>
  <si>
    <t>Igaz-e az adatszolgáltatóra, hogy a saját tőkéjéből a külföldi befektetőkre jutó összeg a tárgyidőszak kezdetén vagy végén elérte az 1 milliárd forintot, vagy kisebb volt mint -1 milliárd forint?  (1=igen 0=nem)</t>
  </si>
  <si>
    <t>TRN</t>
  </si>
  <si>
    <t>Vásárolt-e nem rezidenstől, vagy értékesített-e nem rezidensnek a tárgyidőszakban rezidens társaságbeli, 10%-ot elérő részesedést 250 millió forintot elérő értékben? (1=igen 0=nem)</t>
  </si>
  <si>
    <t>Szerzett-e, vagy átruházott-e a tárgyidőszakban külföldi ingatlan tulajdont ? (1=igen 0=nem)</t>
  </si>
  <si>
    <t>06</t>
  </si>
  <si>
    <t>Tőkebefektetések negyedéves adatszolgáltatása 
- nem pénzügyi vállalatok, biztosítók, nyugdíjpénztárak, 
központi kormányzat, helyi önkormányzatok, társadalombiztosítási alapok,
valamint háztartásokat segítő nonprofit intézmények</t>
  </si>
  <si>
    <t>TRN tábla</t>
  </si>
  <si>
    <t>Szabványos fájlnév:</t>
  </si>
  <si>
    <t xml:space="preserve"> Fájlnév összetétele: </t>
  </si>
  <si>
    <t>3) adatszolgáltató 8 jegyű törzsszáma</t>
  </si>
  <si>
    <t>1) adatgyűjtés jele: R12</t>
  </si>
  <si>
    <t>20090410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</si>
  <si>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</si>
  <si>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Volt-e  a tárgyidőszak kezdetén vagy végén 10%-ot elérő, vagy meghaladó közvetlen tulajdoni hányaddal rendelkező nem rezidens befektetője? (1=igen 0=nem)</t>
  </si>
  <si>
    <t>Igaz-e az adatszolgáltatóra, hogy a tárgyidőszak kezdetén vagy végén egy vagy több külföldi vállalkozás jegyzett tőkéjében legalább 10%-os közvetlen tulajdoni hányaddal rendelkezett?  (1=igen 0=nem)</t>
  </si>
  <si>
    <t>2011N1</t>
  </si>
  <si>
    <t>20110410</t>
  </si>
  <si>
    <t>2) vonatkozási időszak 2011. év utolsó számjegye: 1 és a negyedév</t>
  </si>
  <si>
    <t>HU00000xxxxx</t>
  </si>
  <si>
    <t>xxx elsőbbségi részvény</t>
  </si>
  <si>
    <t>xxx törzsrészvény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</si>
</sst>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yyyy\.mm\.dd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  <numFmt numFmtId="173" formatCode="0.0000"/>
    <numFmt numFmtId="174" formatCode="_-* #,##0.0\ _F_t_-;\-* #,##0.0\ _F_t_-;_-* &quot;-&quot;??\ _F_t_-;_-@_-"/>
    <numFmt numFmtId="175" formatCode="_-* #,##0\ _F_t_-;\-* #,##0\ _F_t_-;_-* &quot;-&quot;??\ _F_t_-;_-@_-"/>
  </numFmts>
  <fonts count="61">
    <font>
      <sz val="10"/>
      <name val="Arial"/>
      <family val="0"/>
    </font>
    <font>
      <sz val="8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Garamond"/>
      <family val="1"/>
    </font>
    <font>
      <sz val="10"/>
      <color indexed="10"/>
      <name val="Garamond"/>
      <family val="1"/>
    </font>
    <font>
      <b/>
      <sz val="10"/>
      <name val="Arial"/>
      <family val="2"/>
    </font>
    <font>
      <sz val="10"/>
      <color indexed="48"/>
      <name val="Garamond"/>
      <family val="1"/>
    </font>
    <font>
      <b/>
      <sz val="8"/>
      <name val="Garamond"/>
      <family val="1"/>
    </font>
    <font>
      <sz val="8"/>
      <name val="Garamond"/>
      <family val="1"/>
    </font>
    <font>
      <sz val="10"/>
      <color indexed="52"/>
      <name val="Garamond"/>
      <family val="1"/>
    </font>
    <font>
      <sz val="12"/>
      <name val="Times New Roman CE"/>
      <family val="1"/>
    </font>
    <font>
      <b/>
      <sz val="14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16" fillId="0" borderId="13" xfId="0" applyFont="1" applyFill="1" applyBorder="1" applyAlignment="1">
      <alignment wrapText="1"/>
    </xf>
    <xf numFmtId="0" fontId="16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49" fontId="16" fillId="0" borderId="10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/>
    </xf>
    <xf numFmtId="0" fontId="16" fillId="0" borderId="14" xfId="0" applyNumberFormat="1" applyFont="1" applyBorder="1" applyAlignment="1">
      <alignment horizontal="center"/>
    </xf>
    <xf numFmtId="0" fontId="14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wrapText="1"/>
    </xf>
    <xf numFmtId="0" fontId="19" fillId="33" borderId="0" xfId="0" applyNumberFormat="1" applyFont="1" applyFill="1" applyBorder="1" applyAlignment="1">
      <alignment horizontal="left" vertical="center" wrapText="1"/>
    </xf>
    <xf numFmtId="0" fontId="20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1" fillId="0" borderId="16" xfId="0" applyNumberFormat="1" applyFont="1" applyFill="1" applyBorder="1" applyAlignment="1">
      <alignment horizontal="left" vertical="center" wrapText="1"/>
    </xf>
    <xf numFmtId="0" fontId="22" fillId="0" borderId="17" xfId="0" applyNumberFormat="1" applyFont="1" applyFill="1" applyBorder="1" applyAlignment="1">
      <alignment horizontal="left" vertical="center" wrapText="1"/>
    </xf>
    <xf numFmtId="0" fontId="22" fillId="0" borderId="18" xfId="0" applyNumberFormat="1" applyFont="1" applyFill="1" applyBorder="1" applyAlignment="1">
      <alignment horizontal="left" vertical="center" wrapText="1"/>
    </xf>
    <xf numFmtId="0" fontId="4" fillId="0" borderId="18" xfId="43" applyNumberFormat="1" applyFill="1" applyBorder="1" applyAlignment="1" applyProtection="1">
      <alignment horizontal="left" vertical="center" wrapText="1"/>
      <protection/>
    </xf>
    <xf numFmtId="0" fontId="21" fillId="0" borderId="19" xfId="0" applyNumberFormat="1" applyFont="1" applyFill="1" applyBorder="1" applyAlignment="1">
      <alignment horizontal="left" vertical="center" wrapText="1"/>
    </xf>
    <xf numFmtId="0" fontId="22" fillId="0" borderId="20" xfId="0" applyNumberFormat="1" applyFont="1" applyFill="1" applyBorder="1" applyAlignment="1">
      <alignment horizontal="left" vertical="center" wrapText="1"/>
    </xf>
    <xf numFmtId="0" fontId="22" fillId="0" borderId="21" xfId="0" applyNumberFormat="1" applyFont="1" applyFill="1" applyBorder="1" applyAlignment="1">
      <alignment horizontal="left" vertical="center" wrapText="1"/>
    </xf>
    <xf numFmtId="43" fontId="2" fillId="0" borderId="0" xfId="40" applyFont="1" applyAlignment="1">
      <alignment horizontal="center"/>
    </xf>
    <xf numFmtId="3" fontId="7" fillId="0" borderId="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 wrapText="1"/>
    </xf>
    <xf numFmtId="172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23" fillId="0" borderId="0" xfId="0" applyFont="1" applyAlignment="1">
      <alignment/>
    </xf>
    <xf numFmtId="175" fontId="0" fillId="0" borderId="0" xfId="40" applyNumberFormat="1" applyFont="1" applyAlignment="1">
      <alignment/>
    </xf>
    <xf numFmtId="175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1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175" fontId="11" fillId="0" borderId="10" xfId="40" applyNumberFormat="1" applyFont="1" applyFill="1" applyBorder="1" applyAlignment="1">
      <alignment/>
    </xf>
    <xf numFmtId="0" fontId="24" fillId="0" borderId="0" xfId="0" applyFont="1" applyAlignment="1">
      <alignment/>
    </xf>
    <xf numFmtId="0" fontId="0" fillId="0" borderId="22" xfId="0" applyFill="1" applyBorder="1" applyAlignment="1">
      <alignment/>
    </xf>
    <xf numFmtId="0" fontId="23" fillId="0" borderId="0" xfId="0" applyFont="1" applyAlignment="1">
      <alignment/>
    </xf>
    <xf numFmtId="0" fontId="2" fillId="34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3" fontId="2" fillId="35" borderId="10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49" fontId="22" fillId="34" borderId="21" xfId="0" applyNumberFormat="1" applyFont="1" applyFill="1" applyBorder="1" applyAlignment="1">
      <alignment horizontal="left" vertical="center" wrapText="1"/>
    </xf>
    <xf numFmtId="0" fontId="17" fillId="0" borderId="23" xfId="0" applyNumberFormat="1" applyFont="1" applyFill="1" applyBorder="1" applyAlignment="1">
      <alignment horizontal="center" vertical="center" wrapText="1"/>
    </xf>
    <xf numFmtId="0" fontId="17" fillId="0" borderId="24" xfId="0" applyNumberFormat="1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28" xfId="0" applyNumberFormat="1" applyFont="1" applyFill="1" applyBorder="1" applyAlignment="1">
      <alignment horizontal="center" vertical="center" wrapText="1"/>
    </xf>
    <xf numFmtId="0" fontId="20" fillId="0" borderId="29" xfId="0" applyNumberFormat="1" applyFont="1" applyFill="1" applyBorder="1" applyAlignment="1">
      <alignment horizontal="center" vertical="center" wrapText="1"/>
    </xf>
    <xf numFmtId="0" fontId="20" fillId="0" borderId="30" xfId="0" applyNumberFormat="1" applyFont="1" applyFill="1" applyBorder="1" applyAlignment="1">
      <alignment horizontal="center" vertical="center" wrapText="1"/>
    </xf>
    <xf numFmtId="0" fontId="20" fillId="0" borderId="31" xfId="0" applyNumberFormat="1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o@hamati.hu" TargetMode="External" /><Relationship Id="rId2" Type="http://schemas.openxmlformats.org/officeDocument/2006/relationships/hyperlink" Target="mailto:sandor@hamati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ELOLAP!M7</f>
        <v>R12,2011N1,00000000,20090410,E,ELOLAP,@ELOLAP01,Joó Katalin</v>
      </c>
    </row>
    <row r="2" ht="12.75">
      <c r="A2" t="str">
        <f>ELOLAP!M8</f>
        <v>R12,2011N1,00000000,20090410,E,ELOLAP,@ELOLAP02,325-8654</v>
      </c>
    </row>
    <row r="3" ht="12.75">
      <c r="A3" t="str">
        <f>ELOLAP!M9</f>
        <v>R12,2011N1,00000000,20090410,E,ELOLAP,@ELOLAP03,joo@hamati.hu</v>
      </c>
    </row>
    <row r="4" ht="12.75">
      <c r="A4" t="str">
        <f>ELOLAP!M10</f>
        <v>R12,2011N1,00000000,20090410,E,ELOLAP,@ELOLAP04,Sándor Béla</v>
      </c>
    </row>
    <row r="5" ht="12.75">
      <c r="A5" t="str">
        <f>ELOLAP!M11</f>
        <v>R12,2011N1,00000000,20090410,E,ELOLAP,@ELOLAP05,825-7490</v>
      </c>
    </row>
    <row r="6" ht="12.75">
      <c r="A6" t="str">
        <f>ELOLAP!M12</f>
        <v>R12,2011N1,00000000,20090410,E,ELOLAP,@ELOLAP06,sandor@hamati.hu</v>
      </c>
    </row>
    <row r="7" ht="12.75">
      <c r="A7" t="str">
        <f>ELOLAP!M13</f>
        <v>R12,2011N1,00000000,20090410,E,ELOLAP,@ELOLAP07,20110410</v>
      </c>
    </row>
    <row r="8" ht="12.75">
      <c r="A8" t="str">
        <f>TRN!K14</f>
        <v>R12,2011N1,00000000,20090410,E,TRN,@TRN01,1</v>
      </c>
    </row>
    <row r="9" ht="12.75">
      <c r="A9" t="str">
        <f>TRN!K15</f>
        <v>R12,2011N1,00000000,20090410,E,TRN,@TRN02,1</v>
      </c>
    </row>
    <row r="10" ht="12.75">
      <c r="A10" t="str">
        <f>TRN!K16</f>
        <v>R12,2011N1,00000000,20090410,E,TRN,@TRN03,1</v>
      </c>
    </row>
    <row r="11" ht="12.75">
      <c r="A11" t="str">
        <f>TRN!K17</f>
        <v>R12,2011N1,00000000,20090410,E,TRN,@TRN04,1</v>
      </c>
    </row>
    <row r="12" ht="12.75">
      <c r="A12" t="str">
        <f>TRN!K18</f>
        <v>R12,2011N1,00000000,20090410,E,TRN,@TRN05,1</v>
      </c>
    </row>
    <row r="13" ht="12.75">
      <c r="A13" t="str">
        <f>TRN!K19</f>
        <v>R12,2011N1,00000000,20090410,E,TRN,@TRN06,1</v>
      </c>
    </row>
    <row r="14" ht="12.75">
      <c r="A14" t="str">
        <f>TB01_TB02!S11</f>
        <v>R12,2011N1,00000000,20090410,E,TB01,@TB010001,XYZ001,HUF,PENZ,11250000,,,,,,</v>
      </c>
    </row>
    <row r="15" ht="12.75">
      <c r="A15" t="str">
        <f>TB01_TB02!S12</f>
        <v>R12,2011N1,00000000,20090410,E,TB01,@TB010002,XYZ001,HUF,APPT,8750000,,,,,,</v>
      </c>
    </row>
    <row r="16" ht="12.75">
      <c r="A16" t="str">
        <f>TB01_TB02!S13</f>
        <v>R12,2011N1,00000000,20090410,E,TB01,@TB010003,XYZ001,HUF,JTNE,30000000,,,,,,</v>
      </c>
    </row>
    <row r="17" ht="12.75">
      <c r="A17" t="str">
        <f>TB01_TB02!S27</f>
        <v>R12,2011N1,00000000,20090410,N,TB02</v>
      </c>
    </row>
    <row r="18" ht="12.75">
      <c r="A18" t="str">
        <f>TB03_TB04!S11</f>
        <v>R12,2011N1,00000000,20090410,E,TB03,@TB030001,XYZ002,EUR,,,,AV,250000,367200,,</v>
      </c>
    </row>
    <row r="19" ht="12.75">
      <c r="A19" t="str">
        <f>TB03_TB04!S27</f>
        <v>R12,2011N1,00000000,20090410,E,TB04,@TB040001,XYZ001,EUR,AV,400000,425000,,,,,</v>
      </c>
    </row>
    <row r="20" ht="12.75">
      <c r="A20" t="str">
        <f>TB05_TB06!P10</f>
        <v>R12,2011N1,00000000,20090410,E,TB05,@TB050001,HU00000xxxxx,xxx elsőbbségi részvény,,,,XYZ001,2</v>
      </c>
    </row>
    <row r="21" ht="12.75">
      <c r="A21" t="str">
        <f>TB05_TB06!P11</f>
        <v>R12,2011N1,00000000,20090410,E,TB05,@TB050002,HU00000xxxxx,xxx törzsrészvény,,,,XYZ001,1928748</v>
      </c>
    </row>
    <row r="22" ht="12.75">
      <c r="A22" t="str">
        <f>TB05_TB06!S26</f>
        <v>R12,2011N1,00000000,20090410,N,TB06</v>
      </c>
    </row>
    <row r="23" ht="12.75">
      <c r="A23" t="str">
        <f>TB07_TB08!P10</f>
        <v>R12,2011N1,00000000,20090410,E,TB07,@TB070001,XYZ001,HUF,1000000,,,1000000,0</v>
      </c>
    </row>
    <row r="24" ht="12.75">
      <c r="A24" t="str">
        <f>TB07_TB08!P25</f>
        <v>R12,2011N1,00000000,20090410,E,TB08,@TB080001,XYZ001,HUF,0,1698500,,1000000,698500</v>
      </c>
    </row>
    <row r="25" ht="12.75">
      <c r="A25" t="str">
        <f>TB09!O9</f>
        <v>R12,2011N1,00000000,20090410,E,TB09,@TB090001,SZ,US,HUF,1020000000,PUMA Kft.,11913274</v>
      </c>
    </row>
    <row r="26" ht="12.75">
      <c r="A26" t="str">
        <f>TB10!Q9</f>
        <v>R12,2011N1,00000000,20090410,E,TB10,@TB100001,DE,NR,,,AV,HUF,225000,</v>
      </c>
    </row>
    <row r="27" ht="12.75">
      <c r="A27" t="str">
        <f>TBK1!V11</f>
        <v>R12,2011N1,00000000,20090410,E,TBK1,@TBK10001,XYZ113,EHITK,EUR,30000,,,-5000,25000,90,45,135,,0</v>
      </c>
    </row>
    <row r="28" ht="12.75">
      <c r="A28" t="str">
        <f>TBK2!R10</f>
        <v>R12,2011N1,00000000,20090410,E,TBK2,@TBK20001,XYZ001,ESZLAK,EUR,60514,-86944,,-26430,63,</v>
      </c>
    </row>
    <row r="29" ht="12.75">
      <c r="A29" t="str">
        <f>TBK2!R11</f>
        <v>R12,2011N1,00000000,20090410,E,TBK2,@TBK20002,XYZ007,ESZLAK,EUR,-5332,-24111,,-29443,,</v>
      </c>
    </row>
    <row r="30" ht="12.75">
      <c r="A30" t="str">
        <f>TBK3!Q11</f>
        <v>R12,2011N1,00000000,20090410,E,TBK3,@TBK30001,XYZ001,KERHITK,EUR,5368,-3997,,1371</v>
      </c>
    </row>
    <row r="31" ht="12.75">
      <c r="A31" t="str">
        <f>TBK3!Q12</f>
        <v>R12,2011N1,00000000,20090410,E,TBK3,@TBK30002,XYZ113,KERHITK,EUR,3425,1233,,4658</v>
      </c>
    </row>
    <row r="32" ht="12.75">
      <c r="A32" t="str">
        <f>TBK3!Q13</f>
        <v>R12,2011N1,00000000,20090410,E,TBK3,@TBK30003,XYZ007,KERHITK,EUR,2450,-2450,,0</v>
      </c>
    </row>
    <row r="33" ht="12.75">
      <c r="A33" t="str">
        <f>TBK3!Q14</f>
        <v>R12,2011N1,00000000,20090410,E,TBK3,@TBK30004,XYZ002,KERHITK,EUR,3110,7900,,11010</v>
      </c>
    </row>
    <row r="34" ht="12.75">
      <c r="A34" t="str">
        <f>TBK4!Y12</f>
        <v>R12,2011N1,00000000,20090410,E,TBK4,@TBK40001,XYZ007,EK,EUR,,0,89,,89,,,,,,,,</v>
      </c>
    </row>
    <row r="35" ht="12.75">
      <c r="A35" t="str">
        <f>TBK5!N8</f>
        <v>R12,2011N1,00000000,20090410,E,TBK5,@TBK50001,XYZ113,EHITK,EUR,KOVEL,-5000</v>
      </c>
    </row>
    <row r="36" ht="12.75">
      <c r="A36" t="str">
        <f>TBT1!V11</f>
        <v>R12,2011N1,00000000,20090410,N,TBT1</v>
      </c>
    </row>
    <row r="37" ht="12.75">
      <c r="A37" t="str">
        <f>TBT3!Q11</f>
        <v>R12,2011N1,00000000,20090410,E,TBT3,@TBT30001,XYZ001,KERHITT,EUR,13456,-5677,,7779</v>
      </c>
    </row>
    <row r="38" ht="12.75">
      <c r="A38" t="str">
        <f>TBT3!Q12</f>
        <v>R12,2011N1,00000000,20090410,E,TBT3,@TBT30002,XYZ113,KERHITT,EUR,3776,65,,3841</v>
      </c>
    </row>
    <row r="39" ht="12.75">
      <c r="A39" t="str">
        <f>TBT3!Q13</f>
        <v>R12,2011N1,00000000,20090410,E,TBT3,@TBT30003,XYZ007,KERHITT,EUR,1089,-1089,,0</v>
      </c>
    </row>
    <row r="40" ht="12.75">
      <c r="A40" t="str">
        <f>TBT3!Q14</f>
        <v>R12,2011N1,00000000,20090410,E,TBT3,@TBT30004,XYZ002,KERHITT,EUR,7776,453,,8229</v>
      </c>
    </row>
    <row r="41" ht="12.75">
      <c r="A41" t="str">
        <f>TBT4!V11</f>
        <v>R12,2011N1,00000000,20090410,E,TBT4,@TBT40001,XYZ007,ET,EUR,,0,2345,,2345,,,,,</v>
      </c>
    </row>
    <row r="42" ht="12.75">
      <c r="A42" t="str">
        <f>TBT5!N8</f>
        <v>R12,2011N1,00000000,20090410,N,TBT5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9"/>
  <sheetViews>
    <sheetView zoomScalePageLayoutView="0" workbookViewId="0" topLeftCell="K1">
      <selection activeCell="R11" sqref="R11"/>
    </sheetView>
  </sheetViews>
  <sheetFormatPr defaultColWidth="9.140625" defaultRowHeight="12.75"/>
  <cols>
    <col min="1" max="1" width="5.140625" style="1" customWidth="1"/>
    <col min="2" max="2" width="15.7109375" style="1" customWidth="1"/>
    <col min="3" max="3" width="13.7109375" style="1" customWidth="1"/>
    <col min="4" max="4" width="10.7109375" style="1" customWidth="1"/>
    <col min="5" max="14" width="12.7109375" style="1" customWidth="1"/>
    <col min="15" max="15" width="14.28125" style="1" customWidth="1"/>
    <col min="16" max="16" width="5.00390625" style="1" bestFit="1" customWidth="1"/>
    <col min="17" max="17" width="10.140625" style="1" bestFit="1" customWidth="1"/>
    <col min="18" max="18" width="12.421875" style="1" bestFit="1" customWidth="1"/>
    <col min="19" max="19" width="7.57421875" style="1" customWidth="1"/>
    <col min="20" max="20" width="7.8515625" style="1" bestFit="1" customWidth="1"/>
    <col min="21" max="16384" width="9.140625" style="1" customWidth="1"/>
  </cols>
  <sheetData>
    <row r="1" ht="78" customHeight="1"/>
    <row r="2" ht="12.75"/>
    <row r="3" ht="12.75">
      <c r="A3" s="17" t="s">
        <v>136</v>
      </c>
    </row>
    <row r="4" spans="1:14" ht="12.75">
      <c r="A4" s="36" t="s">
        <v>115</v>
      </c>
      <c r="B4" s="36"/>
      <c r="C4" s="36"/>
      <c r="D4" s="36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8" ht="12.75">
      <c r="A5" s="28"/>
      <c r="E5" s="14"/>
      <c r="F5" s="14"/>
      <c r="G5" s="4"/>
      <c r="H5" s="4"/>
      <c r="I5" s="4"/>
      <c r="J5" s="4"/>
      <c r="K5" s="4"/>
      <c r="L5" s="4"/>
      <c r="M5" s="7"/>
      <c r="N5" s="7"/>
      <c r="O5" s="7"/>
      <c r="R5" s="7"/>
    </row>
    <row r="6" spans="1:14" s="37" customFormat="1" ht="13.5" customHeight="1">
      <c r="A6" s="137" t="s">
        <v>44</v>
      </c>
      <c r="B6" s="132" t="s">
        <v>89</v>
      </c>
      <c r="C6" s="137" t="s">
        <v>42</v>
      </c>
      <c r="D6" s="132" t="s">
        <v>71</v>
      </c>
      <c r="E6" s="161" t="s">
        <v>2</v>
      </c>
      <c r="F6" s="161"/>
      <c r="G6" s="161"/>
      <c r="H6" s="161"/>
      <c r="I6" s="161"/>
      <c r="J6" s="132" t="s">
        <v>3</v>
      </c>
      <c r="K6" s="132"/>
      <c r="L6" s="132"/>
      <c r="M6" s="132"/>
      <c r="N6" s="132"/>
    </row>
    <row r="7" spans="1:14" s="37" customFormat="1" ht="12.75" customHeight="1">
      <c r="A7" s="137"/>
      <c r="B7" s="132"/>
      <c r="C7" s="137"/>
      <c r="D7" s="132"/>
      <c r="E7" s="132" t="s">
        <v>4</v>
      </c>
      <c r="F7" s="132" t="s">
        <v>5</v>
      </c>
      <c r="G7" s="132"/>
      <c r="H7" s="132"/>
      <c r="I7" s="132" t="s">
        <v>6</v>
      </c>
      <c r="J7" s="132" t="s">
        <v>68</v>
      </c>
      <c r="K7" s="132" t="s">
        <v>5</v>
      </c>
      <c r="L7" s="132"/>
      <c r="M7" s="132"/>
      <c r="N7" s="132" t="s">
        <v>69</v>
      </c>
    </row>
    <row r="8" spans="1:14" s="37" customFormat="1" ht="13.5" customHeight="1">
      <c r="A8" s="137"/>
      <c r="B8" s="132"/>
      <c r="C8" s="137"/>
      <c r="D8" s="132"/>
      <c r="E8" s="132"/>
      <c r="F8" s="132" t="s">
        <v>0</v>
      </c>
      <c r="G8" s="132"/>
      <c r="H8" s="132" t="s">
        <v>1</v>
      </c>
      <c r="I8" s="132"/>
      <c r="J8" s="132"/>
      <c r="K8" s="132" t="s">
        <v>0</v>
      </c>
      <c r="L8" s="132"/>
      <c r="M8" s="132" t="s">
        <v>1</v>
      </c>
      <c r="N8" s="132"/>
    </row>
    <row r="9" spans="1:22" s="37" customFormat="1" ht="51">
      <c r="A9" s="137"/>
      <c r="B9" s="132"/>
      <c r="C9" s="137"/>
      <c r="D9" s="132"/>
      <c r="E9" s="132"/>
      <c r="F9" s="12" t="s">
        <v>7</v>
      </c>
      <c r="G9" s="12" t="s">
        <v>8</v>
      </c>
      <c r="H9" s="132"/>
      <c r="I9" s="132"/>
      <c r="J9" s="132"/>
      <c r="K9" s="12" t="s">
        <v>70</v>
      </c>
      <c r="L9" s="12" t="s">
        <v>9</v>
      </c>
      <c r="M9" s="132"/>
      <c r="N9" s="132"/>
      <c r="P9" s="83" t="s">
        <v>155</v>
      </c>
      <c r="Q9" s="83" t="s">
        <v>156</v>
      </c>
      <c r="R9" s="83" t="s">
        <v>157</v>
      </c>
      <c r="S9" s="83" t="s">
        <v>158</v>
      </c>
      <c r="T9" s="83" t="s">
        <v>159</v>
      </c>
      <c r="U9" s="1" t="s">
        <v>160</v>
      </c>
      <c r="V9" s="1" t="s">
        <v>161</v>
      </c>
    </row>
    <row r="10" spans="1:14" s="37" customFormat="1" ht="12.75">
      <c r="A10" s="16"/>
      <c r="B10" s="15" t="s">
        <v>19</v>
      </c>
      <c r="C10" s="15" t="s">
        <v>20</v>
      </c>
      <c r="D10" s="15" t="s">
        <v>21</v>
      </c>
      <c r="E10" s="10" t="s">
        <v>30</v>
      </c>
      <c r="F10" s="57" t="s">
        <v>22</v>
      </c>
      <c r="G10" s="57" t="s">
        <v>23</v>
      </c>
      <c r="H10" s="15" t="s">
        <v>24</v>
      </c>
      <c r="I10" s="57" t="s">
        <v>25</v>
      </c>
      <c r="J10" s="57" t="s">
        <v>26</v>
      </c>
      <c r="K10" s="57" t="s">
        <v>27</v>
      </c>
      <c r="L10" s="57" t="s">
        <v>28</v>
      </c>
      <c r="M10" s="57" t="s">
        <v>29</v>
      </c>
      <c r="N10" s="57" t="s">
        <v>31</v>
      </c>
    </row>
    <row r="11" spans="1:22" s="37" customFormat="1" ht="12.75">
      <c r="A11" s="93" t="s">
        <v>15</v>
      </c>
      <c r="B11" s="25" t="s">
        <v>214</v>
      </c>
      <c r="C11" s="29" t="s">
        <v>192</v>
      </c>
      <c r="D11" s="38" t="s">
        <v>188</v>
      </c>
      <c r="E11" s="59">
        <v>30000</v>
      </c>
      <c r="F11" s="59"/>
      <c r="G11" s="59"/>
      <c r="H11" s="59">
        <v>-5000</v>
      </c>
      <c r="I11" s="59">
        <v>25000</v>
      </c>
      <c r="J11" s="55">
        <v>90</v>
      </c>
      <c r="K11" s="55">
        <v>45</v>
      </c>
      <c r="L11" s="55">
        <v>135</v>
      </c>
      <c r="M11" s="55"/>
      <c r="N11" s="55">
        <v>0</v>
      </c>
      <c r="O11" s="112">
        <f>E11+F11-G11+H11-I11+J11+K11-L11+M11-N11</f>
        <v>0</v>
      </c>
      <c r="P11" s="116" t="str">
        <f>ELOLAP!$G$7</f>
        <v>R12</v>
      </c>
      <c r="Q11" s="116" t="str">
        <f>ELOLAP!$H$7</f>
        <v>2011N1</v>
      </c>
      <c r="R11" s="71" t="str">
        <f>ELOLAP!$I$7</f>
        <v>00000000</v>
      </c>
      <c r="S11" s="71" t="str">
        <f>ELOLAP!$J$7</f>
        <v>20090410</v>
      </c>
      <c r="T11" s="1" t="s">
        <v>165</v>
      </c>
      <c r="U11" s="1" t="s">
        <v>200</v>
      </c>
      <c r="V11" s="1" t="str">
        <f>P11&amp;","&amp;Q11&amp;","&amp;R11&amp;","&amp;S11&amp;","&amp;T11&amp;","&amp;U11&amp;","&amp;"@"&amp;U11&amp;"00"&amp;A11&amp;","&amp;B11&amp;","&amp;C11&amp;","&amp;D11&amp;","&amp;E11&amp;","&amp;F11&amp;","&amp;G11&amp;","&amp;H11&amp;","&amp;I11&amp;","&amp;J11&amp;","&amp;K11&amp;","&amp;L11&amp;","&amp;M11&amp;","&amp;N11</f>
        <v>R12,2011N1,00000000,20090410,E,TBK1,@TBK10001,XYZ113,EHITK,EUR,30000,,,-5000,25000,90,45,135,,0</v>
      </c>
    </row>
    <row r="12" spans="1:19" s="37" customFormat="1" ht="12.75">
      <c r="A12" s="93" t="s">
        <v>16</v>
      </c>
      <c r="B12" s="25"/>
      <c r="C12" s="29"/>
      <c r="D12" s="38"/>
      <c r="E12" s="59"/>
      <c r="F12" s="59"/>
      <c r="G12" s="59"/>
      <c r="H12" s="59"/>
      <c r="I12" s="59"/>
      <c r="J12" s="55"/>
      <c r="K12" s="55"/>
      <c r="L12" s="55"/>
      <c r="M12" s="55"/>
      <c r="N12" s="55"/>
      <c r="P12" s="116"/>
      <c r="Q12" s="116"/>
      <c r="R12" s="71"/>
      <c r="S12" s="71"/>
    </row>
    <row r="13" spans="1:19" s="37" customFormat="1" ht="12.75">
      <c r="A13" s="93" t="s">
        <v>17</v>
      </c>
      <c r="B13" s="25"/>
      <c r="C13" s="29"/>
      <c r="D13" s="38"/>
      <c r="E13" s="59"/>
      <c r="F13" s="59"/>
      <c r="G13" s="59"/>
      <c r="H13" s="59"/>
      <c r="I13" s="59"/>
      <c r="J13" s="55"/>
      <c r="K13" s="55"/>
      <c r="L13" s="55"/>
      <c r="M13" s="55"/>
      <c r="N13" s="55"/>
      <c r="P13" s="116"/>
      <c r="Q13" s="116"/>
      <c r="R13" s="71"/>
      <c r="S13" s="71"/>
    </row>
    <row r="14" spans="1:19" s="37" customFormat="1" ht="12.75">
      <c r="A14" s="25" t="s">
        <v>14</v>
      </c>
      <c r="B14" s="25"/>
      <c r="C14" s="39"/>
      <c r="D14" s="39"/>
      <c r="E14" s="60"/>
      <c r="F14" s="60"/>
      <c r="G14" s="60"/>
      <c r="H14" s="60"/>
      <c r="I14" s="60"/>
      <c r="J14" s="55"/>
      <c r="K14" s="55"/>
      <c r="L14" s="55"/>
      <c r="M14" s="55"/>
      <c r="N14" s="55"/>
      <c r="P14" s="116"/>
      <c r="Q14" s="116"/>
      <c r="R14" s="71"/>
      <c r="S14" s="71"/>
    </row>
    <row r="15" spans="1:19" s="37" customFormat="1" ht="12.75">
      <c r="A15" s="25" t="s">
        <v>34</v>
      </c>
      <c r="B15" s="25"/>
      <c r="C15" s="39"/>
      <c r="D15" s="39"/>
      <c r="E15" s="60"/>
      <c r="F15" s="60"/>
      <c r="G15" s="60"/>
      <c r="H15" s="60"/>
      <c r="I15" s="60"/>
      <c r="J15" s="55"/>
      <c r="K15" s="55"/>
      <c r="L15" s="55"/>
      <c r="M15" s="55"/>
      <c r="N15" s="55"/>
      <c r="P15" s="116"/>
      <c r="Q15" s="116"/>
      <c r="R15" s="71"/>
      <c r="S15" s="71"/>
    </row>
    <row r="16" spans="1:19" ht="12.75">
      <c r="A16" s="49"/>
      <c r="B16" s="49"/>
      <c r="C16" s="49"/>
      <c r="J16"/>
      <c r="K16"/>
      <c r="L16"/>
      <c r="M16"/>
      <c r="N16"/>
      <c r="P16" s="116"/>
      <c r="Q16" s="116"/>
      <c r="R16" s="71"/>
      <c r="S16" s="71"/>
    </row>
    <row r="17" spans="16:19" ht="12.75" customHeight="1">
      <c r="P17" s="116"/>
      <c r="Q17" s="116"/>
      <c r="R17" s="71"/>
      <c r="S17" s="71"/>
    </row>
    <row r="18" spans="1:19" ht="12.75">
      <c r="A18" s="6"/>
      <c r="B18" s="13"/>
      <c r="C18" s="1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16"/>
      <c r="Q18" s="116"/>
      <c r="R18" s="71"/>
      <c r="S18" s="71"/>
    </row>
    <row r="19" spans="1:14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</sheetData>
  <sheetProtection/>
  <mergeCells count="16">
    <mergeCell ref="M8:M9"/>
    <mergeCell ref="E7:E9"/>
    <mergeCell ref="F7:H7"/>
    <mergeCell ref="I7:I9"/>
    <mergeCell ref="J7:J9"/>
    <mergeCell ref="H8:H9"/>
    <mergeCell ref="E6:I6"/>
    <mergeCell ref="J6:N6"/>
    <mergeCell ref="A6:A9"/>
    <mergeCell ref="B6:B9"/>
    <mergeCell ref="C6:C9"/>
    <mergeCell ref="D6:D9"/>
    <mergeCell ref="K7:M7"/>
    <mergeCell ref="N7:N9"/>
    <mergeCell ref="F8:G8"/>
    <mergeCell ref="K8:L8"/>
  </mergeCells>
  <printOptions horizontalCentered="1"/>
  <pageMargins left="0.58" right="0.2362204724409449" top="0.7086614173228347" bottom="0.984251968503937" header="0.2755905511811024" footer="0.5118110236220472"/>
  <pageSetup fitToHeight="1" fitToWidth="1" horizontalDpi="600" verticalDpi="600" orientation="landscape" paperSize="9" scale="7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D1">
      <selection activeCell="M11" sqref="M11"/>
    </sheetView>
  </sheetViews>
  <sheetFormatPr defaultColWidth="9.140625" defaultRowHeight="12.75"/>
  <cols>
    <col min="1" max="1" width="5.140625" style="1" customWidth="1"/>
    <col min="2" max="2" width="15.7109375" style="1" customWidth="1"/>
    <col min="3" max="3" width="15.57421875" style="1" customWidth="1"/>
    <col min="4" max="4" width="10.7109375" style="1" customWidth="1"/>
    <col min="5" max="10" width="12.7109375" style="1" customWidth="1"/>
    <col min="11" max="11" width="14.7109375" style="1" customWidth="1"/>
    <col min="12" max="12" width="5.00390625" style="1" bestFit="1" customWidth="1"/>
    <col min="13" max="13" width="10.140625" style="1" bestFit="1" customWidth="1"/>
    <col min="14" max="14" width="12.421875" style="1" bestFit="1" customWidth="1"/>
    <col min="15" max="16" width="7.8515625" style="1" bestFit="1" customWidth="1"/>
    <col min="17" max="17" width="8.28125" style="1" bestFit="1" customWidth="1"/>
    <col min="18" max="18" width="14.7109375" style="1" customWidth="1"/>
    <col min="19" max="19" width="15.00390625" style="1" customWidth="1"/>
    <col min="20" max="20" width="13.140625" style="1" customWidth="1"/>
    <col min="21" max="21" width="14.00390625" style="1" customWidth="1"/>
    <col min="22" max="22" width="14.28125" style="1" customWidth="1"/>
    <col min="23" max="16384" width="9.140625" style="1" customWidth="1"/>
  </cols>
  <sheetData>
    <row r="1" spans="1:3" ht="67.5" customHeight="1">
      <c r="A1" s="18"/>
      <c r="B1" s="5"/>
      <c r="C1" s="5"/>
    </row>
    <row r="2" spans="1:3" ht="12.75">
      <c r="A2" s="18"/>
      <c r="B2" s="5"/>
      <c r="C2" s="5"/>
    </row>
    <row r="3" spans="1:19" ht="12.75">
      <c r="A3" s="17" t="s">
        <v>135</v>
      </c>
      <c r="B3" s="30"/>
      <c r="C3" s="30"/>
      <c r="D3" s="30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8.5" customHeight="1">
      <c r="A4" s="163" t="s">
        <v>108</v>
      </c>
      <c r="B4" s="163"/>
      <c r="C4" s="163"/>
      <c r="D4" s="163"/>
      <c r="E4" s="163"/>
      <c r="F4" s="163"/>
      <c r="G4" s="163"/>
      <c r="H4" s="163"/>
      <c r="I4" s="163"/>
      <c r="J4" s="163"/>
      <c r="K4" s="4"/>
      <c r="L4" s="4"/>
      <c r="M4" s="4"/>
      <c r="N4" s="4"/>
      <c r="O4" s="4"/>
      <c r="P4" s="4"/>
      <c r="Q4" s="4"/>
      <c r="R4" s="4"/>
      <c r="S4" s="4"/>
    </row>
    <row r="5" spans="1:18" ht="12.75">
      <c r="A5" s="28"/>
      <c r="B5" s="36"/>
      <c r="C5" s="36"/>
      <c r="D5" s="36"/>
      <c r="E5" s="36"/>
      <c r="F5" s="36"/>
      <c r="G5" s="36"/>
      <c r="H5" s="36"/>
      <c r="I5" s="14"/>
      <c r="J5" s="14"/>
      <c r="K5" s="14"/>
      <c r="L5" s="14"/>
      <c r="M5" s="14"/>
      <c r="N5" s="4"/>
      <c r="O5" s="4"/>
      <c r="P5" s="17"/>
      <c r="Q5" s="4"/>
      <c r="R5" s="4"/>
    </row>
    <row r="6" spans="1:14" ht="12.75" customHeight="1">
      <c r="A6" s="137" t="s">
        <v>44</v>
      </c>
      <c r="B6" s="132" t="s">
        <v>89</v>
      </c>
      <c r="C6" s="158" t="s">
        <v>42</v>
      </c>
      <c r="D6" s="132" t="s">
        <v>71</v>
      </c>
      <c r="E6" s="161" t="s">
        <v>2</v>
      </c>
      <c r="F6" s="161"/>
      <c r="G6" s="161"/>
      <c r="H6" s="161"/>
      <c r="I6" s="164" t="s">
        <v>3</v>
      </c>
      <c r="J6" s="164"/>
      <c r="K6" s="43"/>
      <c r="L6" s="43"/>
      <c r="M6" s="43"/>
      <c r="N6" s="43"/>
    </row>
    <row r="7" spans="1:14" ht="25.5" customHeight="1">
      <c r="A7" s="137"/>
      <c r="B7" s="132"/>
      <c r="C7" s="162"/>
      <c r="D7" s="132"/>
      <c r="E7" s="132" t="s">
        <v>4</v>
      </c>
      <c r="F7" s="132" t="s">
        <v>5</v>
      </c>
      <c r="G7" s="132"/>
      <c r="H7" s="132" t="s">
        <v>6</v>
      </c>
      <c r="I7" s="164"/>
      <c r="J7" s="164"/>
      <c r="K7"/>
      <c r="L7"/>
      <c r="M7"/>
      <c r="N7"/>
    </row>
    <row r="8" spans="1:18" ht="64.5" customHeight="1">
      <c r="A8" s="137"/>
      <c r="B8" s="132"/>
      <c r="C8" s="159"/>
      <c r="D8" s="132"/>
      <c r="E8" s="132"/>
      <c r="F8" s="12" t="s">
        <v>0</v>
      </c>
      <c r="G8" s="12" t="s">
        <v>1</v>
      </c>
      <c r="H8" s="132"/>
      <c r="I8" s="12" t="s">
        <v>9</v>
      </c>
      <c r="J8" s="12" t="s">
        <v>10</v>
      </c>
      <c r="K8"/>
      <c r="L8" s="83" t="s">
        <v>155</v>
      </c>
      <c r="M8" s="83" t="s">
        <v>156</v>
      </c>
      <c r="N8" s="83" t="s">
        <v>157</v>
      </c>
      <c r="O8" s="83" t="s">
        <v>158</v>
      </c>
      <c r="P8" s="83" t="s">
        <v>159</v>
      </c>
      <c r="Q8" s="1" t="s">
        <v>160</v>
      </c>
      <c r="R8" s="1" t="s">
        <v>161</v>
      </c>
    </row>
    <row r="9" spans="1:18" ht="12.75">
      <c r="A9" s="52"/>
      <c r="B9" s="15" t="s">
        <v>19</v>
      </c>
      <c r="C9" s="57" t="s">
        <v>20</v>
      </c>
      <c r="D9" s="15" t="s">
        <v>21</v>
      </c>
      <c r="E9" s="57" t="s">
        <v>30</v>
      </c>
      <c r="F9" s="15" t="s">
        <v>22</v>
      </c>
      <c r="G9" s="57" t="s">
        <v>23</v>
      </c>
      <c r="H9" s="57" t="s">
        <v>24</v>
      </c>
      <c r="I9" s="62" t="s">
        <v>25</v>
      </c>
      <c r="J9" s="62" t="s">
        <v>26</v>
      </c>
      <c r="K9"/>
      <c r="L9" s="37"/>
      <c r="M9" s="37"/>
      <c r="N9" s="37"/>
      <c r="O9" s="37"/>
      <c r="P9" s="37"/>
      <c r="Q9" s="37"/>
      <c r="R9" s="37"/>
    </row>
    <row r="10" spans="1:18" ht="12.75">
      <c r="A10" s="93" t="s">
        <v>15</v>
      </c>
      <c r="B10" s="15" t="s">
        <v>212</v>
      </c>
      <c r="C10" s="15" t="s">
        <v>209</v>
      </c>
      <c r="D10" s="3" t="s">
        <v>188</v>
      </c>
      <c r="E10" s="55">
        <v>60514</v>
      </c>
      <c r="F10" s="55">
        <v>-86944</v>
      </c>
      <c r="G10" s="55"/>
      <c r="H10" s="55">
        <v>-26430</v>
      </c>
      <c r="I10" s="55">
        <v>63</v>
      </c>
      <c r="J10" s="65"/>
      <c r="K10" s="111">
        <f>E10+F10+G10-H10</f>
        <v>0</v>
      </c>
      <c r="L10" s="116" t="str">
        <f>ELOLAP!$G$7</f>
        <v>R12</v>
      </c>
      <c r="M10" s="116" t="str">
        <f>ELOLAP!$H$7</f>
        <v>2011N1</v>
      </c>
      <c r="N10" s="71" t="str">
        <f>ELOLAP!$I$7</f>
        <v>00000000</v>
      </c>
      <c r="O10" s="71" t="str">
        <f>ELOLAP!$J$7</f>
        <v>20090410</v>
      </c>
      <c r="P10" s="1" t="s">
        <v>165</v>
      </c>
      <c r="Q10" s="1" t="s">
        <v>201</v>
      </c>
      <c r="R10" s="1" t="str">
        <f>L10&amp;","&amp;M10&amp;","&amp;N10&amp;","&amp;O10&amp;","&amp;P10&amp;","&amp;Q10&amp;","&amp;"@"&amp;Q10&amp;"00"&amp;A10&amp;","&amp;B10&amp;","&amp;C10&amp;","&amp;D10&amp;","&amp;E10&amp;","&amp;F10&amp;","&amp;G10&amp;","&amp;H10&amp;","&amp;I10&amp;","&amp;J10</f>
        <v>R12,2011N1,00000000,20090410,E,TBK2,@TBK20001,XYZ001,ESZLAK,EUR,60514,-86944,,-26430,63,</v>
      </c>
    </row>
    <row r="11" spans="1:18" ht="12.75">
      <c r="A11" s="93" t="s">
        <v>16</v>
      </c>
      <c r="B11" s="15" t="s">
        <v>215</v>
      </c>
      <c r="C11" s="15" t="s">
        <v>209</v>
      </c>
      <c r="D11" s="3" t="s">
        <v>188</v>
      </c>
      <c r="E11" s="55">
        <v>-5332</v>
      </c>
      <c r="F11" s="55">
        <v>-24111</v>
      </c>
      <c r="G11" s="55"/>
      <c r="H11" s="55">
        <v>-29443</v>
      </c>
      <c r="I11" s="65"/>
      <c r="J11" s="65"/>
      <c r="K11" s="111">
        <f>E11+F11+G11-H11</f>
        <v>0</v>
      </c>
      <c r="L11" s="116" t="str">
        <f>ELOLAP!$G$7</f>
        <v>R12</v>
      </c>
      <c r="M11" s="116" t="str">
        <f>ELOLAP!$H$7</f>
        <v>2011N1</v>
      </c>
      <c r="N11" s="71" t="str">
        <f>ELOLAP!$I$7</f>
        <v>00000000</v>
      </c>
      <c r="O11" s="71" t="str">
        <f>ELOLAP!$J$7</f>
        <v>20090410</v>
      </c>
      <c r="P11" s="1" t="s">
        <v>165</v>
      </c>
      <c r="Q11" s="1" t="s">
        <v>201</v>
      </c>
      <c r="R11" s="1" t="str">
        <f>L11&amp;","&amp;M11&amp;","&amp;N11&amp;","&amp;O11&amp;","&amp;P11&amp;","&amp;Q11&amp;","&amp;"@"&amp;Q11&amp;"00"&amp;A11&amp;","&amp;B11&amp;","&amp;C11&amp;","&amp;D11&amp;","&amp;E11&amp;","&amp;F11&amp;","&amp;G11&amp;","&amp;H11&amp;","&amp;I11&amp;","&amp;J11</f>
        <v>R12,2011N1,00000000,20090410,E,TBK2,@TBK20002,XYZ007,ESZLAK,EUR,-5332,-24111,,-29443,,</v>
      </c>
    </row>
    <row r="12" spans="1:15" ht="12.75">
      <c r="A12" s="93" t="s">
        <v>17</v>
      </c>
      <c r="B12" s="15"/>
      <c r="C12" s="15"/>
      <c r="D12" s="3"/>
      <c r="E12" s="55"/>
      <c r="F12" s="55"/>
      <c r="G12" s="55"/>
      <c r="H12" s="55"/>
      <c r="I12" s="65"/>
      <c r="J12" s="65"/>
      <c r="K12"/>
      <c r="L12" s="116"/>
      <c r="M12" s="116"/>
      <c r="N12" s="71"/>
      <c r="O12" s="71"/>
    </row>
    <row r="13" spans="1:15" ht="12.75">
      <c r="A13" s="15" t="s">
        <v>14</v>
      </c>
      <c r="B13" s="15"/>
      <c r="C13" s="15"/>
      <c r="D13" s="3"/>
      <c r="E13" s="55"/>
      <c r="F13" s="55"/>
      <c r="G13" s="55"/>
      <c r="H13" s="55"/>
      <c r="I13" s="65"/>
      <c r="J13" s="65"/>
      <c r="K13"/>
      <c r="L13" s="116"/>
      <c r="M13" s="116"/>
      <c r="N13" s="71"/>
      <c r="O13" s="71"/>
    </row>
    <row r="14" spans="1:15" ht="12.75">
      <c r="A14" s="15" t="s">
        <v>34</v>
      </c>
      <c r="B14" s="15"/>
      <c r="C14" s="15"/>
      <c r="D14" s="3"/>
      <c r="E14" s="55"/>
      <c r="F14" s="55"/>
      <c r="G14" s="55"/>
      <c r="H14" s="55"/>
      <c r="I14" s="65"/>
      <c r="J14" s="65"/>
      <c r="K14"/>
      <c r="L14" s="116"/>
      <c r="M14" s="116"/>
      <c r="N14" s="71"/>
      <c r="O14" s="71"/>
    </row>
    <row r="15" spans="1:15" ht="12.75">
      <c r="A15" s="49"/>
      <c r="L15" s="116"/>
      <c r="M15" s="116"/>
      <c r="N15" s="71"/>
      <c r="O15" s="71"/>
    </row>
    <row r="16" ht="12.75">
      <c r="A16" s="31"/>
    </row>
    <row r="17" ht="12.75"/>
  </sheetData>
  <sheetProtection/>
  <mergeCells count="10">
    <mergeCell ref="C6:C8"/>
    <mergeCell ref="A4:J4"/>
    <mergeCell ref="I6:J7"/>
    <mergeCell ref="E7:E8"/>
    <mergeCell ref="F7:G7"/>
    <mergeCell ref="H7:H8"/>
    <mergeCell ref="A6:A8"/>
    <mergeCell ref="B6:B8"/>
    <mergeCell ref="D6:D8"/>
    <mergeCell ref="E6:H6"/>
  </mergeCells>
  <printOptions horizontalCentered="1"/>
  <pageMargins left="0.59" right="0.4330708661417323" top="0.5511811023622047" bottom="0.984251968503937" header="0.1968503937007874" footer="0.5118110236220472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F1">
      <selection activeCell="L13" sqref="L13"/>
    </sheetView>
  </sheetViews>
  <sheetFormatPr defaultColWidth="9.140625" defaultRowHeight="12.75"/>
  <cols>
    <col min="1" max="1" width="5.140625" style="1" customWidth="1"/>
    <col min="2" max="3" width="15.7109375" style="1" customWidth="1"/>
    <col min="4" max="4" width="10.7109375" style="1" customWidth="1"/>
    <col min="5" max="8" width="12.7109375" style="1" customWidth="1"/>
    <col min="9" max="9" width="12.57421875" style="1" customWidth="1"/>
    <col min="10" max="10" width="14.7109375" style="1" customWidth="1"/>
    <col min="11" max="11" width="5.00390625" style="1" bestFit="1" customWidth="1"/>
    <col min="12" max="12" width="10.140625" style="1" bestFit="1" customWidth="1"/>
    <col min="13" max="13" width="12.421875" style="1" bestFit="1" customWidth="1"/>
    <col min="14" max="15" width="7.8515625" style="1" bestFit="1" customWidth="1"/>
    <col min="16" max="16" width="8.28125" style="1" bestFit="1" customWidth="1"/>
    <col min="17" max="17" width="13.8515625" style="1" customWidth="1"/>
    <col min="18" max="18" width="14.28125" style="1" customWidth="1"/>
    <col min="19" max="19" width="14.7109375" style="1" customWidth="1"/>
    <col min="20" max="20" width="15.00390625" style="1" customWidth="1"/>
    <col min="21" max="21" width="13.140625" style="1" customWidth="1"/>
    <col min="22" max="22" width="14.00390625" style="1" customWidth="1"/>
    <col min="23" max="23" width="14.28125" style="1" customWidth="1"/>
    <col min="24" max="16384" width="9.140625" style="1" customWidth="1"/>
  </cols>
  <sheetData>
    <row r="1" spans="1:3" ht="80.25" customHeight="1">
      <c r="A1" s="18"/>
      <c r="B1" s="5"/>
      <c r="C1" s="5"/>
    </row>
    <row r="2" spans="1:23" ht="12.75">
      <c r="A2" s="34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ht="12.75">
      <c r="A3" s="17" t="s">
        <v>134</v>
      </c>
    </row>
    <row r="4" spans="1:8" ht="36" customHeight="1">
      <c r="A4" s="163" t="s">
        <v>116</v>
      </c>
      <c r="B4" s="163"/>
      <c r="C4" s="163"/>
      <c r="D4" s="163"/>
      <c r="E4" s="163"/>
      <c r="F4" s="163"/>
      <c r="G4" s="163"/>
      <c r="H4" s="163"/>
    </row>
    <row r="5" spans="1:12" ht="12.75">
      <c r="A5" s="28"/>
      <c r="F5" s="14"/>
      <c r="G5" s="14"/>
      <c r="K5" s="14"/>
      <c r="L5" s="17"/>
    </row>
    <row r="6" spans="1:8" ht="12.75" customHeight="1">
      <c r="A6" s="137" t="s">
        <v>44</v>
      </c>
      <c r="B6" s="132" t="s">
        <v>89</v>
      </c>
      <c r="C6" s="147" t="s">
        <v>42</v>
      </c>
      <c r="D6" s="132" t="s">
        <v>71</v>
      </c>
      <c r="E6" s="161" t="s">
        <v>2</v>
      </c>
      <c r="F6" s="161"/>
      <c r="G6" s="161"/>
      <c r="H6" s="161"/>
    </row>
    <row r="7" spans="1:8" ht="25.5" customHeight="1">
      <c r="A7" s="137"/>
      <c r="B7" s="132"/>
      <c r="C7" s="148"/>
      <c r="D7" s="132"/>
      <c r="E7" s="132" t="s">
        <v>4</v>
      </c>
      <c r="F7" s="132" t="s">
        <v>5</v>
      </c>
      <c r="G7" s="132"/>
      <c r="H7" s="132" t="s">
        <v>6</v>
      </c>
    </row>
    <row r="8" spans="1:8" ht="12.75" customHeight="1">
      <c r="A8" s="137"/>
      <c r="B8" s="132"/>
      <c r="C8" s="148"/>
      <c r="D8" s="132"/>
      <c r="E8" s="132"/>
      <c r="F8" s="132" t="s">
        <v>0</v>
      </c>
      <c r="G8" s="132" t="s">
        <v>1</v>
      </c>
      <c r="H8" s="132"/>
    </row>
    <row r="9" spans="1:17" ht="48" customHeight="1">
      <c r="A9" s="137"/>
      <c r="B9" s="132"/>
      <c r="C9" s="149"/>
      <c r="D9" s="132"/>
      <c r="E9" s="132"/>
      <c r="F9" s="132"/>
      <c r="G9" s="132"/>
      <c r="H9" s="132"/>
      <c r="K9" s="83" t="s">
        <v>155</v>
      </c>
      <c r="L9" s="83" t="s">
        <v>156</v>
      </c>
      <c r="M9" s="83" t="s">
        <v>157</v>
      </c>
      <c r="N9" s="83" t="s">
        <v>158</v>
      </c>
      <c r="O9" s="83" t="s">
        <v>159</v>
      </c>
      <c r="P9" s="1" t="s">
        <v>160</v>
      </c>
      <c r="Q9" s="1" t="s">
        <v>161</v>
      </c>
    </row>
    <row r="10" spans="1:17" ht="12.75">
      <c r="A10" s="61"/>
      <c r="B10" s="15" t="s">
        <v>19</v>
      </c>
      <c r="C10" s="15" t="s">
        <v>20</v>
      </c>
      <c r="D10" s="15" t="s">
        <v>21</v>
      </c>
      <c r="E10" s="57" t="s">
        <v>30</v>
      </c>
      <c r="F10" s="15" t="s">
        <v>22</v>
      </c>
      <c r="G10" s="15" t="s">
        <v>23</v>
      </c>
      <c r="H10" s="15" t="s">
        <v>24</v>
      </c>
      <c r="K10" s="37"/>
      <c r="L10" s="37"/>
      <c r="M10" s="37"/>
      <c r="N10" s="37"/>
      <c r="O10" s="37"/>
      <c r="P10" s="37"/>
      <c r="Q10" s="37"/>
    </row>
    <row r="11" spans="1:17" ht="12.75">
      <c r="A11" s="93" t="s">
        <v>15</v>
      </c>
      <c r="B11" s="15" t="s">
        <v>212</v>
      </c>
      <c r="C11" s="15" t="s">
        <v>193</v>
      </c>
      <c r="D11" s="3" t="s">
        <v>188</v>
      </c>
      <c r="E11" s="55">
        <v>5368</v>
      </c>
      <c r="F11" s="55">
        <v>-3997</v>
      </c>
      <c r="G11" s="55"/>
      <c r="H11" s="55">
        <v>1371</v>
      </c>
      <c r="I11" s="113">
        <f>E11+F11+G11-H11</f>
        <v>0</v>
      </c>
      <c r="K11" s="116" t="str">
        <f>ELOLAP!$G$7</f>
        <v>R12</v>
      </c>
      <c r="L11" s="116" t="str">
        <f>ELOLAP!$H$7</f>
        <v>2011N1</v>
      </c>
      <c r="M11" s="71" t="str">
        <f>ELOLAP!$I$7</f>
        <v>00000000</v>
      </c>
      <c r="N11" s="71" t="str">
        <f>ELOLAP!$J$7</f>
        <v>20090410</v>
      </c>
      <c r="O11" s="1" t="s">
        <v>165</v>
      </c>
      <c r="P11" s="1" t="s">
        <v>202</v>
      </c>
      <c r="Q11" s="1" t="str">
        <f>K11&amp;","&amp;L11&amp;","&amp;M11&amp;","&amp;N11&amp;","&amp;O11&amp;","&amp;P11&amp;","&amp;"@"&amp;P11&amp;"00"&amp;A11&amp;","&amp;B11&amp;","&amp;C11&amp;","&amp;D11&amp;","&amp;E11&amp;","&amp;F11&amp;","&amp;G11&amp;","&amp;H11</f>
        <v>R12,2011N1,00000000,20090410,E,TBK3,@TBK30001,XYZ001,KERHITK,EUR,5368,-3997,,1371</v>
      </c>
    </row>
    <row r="12" spans="1:17" ht="12.75">
      <c r="A12" s="93" t="s">
        <v>16</v>
      </c>
      <c r="B12" s="15" t="s">
        <v>214</v>
      </c>
      <c r="C12" s="15" t="s">
        <v>193</v>
      </c>
      <c r="D12" s="3" t="s">
        <v>188</v>
      </c>
      <c r="E12" s="55">
        <v>3425</v>
      </c>
      <c r="F12" s="55">
        <v>1233</v>
      </c>
      <c r="G12" s="55"/>
      <c r="H12" s="55">
        <v>4658</v>
      </c>
      <c r="I12" s="113">
        <f>E12+F12+G12-H12</f>
        <v>0</v>
      </c>
      <c r="K12" s="116" t="str">
        <f>ELOLAP!$G$7</f>
        <v>R12</v>
      </c>
      <c r="L12" s="116" t="str">
        <f>ELOLAP!$H$7</f>
        <v>2011N1</v>
      </c>
      <c r="M12" s="71" t="str">
        <f>ELOLAP!$I$7</f>
        <v>00000000</v>
      </c>
      <c r="N12" s="71" t="str">
        <f>ELOLAP!$J$7</f>
        <v>20090410</v>
      </c>
      <c r="O12" s="1" t="s">
        <v>165</v>
      </c>
      <c r="P12" s="1" t="s">
        <v>202</v>
      </c>
      <c r="Q12" s="1" t="str">
        <f>K12&amp;","&amp;L12&amp;","&amp;M12&amp;","&amp;N12&amp;","&amp;O12&amp;","&amp;P12&amp;","&amp;"@"&amp;P12&amp;"00"&amp;A12&amp;","&amp;B12&amp;","&amp;C12&amp;","&amp;D12&amp;","&amp;E12&amp;","&amp;F12&amp;","&amp;G12&amp;","&amp;H12</f>
        <v>R12,2011N1,00000000,20090410,E,TBK3,@TBK30002,XYZ113,KERHITK,EUR,3425,1233,,4658</v>
      </c>
    </row>
    <row r="13" spans="1:17" ht="12.75">
      <c r="A13" s="93" t="s">
        <v>17</v>
      </c>
      <c r="B13" s="15" t="s">
        <v>215</v>
      </c>
      <c r="C13" s="15" t="s">
        <v>193</v>
      </c>
      <c r="D13" s="3" t="s">
        <v>188</v>
      </c>
      <c r="E13" s="55">
        <v>2450</v>
      </c>
      <c r="F13" s="55">
        <v>-2450</v>
      </c>
      <c r="G13" s="55"/>
      <c r="H13" s="55">
        <v>0</v>
      </c>
      <c r="I13" s="113">
        <f>E13+F13+G13-H13</f>
        <v>0</v>
      </c>
      <c r="K13" s="116" t="str">
        <f>ELOLAP!$G$7</f>
        <v>R12</v>
      </c>
      <c r="L13" s="116" t="str">
        <f>ELOLAP!$H$7</f>
        <v>2011N1</v>
      </c>
      <c r="M13" s="71" t="str">
        <f>ELOLAP!$I$7</f>
        <v>00000000</v>
      </c>
      <c r="N13" s="71" t="str">
        <f>ELOLAP!$J$7</f>
        <v>20090410</v>
      </c>
      <c r="O13" s="1" t="s">
        <v>165</v>
      </c>
      <c r="P13" s="1" t="s">
        <v>202</v>
      </c>
      <c r="Q13" s="1" t="str">
        <f>K13&amp;","&amp;L13&amp;","&amp;M13&amp;","&amp;N13&amp;","&amp;O13&amp;","&amp;P13&amp;","&amp;"@"&amp;P13&amp;"00"&amp;A13&amp;","&amp;B13&amp;","&amp;C13&amp;","&amp;D13&amp;","&amp;E13&amp;","&amp;F13&amp;","&amp;G13&amp;","&amp;H13</f>
        <v>R12,2011N1,00000000,20090410,E,TBK3,@TBK30003,XYZ007,KERHITK,EUR,2450,-2450,,0</v>
      </c>
    </row>
    <row r="14" spans="1:17" ht="12.75">
      <c r="A14" s="93" t="s">
        <v>98</v>
      </c>
      <c r="B14" s="15" t="s">
        <v>213</v>
      </c>
      <c r="C14" s="15" t="s">
        <v>193</v>
      </c>
      <c r="D14" s="3" t="s">
        <v>188</v>
      </c>
      <c r="E14" s="55">
        <v>3110</v>
      </c>
      <c r="F14" s="55">
        <v>7900</v>
      </c>
      <c r="G14" s="55"/>
      <c r="H14" s="55">
        <v>11010</v>
      </c>
      <c r="I14" s="113">
        <f>E14+F14+G14-H14</f>
        <v>0</v>
      </c>
      <c r="K14" s="116" t="str">
        <f>ELOLAP!$G$7</f>
        <v>R12</v>
      </c>
      <c r="L14" s="116" t="str">
        <f>ELOLAP!$H$7</f>
        <v>2011N1</v>
      </c>
      <c r="M14" s="71" t="str">
        <f>ELOLAP!$I$7</f>
        <v>00000000</v>
      </c>
      <c r="N14" s="71" t="str">
        <f>ELOLAP!$J$7</f>
        <v>20090410</v>
      </c>
      <c r="O14" s="1" t="s">
        <v>165</v>
      </c>
      <c r="P14" s="1" t="s">
        <v>202</v>
      </c>
      <c r="Q14" s="1" t="str">
        <f>K14&amp;","&amp;L14&amp;","&amp;M14&amp;","&amp;N14&amp;","&amp;O14&amp;","&amp;P14&amp;","&amp;"@"&amp;P14&amp;"00"&amp;A14&amp;","&amp;B14&amp;","&amp;C14&amp;","&amp;D14&amp;","&amp;E14&amp;","&amp;F14&amp;","&amp;G14&amp;","&amp;H14</f>
        <v>R12,2011N1,00000000,20090410,E,TBK3,@TBK30004,XYZ002,KERHITK,EUR,3110,7900,,11010</v>
      </c>
    </row>
    <row r="15" spans="1:8" ht="12.75">
      <c r="A15" s="29" t="s">
        <v>34</v>
      </c>
      <c r="B15" s="29"/>
      <c r="C15" s="29"/>
      <c r="D15" s="3"/>
      <c r="E15" s="55"/>
      <c r="F15" s="55"/>
      <c r="G15" s="55"/>
      <c r="H15" s="55"/>
    </row>
    <row r="16" ht="15" customHeight="1">
      <c r="A16" s="49"/>
    </row>
    <row r="18" ht="12.75"/>
    <row r="19" ht="12.75"/>
    <row r="20" ht="12.75"/>
    <row r="21" ht="12.75"/>
    <row r="22" ht="12.75"/>
  </sheetData>
  <sheetProtection/>
  <mergeCells count="11">
    <mergeCell ref="F7:G7"/>
    <mergeCell ref="H7:H9"/>
    <mergeCell ref="F8:F9"/>
    <mergeCell ref="G8:G9"/>
    <mergeCell ref="C6:C9"/>
    <mergeCell ref="A4:H4"/>
    <mergeCell ref="A6:A9"/>
    <mergeCell ref="B6:B9"/>
    <mergeCell ref="D6:D9"/>
    <mergeCell ref="E6:H6"/>
    <mergeCell ref="E7:E9"/>
  </mergeCells>
  <printOptions horizontalCentered="1"/>
  <pageMargins left="0.3937007874015748" right="0.4330708661417323" top="0.6692913385826772" bottom="0.984251968503937" header="0.2755905511811024" footer="0.5118110236220472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PageLayoutView="0" workbookViewId="0" topLeftCell="L1">
      <selection activeCell="T12" sqref="T12"/>
    </sheetView>
  </sheetViews>
  <sheetFormatPr defaultColWidth="9.140625" defaultRowHeight="12.75"/>
  <cols>
    <col min="1" max="1" width="5.7109375" style="1" customWidth="1"/>
    <col min="2" max="2" width="16.140625" style="1" customWidth="1"/>
    <col min="3" max="3" width="13.7109375" style="1" customWidth="1"/>
    <col min="4" max="4" width="10.7109375" style="1" customWidth="1"/>
    <col min="5" max="5" width="12.7109375" style="1" customWidth="1"/>
    <col min="6" max="6" width="12.57421875" style="1" customWidth="1"/>
    <col min="7" max="15" width="12.7109375" style="1" customWidth="1"/>
    <col min="16" max="16" width="14.7109375" style="1" customWidth="1"/>
    <col min="17" max="17" width="10.7109375" style="1" customWidth="1"/>
    <col min="18" max="18" width="13.140625" style="1" customWidth="1"/>
    <col min="19" max="19" width="5.00390625" style="1" bestFit="1" customWidth="1"/>
    <col min="20" max="20" width="10.140625" style="1" bestFit="1" customWidth="1"/>
    <col min="21" max="22" width="9.140625" style="1" customWidth="1"/>
    <col min="23" max="23" width="7.8515625" style="1" bestFit="1" customWidth="1"/>
    <col min="24" max="16384" width="9.140625" style="1" customWidth="1"/>
  </cols>
  <sheetData>
    <row r="1" spans="1:2" ht="63" customHeight="1">
      <c r="A1" s="18"/>
      <c r="B1" s="5"/>
    </row>
    <row r="2" spans="1:2" ht="12.75">
      <c r="A2" s="18"/>
      <c r="B2" s="5"/>
    </row>
    <row r="3" ht="12.75"/>
    <row r="4" spans="1:11" ht="12.75">
      <c r="A4" s="17" t="s">
        <v>133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2" ht="12.75">
      <c r="A5" s="14" t="s">
        <v>109</v>
      </c>
      <c r="B5" s="14"/>
      <c r="C5" s="14"/>
      <c r="D5" s="14"/>
      <c r="E5" s="4"/>
      <c r="F5" s="4"/>
      <c r="G5" s="4"/>
      <c r="H5" s="4"/>
      <c r="I5" s="4"/>
      <c r="J5" s="4"/>
      <c r="K5" s="4"/>
      <c r="L5" s="4"/>
    </row>
    <row r="6" spans="1:12" ht="12.75">
      <c r="A6" s="28"/>
      <c r="B6" s="36"/>
      <c r="C6" s="36"/>
      <c r="D6" s="36"/>
      <c r="E6" s="4"/>
      <c r="F6" s="4"/>
      <c r="G6" s="4"/>
      <c r="H6" s="4"/>
      <c r="I6" s="4"/>
      <c r="J6" s="4"/>
      <c r="K6" s="4"/>
      <c r="L6" s="4"/>
    </row>
    <row r="7" spans="1:17" ht="12.75" customHeight="1">
      <c r="A7" s="137" t="s">
        <v>44</v>
      </c>
      <c r="B7" s="132" t="s">
        <v>89</v>
      </c>
      <c r="C7" s="137" t="s">
        <v>42</v>
      </c>
      <c r="D7" s="132" t="s">
        <v>71</v>
      </c>
      <c r="E7" s="147" t="s">
        <v>72</v>
      </c>
      <c r="F7" s="161" t="s">
        <v>2</v>
      </c>
      <c r="G7" s="161"/>
      <c r="H7" s="161"/>
      <c r="I7" s="161"/>
      <c r="J7" s="132" t="s">
        <v>3</v>
      </c>
      <c r="K7" s="132"/>
      <c r="L7" s="132"/>
      <c r="M7" s="132"/>
      <c r="N7" s="132"/>
      <c r="O7" s="137" t="s">
        <v>40</v>
      </c>
      <c r="P7" s="137"/>
      <c r="Q7" s="137"/>
    </row>
    <row r="8" spans="1:17" ht="25.5" customHeight="1">
      <c r="A8" s="137"/>
      <c r="B8" s="132"/>
      <c r="C8" s="137"/>
      <c r="D8" s="132"/>
      <c r="E8" s="148"/>
      <c r="F8" s="132" t="s">
        <v>4</v>
      </c>
      <c r="G8" s="132" t="s">
        <v>5</v>
      </c>
      <c r="H8" s="132"/>
      <c r="I8" s="132" t="s">
        <v>6</v>
      </c>
      <c r="J8" s="132" t="s">
        <v>68</v>
      </c>
      <c r="K8" s="132" t="s">
        <v>5</v>
      </c>
      <c r="L8" s="132"/>
      <c r="M8" s="132"/>
      <c r="N8" s="132" t="s">
        <v>69</v>
      </c>
      <c r="O8" s="137"/>
      <c r="P8" s="137"/>
      <c r="Q8" s="137"/>
    </row>
    <row r="9" spans="1:17" ht="12.75" customHeight="1">
      <c r="A9" s="137"/>
      <c r="B9" s="132"/>
      <c r="C9" s="137"/>
      <c r="D9" s="132"/>
      <c r="E9" s="148"/>
      <c r="F9" s="132"/>
      <c r="G9" s="147" t="s">
        <v>0</v>
      </c>
      <c r="H9" s="132" t="s">
        <v>1</v>
      </c>
      <c r="I9" s="132"/>
      <c r="J9" s="132"/>
      <c r="K9" s="132" t="s">
        <v>0</v>
      </c>
      <c r="L9" s="132"/>
      <c r="M9" s="132" t="s">
        <v>1</v>
      </c>
      <c r="N9" s="132"/>
      <c r="O9" s="137" t="s">
        <v>41</v>
      </c>
      <c r="P9" s="137" t="s">
        <v>39</v>
      </c>
      <c r="Q9" s="137" t="s">
        <v>36</v>
      </c>
    </row>
    <row r="10" spans="1:25" ht="66" customHeight="1">
      <c r="A10" s="137"/>
      <c r="B10" s="132"/>
      <c r="C10" s="137"/>
      <c r="D10" s="132"/>
      <c r="E10" s="149"/>
      <c r="F10" s="132"/>
      <c r="G10" s="149"/>
      <c r="H10" s="132"/>
      <c r="I10" s="132"/>
      <c r="J10" s="132"/>
      <c r="K10" s="12" t="s">
        <v>70</v>
      </c>
      <c r="L10" s="12" t="s">
        <v>9</v>
      </c>
      <c r="M10" s="132"/>
      <c r="N10" s="132"/>
      <c r="O10" s="165"/>
      <c r="P10" s="165"/>
      <c r="Q10" s="165"/>
      <c r="S10" s="83" t="s">
        <v>155</v>
      </c>
      <c r="T10" s="83" t="s">
        <v>156</v>
      </c>
      <c r="U10" s="83" t="s">
        <v>157</v>
      </c>
      <c r="V10" s="83" t="s">
        <v>158</v>
      </c>
      <c r="W10" s="83" t="s">
        <v>159</v>
      </c>
      <c r="X10" s="1" t="s">
        <v>160</v>
      </c>
      <c r="Y10" s="1" t="s">
        <v>161</v>
      </c>
    </row>
    <row r="11" spans="1:25" ht="12.75">
      <c r="A11" s="61"/>
      <c r="B11" s="15" t="s">
        <v>19</v>
      </c>
      <c r="C11" s="15" t="s">
        <v>20</v>
      </c>
      <c r="D11" s="15" t="s">
        <v>21</v>
      </c>
      <c r="E11" s="57" t="s">
        <v>30</v>
      </c>
      <c r="F11" s="57" t="s">
        <v>22</v>
      </c>
      <c r="G11" s="57" t="s">
        <v>23</v>
      </c>
      <c r="H11" s="10" t="s">
        <v>24</v>
      </c>
      <c r="I11" s="57" t="s">
        <v>25</v>
      </c>
      <c r="J11" s="57" t="s">
        <v>26</v>
      </c>
      <c r="K11" s="57" t="s">
        <v>27</v>
      </c>
      <c r="L11" s="57" t="s">
        <v>28</v>
      </c>
      <c r="M11" s="57" t="s">
        <v>29</v>
      </c>
      <c r="N11" s="15" t="s">
        <v>31</v>
      </c>
      <c r="O11" s="15" t="s">
        <v>32</v>
      </c>
      <c r="P11" s="25" t="s">
        <v>33</v>
      </c>
      <c r="Q11" s="25" t="s">
        <v>35</v>
      </c>
      <c r="S11" s="37"/>
      <c r="T11" s="37"/>
      <c r="U11" s="37"/>
      <c r="V11" s="37"/>
      <c r="W11" s="37"/>
      <c r="X11" s="37"/>
      <c r="Y11" s="37"/>
    </row>
    <row r="12" spans="1:25" ht="12.75">
      <c r="A12" s="93" t="s">
        <v>15</v>
      </c>
      <c r="B12" s="15" t="s">
        <v>215</v>
      </c>
      <c r="C12" s="15" t="s">
        <v>196</v>
      </c>
      <c r="D12" s="15" t="s">
        <v>188</v>
      </c>
      <c r="E12" s="12"/>
      <c r="F12" s="94">
        <v>0</v>
      </c>
      <c r="G12" s="94">
        <v>89</v>
      </c>
      <c r="H12" s="95"/>
      <c r="I12" s="94">
        <v>89</v>
      </c>
      <c r="J12" s="63"/>
      <c r="K12" s="63"/>
      <c r="L12" s="63"/>
      <c r="M12" s="63"/>
      <c r="N12" s="63"/>
      <c r="O12" s="26"/>
      <c r="P12" s="26"/>
      <c r="Q12" s="26"/>
      <c r="R12" s="113">
        <f>F12+G12+H12-I12+J12+K12-L12+M12-N12</f>
        <v>0</v>
      </c>
      <c r="S12" s="116" t="str">
        <f>ELOLAP!$G$7</f>
        <v>R12</v>
      </c>
      <c r="T12" s="116" t="str">
        <f>ELOLAP!$H$7</f>
        <v>2011N1</v>
      </c>
      <c r="U12" s="71" t="str">
        <f>ELOLAP!$I$7</f>
        <v>00000000</v>
      </c>
      <c r="V12" s="71" t="str">
        <f>ELOLAP!$J$7</f>
        <v>20090410</v>
      </c>
      <c r="W12" s="1" t="s">
        <v>165</v>
      </c>
      <c r="X12" s="1" t="s">
        <v>203</v>
      </c>
      <c r="Y12" s="1" t="str">
        <f>S12&amp;","&amp;T12&amp;","&amp;U12&amp;","&amp;V12&amp;","&amp;W12&amp;","&amp;X12&amp;","&amp;"@"&amp;X12&amp;"00"&amp;A12&amp;","&amp;B12&amp;","&amp;C12&amp;","&amp;D12&amp;","&amp;E12&amp;","&amp;F12&amp;","&amp;G12&amp;","&amp;H12&amp;","&amp;I12&amp;","&amp;J12&amp;","&amp;K12&amp;","&amp;L12&amp;","&amp;M12&amp;","&amp;N12&amp;","&amp;O12&amp;","&amp;P12&amp;","&amp;Q12</f>
        <v>R12,2011N1,00000000,20090410,E,TBK4,@TBK40001,XYZ007,EK,EUR,,0,89,,89,,,,,,,,</v>
      </c>
    </row>
    <row r="13" spans="1:17" ht="12.75">
      <c r="A13" s="93" t="s">
        <v>16</v>
      </c>
      <c r="B13" s="15"/>
      <c r="C13" s="15"/>
      <c r="D13" s="15"/>
      <c r="E13" s="12"/>
      <c r="F13" s="63"/>
      <c r="G13" s="63"/>
      <c r="H13" s="64"/>
      <c r="I13" s="63"/>
      <c r="J13" s="63"/>
      <c r="K13" s="63"/>
      <c r="L13" s="63"/>
      <c r="M13" s="63"/>
      <c r="N13" s="63"/>
      <c r="O13" s="26"/>
      <c r="P13" s="26"/>
      <c r="Q13" s="26"/>
    </row>
    <row r="14" spans="1:17" ht="12.75">
      <c r="A14" s="93" t="s">
        <v>17</v>
      </c>
      <c r="B14" s="15"/>
      <c r="C14" s="15"/>
      <c r="D14" s="15"/>
      <c r="E14" s="3"/>
      <c r="F14" s="55"/>
      <c r="G14" s="55"/>
      <c r="H14" s="55"/>
      <c r="I14" s="55"/>
      <c r="J14" s="55"/>
      <c r="K14" s="55"/>
      <c r="L14" s="55"/>
      <c r="M14" s="55"/>
      <c r="N14" s="55"/>
      <c r="O14" s="26"/>
      <c r="P14" s="26"/>
      <c r="Q14" s="26"/>
    </row>
    <row r="15" spans="1:17" ht="12.75">
      <c r="A15" s="93" t="s">
        <v>98</v>
      </c>
      <c r="B15" s="15"/>
      <c r="C15" s="15"/>
      <c r="D15" s="15"/>
      <c r="E15" s="3"/>
      <c r="F15" s="55"/>
      <c r="G15" s="55"/>
      <c r="H15" s="55"/>
      <c r="I15" s="55"/>
      <c r="J15" s="55"/>
      <c r="K15" s="55"/>
      <c r="L15" s="55"/>
      <c r="M15" s="55"/>
      <c r="N15" s="55"/>
      <c r="O15" s="26"/>
      <c r="P15" s="26"/>
      <c r="Q15" s="26"/>
    </row>
    <row r="16" spans="1:17" ht="12.75">
      <c r="A16" s="29" t="s">
        <v>34</v>
      </c>
      <c r="B16" s="29"/>
      <c r="C16" s="29"/>
      <c r="D16" s="29"/>
      <c r="E16" s="3"/>
      <c r="F16" s="55"/>
      <c r="G16" s="55"/>
      <c r="H16" s="55"/>
      <c r="I16" s="55"/>
      <c r="J16" s="55"/>
      <c r="K16" s="55"/>
      <c r="L16" s="55"/>
      <c r="M16" s="55"/>
      <c r="N16" s="55"/>
      <c r="O16" s="26"/>
      <c r="P16" s="26"/>
      <c r="Q16" s="26"/>
    </row>
    <row r="17" ht="12.75">
      <c r="A17" s="49"/>
    </row>
  </sheetData>
  <sheetProtection/>
  <mergeCells count="21">
    <mergeCell ref="O9:O10"/>
    <mergeCell ref="P9:P10"/>
    <mergeCell ref="J8:J10"/>
    <mergeCell ref="K8:M8"/>
    <mergeCell ref="N8:N10"/>
    <mergeCell ref="A7:A10"/>
    <mergeCell ref="B7:B10"/>
    <mergeCell ref="C7:C10"/>
    <mergeCell ref="D7:D10"/>
    <mergeCell ref="E7:E10"/>
    <mergeCell ref="J7:N7"/>
    <mergeCell ref="F7:I7"/>
    <mergeCell ref="F8:F10"/>
    <mergeCell ref="G8:H8"/>
    <mergeCell ref="I8:I10"/>
    <mergeCell ref="G9:G10"/>
    <mergeCell ref="Q9:Q10"/>
    <mergeCell ref="H9:H10"/>
    <mergeCell ref="K9:L9"/>
    <mergeCell ref="M9:M10"/>
    <mergeCell ref="O7:Q8"/>
  </mergeCells>
  <printOptions horizontalCentered="1"/>
  <pageMargins left="0.6" right="0.1968503937007874" top="0.5905511811023623" bottom="0.984251968503937" header="0.2755905511811024" footer="0.5118110236220472"/>
  <pageSetup fitToHeight="1" fitToWidth="1" horizontalDpi="600" verticalDpi="600" orientation="landscape" paperSize="9" scale="67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2"/>
  <sheetViews>
    <sheetView showGridLines="0" zoomScalePageLayoutView="0" workbookViewId="0" topLeftCell="A1">
      <selection activeCell="I8" sqref="I8"/>
    </sheetView>
  </sheetViews>
  <sheetFormatPr defaultColWidth="9.140625" defaultRowHeight="12.75"/>
  <cols>
    <col min="1" max="1" width="5.7109375" style="0" customWidth="1"/>
    <col min="2" max="2" width="15.8515625" style="0" customWidth="1"/>
    <col min="3" max="3" width="13.7109375" style="0" customWidth="1"/>
    <col min="4" max="4" width="10.7109375" style="0" customWidth="1"/>
    <col min="5" max="5" width="13.7109375" style="0" customWidth="1"/>
    <col min="6" max="6" width="16.8515625" style="0" customWidth="1"/>
  </cols>
  <sheetData>
    <row r="1" ht="78" customHeight="1"/>
    <row r="3" s="1" customFormat="1" ht="12.75">
      <c r="A3" s="17" t="s">
        <v>132</v>
      </c>
    </row>
    <row r="4" spans="1:12" s="1" customFormat="1" ht="39.75" customHeight="1">
      <c r="A4" s="163" t="s">
        <v>110</v>
      </c>
      <c r="B4" s="163"/>
      <c r="C4" s="163"/>
      <c r="D4" s="163"/>
      <c r="E4" s="163"/>
      <c r="F4" s="163"/>
      <c r="G4" s="80"/>
      <c r="H4" s="80"/>
      <c r="I4" s="80"/>
      <c r="J4" s="80"/>
      <c r="K4" s="80"/>
      <c r="L4" s="80"/>
    </row>
    <row r="5" s="1" customFormat="1" ht="12.75"/>
    <row r="6" spans="1:14" ht="38.25">
      <c r="A6" s="54" t="s">
        <v>44</v>
      </c>
      <c r="B6" s="12" t="s">
        <v>89</v>
      </c>
      <c r="C6" s="54" t="s">
        <v>42</v>
      </c>
      <c r="D6" s="54" t="s">
        <v>71</v>
      </c>
      <c r="E6" s="54" t="s">
        <v>46</v>
      </c>
      <c r="F6" s="54" t="s">
        <v>43</v>
      </c>
      <c r="H6" s="83" t="s">
        <v>155</v>
      </c>
      <c r="I6" s="83" t="s">
        <v>156</v>
      </c>
      <c r="J6" s="83" t="s">
        <v>157</v>
      </c>
      <c r="K6" s="83" t="s">
        <v>158</v>
      </c>
      <c r="L6" s="83" t="s">
        <v>159</v>
      </c>
      <c r="M6" s="1" t="s">
        <v>160</v>
      </c>
      <c r="N6" s="1" t="s">
        <v>161</v>
      </c>
    </row>
    <row r="7" spans="1:6" ht="12.75">
      <c r="A7" s="26"/>
      <c r="B7" s="12" t="s">
        <v>19</v>
      </c>
      <c r="C7" s="25" t="s">
        <v>20</v>
      </c>
      <c r="D7" s="25" t="s">
        <v>21</v>
      </c>
      <c r="E7" s="25" t="s">
        <v>30</v>
      </c>
      <c r="F7" s="25" t="s">
        <v>22</v>
      </c>
    </row>
    <row r="8" spans="1:14" ht="12.75">
      <c r="A8" s="93" t="s">
        <v>15</v>
      </c>
      <c r="B8" s="25" t="s">
        <v>214</v>
      </c>
      <c r="C8" s="29" t="s">
        <v>192</v>
      </c>
      <c r="D8" s="38" t="s">
        <v>188</v>
      </c>
      <c r="E8" s="25" t="s">
        <v>216</v>
      </c>
      <c r="F8" s="66">
        <v>-5000</v>
      </c>
      <c r="H8" s="71" t="str">
        <f>ELOLAP!$G$7</f>
        <v>R12</v>
      </c>
      <c r="I8" s="71" t="str">
        <f>ELOLAP!$H$7</f>
        <v>2011N1</v>
      </c>
      <c r="J8" s="114" t="str">
        <f>ELOLAP!$I$7</f>
        <v>00000000</v>
      </c>
      <c r="K8" s="114" t="str">
        <f>ELOLAP!$J$7</f>
        <v>20090410</v>
      </c>
      <c r="L8" s="104" t="s">
        <v>165</v>
      </c>
      <c r="M8" s="104" t="s">
        <v>217</v>
      </c>
      <c r="N8" s="1" t="str">
        <f>H8&amp;","&amp;I8&amp;","&amp;J8&amp;","&amp;K8&amp;","&amp;L8&amp;","&amp;M8&amp;","&amp;"@"&amp;M8&amp;"00"&amp;A8&amp;","&amp;B8&amp;","&amp;C8&amp;","&amp;D8&amp;","&amp;E8&amp;","&amp;F8</f>
        <v>R12,2011N1,00000000,20090410,E,TBK5,@TBK50001,XYZ113,EHITK,EUR,KOVEL,-5000</v>
      </c>
    </row>
    <row r="9" spans="1:6" ht="12.75">
      <c r="A9" s="93" t="s">
        <v>16</v>
      </c>
      <c r="B9" s="12"/>
      <c r="C9" s="26"/>
      <c r="D9" s="26"/>
      <c r="E9" s="25"/>
      <c r="F9" s="66"/>
    </row>
    <row r="10" spans="1:6" ht="12.75">
      <c r="A10" s="93" t="s">
        <v>17</v>
      </c>
      <c r="B10" s="25"/>
      <c r="C10" s="26"/>
      <c r="D10" s="26"/>
      <c r="E10" s="25"/>
      <c r="F10" s="66"/>
    </row>
    <row r="11" spans="1:6" ht="12.75">
      <c r="A11" s="15" t="s">
        <v>14</v>
      </c>
      <c r="B11" s="25"/>
      <c r="C11" s="26"/>
      <c r="D11" s="26"/>
      <c r="E11" s="25"/>
      <c r="F11" s="66"/>
    </row>
    <row r="12" spans="1:6" ht="12.75">
      <c r="A12" s="29" t="s">
        <v>34</v>
      </c>
      <c r="B12" s="25"/>
      <c r="C12" s="26"/>
      <c r="D12" s="26"/>
      <c r="E12" s="25"/>
      <c r="F12" s="66"/>
    </row>
  </sheetData>
  <sheetProtection/>
  <mergeCells count="1">
    <mergeCell ref="A4:F4"/>
  </mergeCells>
  <printOptions horizontalCentered="1"/>
  <pageMargins left="0.7480314960629921" right="0.7480314960629921" top="0.8267716535433072" bottom="0.984251968503937" header="0.35433070866141736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PageLayoutView="0" workbookViewId="0" topLeftCell="L1">
      <selection activeCell="Q11" sqref="Q11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13.7109375" style="1" customWidth="1"/>
    <col min="4" max="4" width="10.7109375" style="1" customWidth="1"/>
    <col min="5" max="13" width="12.7109375" style="1" customWidth="1"/>
    <col min="14" max="14" width="13.00390625" style="1" customWidth="1"/>
    <col min="15" max="15" width="6.8515625" style="1" customWidth="1"/>
    <col min="16" max="16" width="5.00390625" style="1" bestFit="1" customWidth="1"/>
    <col min="17" max="17" width="11.421875" style="1" customWidth="1"/>
    <col min="18" max="18" width="12.421875" style="1" bestFit="1" customWidth="1"/>
    <col min="19" max="19" width="12.28125" style="1" customWidth="1"/>
    <col min="20" max="20" width="9.140625" style="1" customWidth="1"/>
    <col min="21" max="21" width="8.28125" style="1" bestFit="1" customWidth="1"/>
    <col min="22" max="22" width="10.57421875" style="1" customWidth="1"/>
    <col min="23" max="16384" width="9.140625" style="1" customWidth="1"/>
  </cols>
  <sheetData>
    <row r="1" spans="1:2" ht="77.25" customHeight="1">
      <c r="A1" s="18"/>
      <c r="B1" s="5"/>
    </row>
    <row r="2" spans="1:2" ht="12.75">
      <c r="A2" s="18"/>
      <c r="B2" s="5"/>
    </row>
    <row r="3" ht="12.75">
      <c r="A3" s="17" t="s">
        <v>131</v>
      </c>
    </row>
    <row r="4" spans="1:20" ht="12.75">
      <c r="A4" s="36" t="s">
        <v>111</v>
      </c>
      <c r="B4" s="36"/>
      <c r="C4" s="36"/>
      <c r="D4" s="36"/>
      <c r="E4" s="36"/>
      <c r="F4" s="36"/>
      <c r="G4" s="36"/>
      <c r="H4" s="36"/>
      <c r="I4" s="36"/>
      <c r="J4" s="46"/>
      <c r="K4" s="46"/>
      <c r="L4" s="46"/>
      <c r="M4" s="46"/>
      <c r="N4" s="46"/>
      <c r="O4" s="7"/>
      <c r="P4" s="7"/>
      <c r="Q4" s="7"/>
      <c r="R4" s="28"/>
      <c r="T4" s="7"/>
    </row>
    <row r="5" spans="1:20" ht="12.75">
      <c r="A5" s="17"/>
      <c r="B5" s="36"/>
      <c r="C5" s="36"/>
      <c r="D5" s="36"/>
      <c r="E5" s="14"/>
      <c r="F5" s="14"/>
      <c r="G5" s="14"/>
      <c r="H5" s="14"/>
      <c r="I5" s="14"/>
      <c r="J5" s="4"/>
      <c r="K5" s="4"/>
      <c r="L5" s="4"/>
      <c r="M5" s="4"/>
      <c r="N5" s="4"/>
      <c r="O5" s="7"/>
      <c r="P5" s="7"/>
      <c r="Q5" s="7"/>
      <c r="R5" s="28"/>
      <c r="T5" s="7"/>
    </row>
    <row r="6" spans="1:14" ht="12.75" customHeight="1">
      <c r="A6" s="137" t="s">
        <v>44</v>
      </c>
      <c r="B6" s="132" t="s">
        <v>89</v>
      </c>
      <c r="C6" s="137" t="s">
        <v>42</v>
      </c>
      <c r="D6" s="132" t="s">
        <v>71</v>
      </c>
      <c r="E6" s="161" t="s">
        <v>11</v>
      </c>
      <c r="F6" s="161"/>
      <c r="G6" s="161"/>
      <c r="H6" s="161"/>
      <c r="I6" s="161"/>
      <c r="J6" s="132" t="s">
        <v>3</v>
      </c>
      <c r="K6" s="132"/>
      <c r="L6" s="132"/>
      <c r="M6" s="132"/>
      <c r="N6" s="132"/>
    </row>
    <row r="7" spans="1:14" ht="12.75" customHeight="1">
      <c r="A7" s="137"/>
      <c r="B7" s="132"/>
      <c r="C7" s="137"/>
      <c r="D7" s="132"/>
      <c r="E7" s="132" t="s">
        <v>4</v>
      </c>
      <c r="F7" s="132" t="s">
        <v>5</v>
      </c>
      <c r="G7" s="132"/>
      <c r="H7" s="132"/>
      <c r="I7" s="132" t="s">
        <v>6</v>
      </c>
      <c r="J7" s="132" t="s">
        <v>73</v>
      </c>
      <c r="K7" s="132" t="s">
        <v>5</v>
      </c>
      <c r="L7" s="132"/>
      <c r="M7" s="132"/>
      <c r="N7" s="132" t="s">
        <v>75</v>
      </c>
    </row>
    <row r="8" spans="1:14" ht="13.5" customHeight="1">
      <c r="A8" s="137"/>
      <c r="B8" s="132"/>
      <c r="C8" s="137"/>
      <c r="D8" s="132"/>
      <c r="E8" s="132"/>
      <c r="F8" s="132" t="s">
        <v>0</v>
      </c>
      <c r="G8" s="132"/>
      <c r="H8" s="132" t="s">
        <v>1</v>
      </c>
      <c r="I8" s="132"/>
      <c r="J8" s="132"/>
      <c r="K8" s="132" t="s">
        <v>0</v>
      </c>
      <c r="L8" s="132"/>
      <c r="M8" s="132" t="s">
        <v>1</v>
      </c>
      <c r="N8" s="132"/>
    </row>
    <row r="9" spans="1:22" ht="51">
      <c r="A9" s="137"/>
      <c r="B9" s="132"/>
      <c r="C9" s="137"/>
      <c r="D9" s="132"/>
      <c r="E9" s="132"/>
      <c r="F9" s="12" t="s">
        <v>12</v>
      </c>
      <c r="G9" s="12" t="s">
        <v>13</v>
      </c>
      <c r="H9" s="132"/>
      <c r="I9" s="132"/>
      <c r="J9" s="132"/>
      <c r="K9" s="12" t="s">
        <v>74</v>
      </c>
      <c r="L9" s="12" t="s">
        <v>10</v>
      </c>
      <c r="M9" s="132"/>
      <c r="N9" s="132"/>
      <c r="P9" s="83" t="s">
        <v>155</v>
      </c>
      <c r="Q9" s="83" t="s">
        <v>156</v>
      </c>
      <c r="R9" s="83" t="s">
        <v>157</v>
      </c>
      <c r="S9" s="83" t="s">
        <v>158</v>
      </c>
      <c r="T9" s="83" t="s">
        <v>159</v>
      </c>
      <c r="U9" s="1" t="s">
        <v>160</v>
      </c>
      <c r="V9" s="1" t="s">
        <v>161</v>
      </c>
    </row>
    <row r="10" spans="1:14" s="37" customFormat="1" ht="12.75">
      <c r="A10" s="16"/>
      <c r="B10" s="15" t="s">
        <v>19</v>
      </c>
      <c r="C10" s="15" t="s">
        <v>20</v>
      </c>
      <c r="D10" s="15" t="s">
        <v>21</v>
      </c>
      <c r="E10" s="10" t="s">
        <v>30</v>
      </c>
      <c r="F10" s="57" t="s">
        <v>22</v>
      </c>
      <c r="G10" s="57" t="s">
        <v>23</v>
      </c>
      <c r="H10" s="15" t="s">
        <v>24</v>
      </c>
      <c r="I10" s="57" t="s">
        <v>25</v>
      </c>
      <c r="J10" s="57" t="s">
        <v>26</v>
      </c>
      <c r="K10" s="57" t="s">
        <v>27</v>
      </c>
      <c r="L10" s="57" t="s">
        <v>28</v>
      </c>
      <c r="M10" s="57" t="s">
        <v>29</v>
      </c>
      <c r="N10" s="57" t="s">
        <v>31</v>
      </c>
    </row>
    <row r="11" spans="1:22" ht="12.75">
      <c r="A11" s="93" t="s">
        <v>15</v>
      </c>
      <c r="B11" s="25"/>
      <c r="C11" s="25"/>
      <c r="D11" s="27"/>
      <c r="E11" s="59"/>
      <c r="F11" s="59"/>
      <c r="G11" s="59"/>
      <c r="H11" s="59"/>
      <c r="I11" s="59"/>
      <c r="J11" s="55"/>
      <c r="K11" s="55"/>
      <c r="L11" s="55"/>
      <c r="M11" s="55"/>
      <c r="N11" s="55"/>
      <c r="O11" s="111">
        <f>E11+F11-G11+H11-I11+J11+K11-L11+M11-N11</f>
        <v>0</v>
      </c>
      <c r="P11" s="116" t="str">
        <f>ELOLAP!$G$7</f>
        <v>R12</v>
      </c>
      <c r="Q11" s="116" t="str">
        <f>ELOLAP!$H$7</f>
        <v>2011N1</v>
      </c>
      <c r="R11" s="71" t="str">
        <f>ELOLAP!$I$7</f>
        <v>00000000</v>
      </c>
      <c r="S11" s="71" t="str">
        <f>ELOLAP!$J$7</f>
        <v>20090410</v>
      </c>
      <c r="T11" s="1" t="s">
        <v>218</v>
      </c>
      <c r="U11" s="1" t="s">
        <v>223</v>
      </c>
      <c r="V11" s="1" t="str">
        <f>P11&amp;","&amp;Q11&amp;","&amp;R11&amp;","&amp;S11&amp;","&amp;T11&amp;","&amp;U11</f>
        <v>R12,2011N1,00000000,20090410,N,TBT1</v>
      </c>
    </row>
    <row r="12" spans="1:14" ht="12.75">
      <c r="A12" s="93" t="s">
        <v>16</v>
      </c>
      <c r="B12" s="25"/>
      <c r="C12" s="25"/>
      <c r="D12" s="27"/>
      <c r="E12" s="59"/>
      <c r="F12" s="59"/>
      <c r="G12" s="59"/>
      <c r="H12" s="59"/>
      <c r="I12" s="59"/>
      <c r="J12" s="55"/>
      <c r="K12" s="55"/>
      <c r="L12" s="55"/>
      <c r="M12" s="55"/>
      <c r="N12" s="55"/>
    </row>
    <row r="13" spans="1:14" ht="12.75">
      <c r="A13" s="93" t="s">
        <v>17</v>
      </c>
      <c r="B13" s="25"/>
      <c r="C13" s="25"/>
      <c r="D13" s="27"/>
      <c r="E13" s="59"/>
      <c r="F13" s="59"/>
      <c r="G13" s="59"/>
      <c r="H13" s="59"/>
      <c r="I13" s="59"/>
      <c r="J13" s="55"/>
      <c r="K13" s="55"/>
      <c r="L13" s="55"/>
      <c r="M13" s="55"/>
      <c r="N13" s="55"/>
    </row>
    <row r="14" spans="1:14" ht="12.75">
      <c r="A14" s="25" t="s">
        <v>14</v>
      </c>
      <c r="B14" s="25"/>
      <c r="C14" s="25"/>
      <c r="D14" s="26"/>
      <c r="E14" s="60"/>
      <c r="F14" s="60"/>
      <c r="G14" s="60"/>
      <c r="H14" s="60"/>
      <c r="I14" s="60"/>
      <c r="J14" s="55"/>
      <c r="K14" s="55"/>
      <c r="L14" s="55"/>
      <c r="M14" s="55"/>
      <c r="N14" s="55"/>
    </row>
    <row r="15" spans="1:14" ht="12.75">
      <c r="A15" s="25" t="s">
        <v>34</v>
      </c>
      <c r="B15" s="25"/>
      <c r="C15" s="25"/>
      <c r="D15" s="26"/>
      <c r="E15" s="60"/>
      <c r="F15" s="60"/>
      <c r="G15" s="60"/>
      <c r="H15" s="60"/>
      <c r="I15" s="60"/>
      <c r="J15" s="55"/>
      <c r="K15" s="55"/>
      <c r="L15" s="55"/>
      <c r="M15" s="55"/>
      <c r="N15" s="55"/>
    </row>
    <row r="16" ht="12.75">
      <c r="A16" s="49"/>
    </row>
    <row r="17" ht="12.75">
      <c r="A17" s="1"/>
    </row>
  </sheetData>
  <sheetProtection/>
  <mergeCells count="16">
    <mergeCell ref="K8:L8"/>
    <mergeCell ref="M8:M9"/>
    <mergeCell ref="E6:I6"/>
    <mergeCell ref="J6:N6"/>
    <mergeCell ref="E7:E9"/>
    <mergeCell ref="F7:H7"/>
    <mergeCell ref="I7:I9"/>
    <mergeCell ref="J7:J9"/>
    <mergeCell ref="K7:M7"/>
    <mergeCell ref="N7:N9"/>
    <mergeCell ref="F8:G8"/>
    <mergeCell ref="H8:H9"/>
    <mergeCell ref="A6:A9"/>
    <mergeCell ref="B6:B9"/>
    <mergeCell ref="C6:C9"/>
    <mergeCell ref="D6:D9"/>
  </mergeCells>
  <printOptions horizontalCentered="1"/>
  <pageMargins left="0.6" right="0.2755905511811024" top="0.5118110236220472" bottom="0.984251968503937" header="0.2362204724409449" footer="0.5118110236220472"/>
  <pageSetup fitToHeight="1" fitToWidth="1" horizontalDpi="600" verticalDpi="600" orientation="landscape" paperSize="9" scale="81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F1">
      <selection activeCell="K14" sqref="K14"/>
    </sheetView>
  </sheetViews>
  <sheetFormatPr defaultColWidth="9.140625" defaultRowHeight="12.75"/>
  <cols>
    <col min="1" max="1" width="5.7109375" style="1" customWidth="1"/>
    <col min="2" max="3" width="15.7109375" style="1" customWidth="1"/>
    <col min="4" max="4" width="10.8515625" style="1" customWidth="1"/>
    <col min="5" max="8" width="12.7109375" style="1" customWidth="1"/>
    <col min="9" max="9" width="12.28125" style="1" customWidth="1"/>
    <col min="10" max="10" width="14.28125" style="1" customWidth="1"/>
    <col min="11" max="11" width="5.00390625" style="1" bestFit="1" customWidth="1"/>
    <col min="12" max="12" width="10.140625" style="1" bestFit="1" customWidth="1"/>
    <col min="13" max="13" width="12.421875" style="1" bestFit="1" customWidth="1"/>
    <col min="14" max="15" width="7.8515625" style="1" bestFit="1" customWidth="1"/>
    <col min="16" max="16" width="9.140625" style="1" customWidth="1"/>
    <col min="17" max="17" width="15.28125" style="1" bestFit="1" customWidth="1"/>
    <col min="18" max="18" width="14.57421875" style="1" customWidth="1"/>
    <col min="19" max="19" width="13.57421875" style="1" customWidth="1"/>
    <col min="20" max="20" width="11.421875" style="1" customWidth="1"/>
    <col min="21" max="21" width="17.7109375" style="1" customWidth="1"/>
    <col min="22" max="22" width="12.28125" style="1" customWidth="1"/>
    <col min="23" max="23" width="9.140625" style="1" customWidth="1"/>
    <col min="24" max="24" width="14.57421875" style="1" customWidth="1"/>
    <col min="25" max="25" width="10.57421875" style="1" customWidth="1"/>
    <col min="26" max="16384" width="9.140625" style="1" customWidth="1"/>
  </cols>
  <sheetData>
    <row r="1" spans="1:3" ht="78.75" customHeight="1">
      <c r="A1" s="18"/>
      <c r="B1" s="5"/>
      <c r="C1" s="5"/>
    </row>
    <row r="2" spans="1:3" ht="14.25" customHeight="1">
      <c r="A2" s="18"/>
      <c r="B2" s="5"/>
      <c r="C2" s="5"/>
    </row>
    <row r="3" ht="12.75">
      <c r="A3" s="17" t="s">
        <v>130</v>
      </c>
    </row>
    <row r="4" spans="1:8" ht="39.75" customHeight="1">
      <c r="A4" s="163" t="s">
        <v>112</v>
      </c>
      <c r="B4" s="163"/>
      <c r="C4" s="163"/>
      <c r="D4" s="163"/>
      <c r="E4" s="163"/>
      <c r="F4" s="163"/>
      <c r="G4" s="163"/>
      <c r="H4" s="163"/>
    </row>
    <row r="5" spans="1:10" ht="12.75">
      <c r="A5" s="17"/>
      <c r="G5" s="14"/>
      <c r="J5" s="14"/>
    </row>
    <row r="6" spans="1:8" ht="12.75" customHeight="1">
      <c r="A6" s="137" t="s">
        <v>18</v>
      </c>
      <c r="B6" s="132" t="s">
        <v>89</v>
      </c>
      <c r="C6" s="147" t="s">
        <v>42</v>
      </c>
      <c r="D6" s="132" t="s">
        <v>71</v>
      </c>
      <c r="E6" s="161" t="s">
        <v>11</v>
      </c>
      <c r="F6" s="161"/>
      <c r="G6" s="161"/>
      <c r="H6" s="161"/>
    </row>
    <row r="7" spans="1:9" ht="12.75" customHeight="1">
      <c r="A7" s="137"/>
      <c r="B7" s="132"/>
      <c r="C7" s="148"/>
      <c r="D7" s="132"/>
      <c r="E7" s="132" t="s">
        <v>4</v>
      </c>
      <c r="F7" s="132" t="s">
        <v>5</v>
      </c>
      <c r="G7" s="132"/>
      <c r="H7" s="132" t="s">
        <v>6</v>
      </c>
      <c r="I7" s="1"/>
    </row>
    <row r="8" spans="1:8" ht="12.75" customHeight="1">
      <c r="A8" s="137"/>
      <c r="B8" s="132"/>
      <c r="C8" s="148"/>
      <c r="D8" s="132"/>
      <c r="E8" s="132"/>
      <c r="F8" s="132" t="s">
        <v>47</v>
      </c>
      <c r="G8" s="132" t="s">
        <v>1</v>
      </c>
      <c r="H8" s="132"/>
    </row>
    <row r="9" spans="1:17" ht="57" customHeight="1">
      <c r="A9" s="137"/>
      <c r="B9" s="132"/>
      <c r="C9" s="149"/>
      <c r="D9" s="132"/>
      <c r="E9" s="132"/>
      <c r="F9" s="132"/>
      <c r="G9" s="132"/>
      <c r="H9" s="132"/>
      <c r="K9" s="83" t="s">
        <v>155</v>
      </c>
      <c r="L9" s="83" t="s">
        <v>156</v>
      </c>
      <c r="M9" s="83" t="s">
        <v>157</v>
      </c>
      <c r="N9" s="83" t="s">
        <v>158</v>
      </c>
      <c r="O9" s="83" t="s">
        <v>159</v>
      </c>
      <c r="P9" s="1" t="s">
        <v>160</v>
      </c>
      <c r="Q9" s="1" t="s">
        <v>161</v>
      </c>
    </row>
    <row r="10" spans="1:17" ht="12.75">
      <c r="A10" s="61"/>
      <c r="B10" s="15" t="s">
        <v>19</v>
      </c>
      <c r="C10" s="15" t="s">
        <v>20</v>
      </c>
      <c r="D10" s="15" t="s">
        <v>21</v>
      </c>
      <c r="E10" s="57" t="s">
        <v>30</v>
      </c>
      <c r="F10" s="57" t="s">
        <v>22</v>
      </c>
      <c r="G10" s="57" t="s">
        <v>23</v>
      </c>
      <c r="H10" s="57" t="s">
        <v>24</v>
      </c>
      <c r="K10" s="37"/>
      <c r="L10" s="37"/>
      <c r="M10" s="37"/>
      <c r="N10" s="37"/>
      <c r="O10" s="37"/>
      <c r="P10" s="37"/>
      <c r="Q10" s="37"/>
    </row>
    <row r="11" spans="1:17" ht="12.75">
      <c r="A11" s="93" t="s">
        <v>15</v>
      </c>
      <c r="B11" s="15" t="s">
        <v>212</v>
      </c>
      <c r="C11" s="15" t="s">
        <v>195</v>
      </c>
      <c r="D11" s="3" t="s">
        <v>188</v>
      </c>
      <c r="E11" s="55">
        <v>13456</v>
      </c>
      <c r="F11" s="55">
        <v>-5677</v>
      </c>
      <c r="G11" s="55"/>
      <c r="H11" s="55">
        <v>7779</v>
      </c>
      <c r="I11" s="111">
        <f>E11+F11+G11-H11</f>
        <v>0</v>
      </c>
      <c r="K11" s="116" t="str">
        <f>ELOLAP!$G$7</f>
        <v>R12</v>
      </c>
      <c r="L11" s="116" t="str">
        <f>ELOLAP!$H$7</f>
        <v>2011N1</v>
      </c>
      <c r="M11" s="71" t="str">
        <f>ELOLAP!$I$7</f>
        <v>00000000</v>
      </c>
      <c r="N11" s="71" t="str">
        <f>ELOLAP!$J$7</f>
        <v>20090410</v>
      </c>
      <c r="O11" s="1" t="s">
        <v>165</v>
      </c>
      <c r="P11" s="1" t="s">
        <v>204</v>
      </c>
      <c r="Q11" s="1" t="str">
        <f>K11&amp;","&amp;L11&amp;","&amp;M11&amp;","&amp;N11&amp;","&amp;O11&amp;","&amp;P11&amp;","&amp;"@"&amp;P11&amp;"00"&amp;A11&amp;","&amp;B11&amp;","&amp;C11&amp;","&amp;D11&amp;","&amp;E11&amp;","&amp;F11&amp;","&amp;G11&amp;","&amp;H11</f>
        <v>R12,2011N1,00000000,20090410,E,TBT3,@TBT30001,XYZ001,KERHITT,EUR,13456,-5677,,7779</v>
      </c>
    </row>
    <row r="12" spans="1:17" ht="12.75">
      <c r="A12" s="93" t="s">
        <v>16</v>
      </c>
      <c r="B12" s="15" t="s">
        <v>214</v>
      </c>
      <c r="C12" s="15" t="s">
        <v>195</v>
      </c>
      <c r="D12" s="3" t="s">
        <v>188</v>
      </c>
      <c r="E12" s="55">
        <v>3776</v>
      </c>
      <c r="F12" s="55">
        <v>65</v>
      </c>
      <c r="G12" s="55"/>
      <c r="H12" s="55">
        <v>3841</v>
      </c>
      <c r="I12" s="111">
        <f>E12+F12+G12-H12</f>
        <v>0</v>
      </c>
      <c r="K12" s="116" t="str">
        <f>ELOLAP!$G$7</f>
        <v>R12</v>
      </c>
      <c r="L12" s="116" t="str">
        <f>ELOLAP!$H$7</f>
        <v>2011N1</v>
      </c>
      <c r="M12" s="71" t="str">
        <f>ELOLAP!$I$7</f>
        <v>00000000</v>
      </c>
      <c r="N12" s="71" t="str">
        <f>ELOLAP!$J$7</f>
        <v>20090410</v>
      </c>
      <c r="O12" s="1" t="s">
        <v>165</v>
      </c>
      <c r="P12" s="1" t="s">
        <v>204</v>
      </c>
      <c r="Q12" s="1" t="str">
        <f>K12&amp;","&amp;L12&amp;","&amp;M12&amp;","&amp;N12&amp;","&amp;O12&amp;","&amp;P12&amp;","&amp;"@"&amp;P12&amp;"00"&amp;A12&amp;","&amp;B12&amp;","&amp;C12&amp;","&amp;D12&amp;","&amp;E12&amp;","&amp;F12&amp;","&amp;G12&amp;","&amp;H12</f>
        <v>R12,2011N1,00000000,20090410,E,TBT3,@TBT30002,XYZ113,KERHITT,EUR,3776,65,,3841</v>
      </c>
    </row>
    <row r="13" spans="1:17" ht="12.75">
      <c r="A13" s="93" t="s">
        <v>17</v>
      </c>
      <c r="B13" s="15" t="s">
        <v>215</v>
      </c>
      <c r="C13" s="15" t="s">
        <v>195</v>
      </c>
      <c r="D13" s="3" t="s">
        <v>188</v>
      </c>
      <c r="E13" s="55">
        <v>1089</v>
      </c>
      <c r="F13" s="55">
        <v>-1089</v>
      </c>
      <c r="G13" s="55"/>
      <c r="H13" s="55">
        <v>0</v>
      </c>
      <c r="I13" s="111">
        <f>E13+F13+G13-H13</f>
        <v>0</v>
      </c>
      <c r="K13" s="116" t="str">
        <f>ELOLAP!$G$7</f>
        <v>R12</v>
      </c>
      <c r="L13" s="116" t="str">
        <f>ELOLAP!$H$7</f>
        <v>2011N1</v>
      </c>
      <c r="M13" s="71" t="str">
        <f>ELOLAP!$I$7</f>
        <v>00000000</v>
      </c>
      <c r="N13" s="71" t="str">
        <f>ELOLAP!$J$7</f>
        <v>20090410</v>
      </c>
      <c r="O13" s="1" t="s">
        <v>165</v>
      </c>
      <c r="P13" s="1" t="s">
        <v>204</v>
      </c>
      <c r="Q13" s="1" t="str">
        <f>K13&amp;","&amp;L13&amp;","&amp;M13&amp;","&amp;N13&amp;","&amp;O13&amp;","&amp;P13&amp;","&amp;"@"&amp;P13&amp;"00"&amp;A13&amp;","&amp;B13&amp;","&amp;C13&amp;","&amp;D13&amp;","&amp;E13&amp;","&amp;F13&amp;","&amp;G13&amp;","&amp;H13</f>
        <v>R12,2011N1,00000000,20090410,E,TBT3,@TBT30003,XYZ007,KERHITT,EUR,1089,-1089,,0</v>
      </c>
    </row>
    <row r="14" spans="1:17" ht="12.75">
      <c r="A14" s="93" t="s">
        <v>98</v>
      </c>
      <c r="B14" s="15" t="s">
        <v>213</v>
      </c>
      <c r="C14" s="15" t="s">
        <v>195</v>
      </c>
      <c r="D14" s="3" t="s">
        <v>188</v>
      </c>
      <c r="E14" s="55">
        <v>7776</v>
      </c>
      <c r="F14" s="55">
        <v>453</v>
      </c>
      <c r="G14" s="55"/>
      <c r="H14" s="55">
        <v>8229</v>
      </c>
      <c r="I14" s="111">
        <f>E14+F14+G14-H14</f>
        <v>0</v>
      </c>
      <c r="K14" s="116" t="str">
        <f>ELOLAP!$G$7</f>
        <v>R12</v>
      </c>
      <c r="L14" s="116" t="str">
        <f>ELOLAP!$H$7</f>
        <v>2011N1</v>
      </c>
      <c r="M14" s="71" t="str">
        <f>ELOLAP!$I$7</f>
        <v>00000000</v>
      </c>
      <c r="N14" s="71" t="str">
        <f>ELOLAP!$J$7</f>
        <v>20090410</v>
      </c>
      <c r="O14" s="1" t="s">
        <v>165</v>
      </c>
      <c r="P14" s="1" t="s">
        <v>204</v>
      </c>
      <c r="Q14" s="1" t="str">
        <f>K14&amp;","&amp;L14&amp;","&amp;M14&amp;","&amp;N14&amp;","&amp;O14&amp;","&amp;P14&amp;","&amp;"@"&amp;P14&amp;"00"&amp;A14&amp;","&amp;B14&amp;","&amp;C14&amp;","&amp;D14&amp;","&amp;E14&amp;","&amp;F14&amp;","&amp;G14&amp;","&amp;H14</f>
        <v>R12,2011N1,00000000,20090410,E,TBT3,@TBT30004,XYZ002,KERHITT,EUR,7776,453,,8229</v>
      </c>
    </row>
    <row r="15" spans="1:8" ht="12.75">
      <c r="A15" s="29" t="s">
        <v>34</v>
      </c>
      <c r="B15" s="29"/>
      <c r="C15" s="29"/>
      <c r="D15" s="3"/>
      <c r="E15" s="55"/>
      <c r="F15" s="55"/>
      <c r="G15" s="55"/>
      <c r="H15" s="55"/>
    </row>
    <row r="16" ht="12.75">
      <c r="A16" s="49"/>
    </row>
    <row r="17" ht="12.75">
      <c r="A17" s="31"/>
    </row>
    <row r="20" ht="12.75"/>
    <row r="21" ht="12.75"/>
    <row r="22" ht="12.75"/>
    <row r="23" ht="12.75"/>
    <row r="24" ht="12.75"/>
    <row r="25" ht="12.75"/>
  </sheetData>
  <sheetProtection/>
  <mergeCells count="11">
    <mergeCell ref="F7:G7"/>
    <mergeCell ref="H7:H9"/>
    <mergeCell ref="F8:F9"/>
    <mergeCell ref="G8:G9"/>
    <mergeCell ref="C6:C9"/>
    <mergeCell ref="A4:H4"/>
    <mergeCell ref="A6:A9"/>
    <mergeCell ref="B6:B9"/>
    <mergeCell ref="D6:D9"/>
    <mergeCell ref="E6:H6"/>
    <mergeCell ref="E7:E9"/>
  </mergeCells>
  <printOptions horizontalCentered="1"/>
  <pageMargins left="0.5511811023622047" right="0.35433070866141736" top="0.7086614173228347" bottom="0.984251968503937" header="0.2755905511811024" footer="0.5118110236220472"/>
  <pageSetup horizontalDpi="600" verticalDpi="600" orientation="landscape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PageLayoutView="0" workbookViewId="0" topLeftCell="L1">
      <selection activeCell="Q11" sqref="Q11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13.7109375" style="1" customWidth="1"/>
    <col min="4" max="4" width="10.7109375" style="1" customWidth="1"/>
    <col min="5" max="8" width="12.7109375" style="1" customWidth="1"/>
    <col min="9" max="9" width="12.57421875" style="1" customWidth="1"/>
    <col min="10" max="14" width="12.7109375" style="1" customWidth="1"/>
    <col min="15" max="15" width="14.57421875" style="1" customWidth="1"/>
    <col min="16" max="16" width="5.00390625" style="1" bestFit="1" customWidth="1"/>
    <col min="17" max="17" width="10.140625" style="1" bestFit="1" customWidth="1"/>
    <col min="18" max="18" width="12.421875" style="1" bestFit="1" customWidth="1"/>
    <col min="19" max="20" width="7.8515625" style="1" bestFit="1" customWidth="1"/>
    <col min="21" max="21" width="8.28125" style="1" bestFit="1" customWidth="1"/>
    <col min="22" max="22" width="10.57421875" style="1" customWidth="1"/>
    <col min="23" max="16384" width="9.140625" style="1" customWidth="1"/>
  </cols>
  <sheetData>
    <row r="1" spans="1:2" ht="79.5" customHeight="1">
      <c r="A1" s="18"/>
      <c r="B1" s="5"/>
    </row>
    <row r="2" spans="1:2" ht="12.75">
      <c r="A2" s="18"/>
      <c r="B2" s="5"/>
    </row>
    <row r="3" spans="1:11" ht="12.75">
      <c r="A3" s="17" t="s">
        <v>129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4" ht="27.75" customHeight="1">
      <c r="A4" s="163" t="s">
        <v>113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12" ht="12.75">
      <c r="A5" s="17"/>
      <c r="G5" s="4"/>
      <c r="H5" s="4"/>
      <c r="I5" s="4"/>
      <c r="J5" s="4"/>
      <c r="K5" s="4"/>
      <c r="L5" s="17"/>
    </row>
    <row r="6" spans="1:14" ht="12.75" customHeight="1">
      <c r="A6" s="137" t="s">
        <v>44</v>
      </c>
      <c r="B6" s="132" t="s">
        <v>89</v>
      </c>
      <c r="C6" s="137" t="s">
        <v>42</v>
      </c>
      <c r="D6" s="132" t="s">
        <v>71</v>
      </c>
      <c r="E6" s="147" t="s">
        <v>72</v>
      </c>
      <c r="F6" s="161" t="s">
        <v>11</v>
      </c>
      <c r="G6" s="161"/>
      <c r="H6" s="161"/>
      <c r="I6" s="161"/>
      <c r="J6" s="132" t="s">
        <v>3</v>
      </c>
      <c r="K6" s="132"/>
      <c r="L6" s="132"/>
      <c r="M6" s="132"/>
      <c r="N6" s="132"/>
    </row>
    <row r="7" spans="1:14" ht="12.75" customHeight="1">
      <c r="A7" s="137"/>
      <c r="B7" s="132"/>
      <c r="C7" s="137"/>
      <c r="D7" s="132"/>
      <c r="E7" s="148"/>
      <c r="F7" s="132" t="s">
        <v>4</v>
      </c>
      <c r="G7" s="132" t="s">
        <v>5</v>
      </c>
      <c r="H7" s="132"/>
      <c r="I7" s="132" t="s">
        <v>6</v>
      </c>
      <c r="J7" s="132" t="s">
        <v>73</v>
      </c>
      <c r="K7" s="132" t="s">
        <v>5</v>
      </c>
      <c r="L7" s="132"/>
      <c r="M7" s="132"/>
      <c r="N7" s="132" t="s">
        <v>75</v>
      </c>
    </row>
    <row r="8" spans="1:14" ht="12.75" customHeight="1">
      <c r="A8" s="137"/>
      <c r="B8" s="132"/>
      <c r="C8" s="137"/>
      <c r="D8" s="132"/>
      <c r="E8" s="148"/>
      <c r="F8" s="132"/>
      <c r="G8" s="147" t="s">
        <v>0</v>
      </c>
      <c r="H8" s="132" t="s">
        <v>1</v>
      </c>
      <c r="I8" s="132"/>
      <c r="J8" s="132"/>
      <c r="K8" s="132" t="s">
        <v>0</v>
      </c>
      <c r="L8" s="132"/>
      <c r="M8" s="132" t="s">
        <v>1</v>
      </c>
      <c r="N8" s="132"/>
    </row>
    <row r="9" spans="1:22" ht="63.75" customHeight="1">
      <c r="A9" s="137"/>
      <c r="B9" s="132"/>
      <c r="C9" s="137"/>
      <c r="D9" s="132"/>
      <c r="E9" s="149"/>
      <c r="F9" s="132"/>
      <c r="G9" s="149"/>
      <c r="H9" s="132"/>
      <c r="I9" s="132"/>
      <c r="J9" s="132"/>
      <c r="K9" s="12" t="s">
        <v>74</v>
      </c>
      <c r="L9" s="12" t="s">
        <v>10</v>
      </c>
      <c r="M9" s="132"/>
      <c r="N9" s="132"/>
      <c r="P9" s="83" t="s">
        <v>155</v>
      </c>
      <c r="Q9" s="83" t="s">
        <v>156</v>
      </c>
      <c r="R9" s="83" t="s">
        <v>157</v>
      </c>
      <c r="S9" s="83" t="s">
        <v>158</v>
      </c>
      <c r="T9" s="83" t="s">
        <v>159</v>
      </c>
      <c r="U9" s="1" t="s">
        <v>160</v>
      </c>
      <c r="V9" s="1" t="s">
        <v>161</v>
      </c>
    </row>
    <row r="10" spans="1:14" s="37" customFormat="1" ht="12.75">
      <c r="A10" s="16"/>
      <c r="B10" s="15" t="s">
        <v>19</v>
      </c>
      <c r="C10" s="15" t="s">
        <v>20</v>
      </c>
      <c r="D10" s="15" t="s">
        <v>21</v>
      </c>
      <c r="E10" s="57" t="s">
        <v>30</v>
      </c>
      <c r="F10" s="57" t="s">
        <v>22</v>
      </c>
      <c r="G10" s="57" t="s">
        <v>23</v>
      </c>
      <c r="H10" s="10" t="s">
        <v>24</v>
      </c>
      <c r="I10" s="57" t="s">
        <v>25</v>
      </c>
      <c r="J10" s="57" t="s">
        <v>26</v>
      </c>
      <c r="K10" s="57" t="s">
        <v>27</v>
      </c>
      <c r="L10" s="57" t="s">
        <v>28</v>
      </c>
      <c r="M10" s="57" t="s">
        <v>29</v>
      </c>
      <c r="N10" s="57" t="s">
        <v>31</v>
      </c>
    </row>
    <row r="11" spans="1:22" ht="12.75">
      <c r="A11" s="93" t="s">
        <v>15</v>
      </c>
      <c r="B11" s="15" t="s">
        <v>215</v>
      </c>
      <c r="C11" s="15" t="s">
        <v>194</v>
      </c>
      <c r="D11" s="15" t="s">
        <v>188</v>
      </c>
      <c r="E11" s="12"/>
      <c r="F11" s="94">
        <v>0</v>
      </c>
      <c r="G11" s="94">
        <v>2345</v>
      </c>
      <c r="H11" s="95"/>
      <c r="I11" s="94">
        <v>2345</v>
      </c>
      <c r="J11" s="63"/>
      <c r="K11" s="63"/>
      <c r="L11" s="63"/>
      <c r="M11" s="63"/>
      <c r="N11" s="63"/>
      <c r="O11" s="113">
        <f>F11+G11+H11-I11+J11+K11-L11+M11-N11</f>
        <v>0</v>
      </c>
      <c r="P11" s="116" t="str">
        <f>ELOLAP!$G$7</f>
        <v>R12</v>
      </c>
      <c r="Q11" s="116" t="str">
        <f>ELOLAP!$H$7</f>
        <v>2011N1</v>
      </c>
      <c r="R11" s="71" t="str">
        <f>ELOLAP!$I$7</f>
        <v>00000000</v>
      </c>
      <c r="S11" s="71" t="str">
        <f>ELOLAP!$J$7</f>
        <v>20090410</v>
      </c>
      <c r="T11" s="1" t="s">
        <v>165</v>
      </c>
      <c r="U11" s="1" t="s">
        <v>205</v>
      </c>
      <c r="V11" s="1" t="str">
        <f>P11&amp;","&amp;Q11&amp;","&amp;R11&amp;","&amp;S11&amp;","&amp;T11&amp;","&amp;U11&amp;","&amp;"@"&amp;U11&amp;"00"&amp;A11&amp;","&amp;B11&amp;","&amp;C11&amp;","&amp;D11&amp;","&amp;E11&amp;","&amp;F11&amp;","&amp;G11&amp;","&amp;H11&amp;","&amp;I11&amp;","&amp;J11&amp;","&amp;K11&amp;","&amp;L11&amp;","&amp;M11&amp;","&amp;N11</f>
        <v>R12,2011N1,00000000,20090410,E,TBT4,@TBT40001,XYZ007,ET,EUR,,0,2345,,2345,,,,,</v>
      </c>
    </row>
    <row r="12" spans="1:14" ht="12.75">
      <c r="A12" s="93" t="s">
        <v>16</v>
      </c>
      <c r="B12" s="15"/>
      <c r="C12" s="15"/>
      <c r="D12" s="15"/>
      <c r="E12" s="12"/>
      <c r="F12" s="94"/>
      <c r="G12" s="94"/>
      <c r="H12" s="95"/>
      <c r="I12" s="94"/>
      <c r="J12" s="63"/>
      <c r="K12" s="63"/>
      <c r="L12" s="63"/>
      <c r="M12" s="63"/>
      <c r="N12" s="63"/>
    </row>
    <row r="13" spans="1:14" ht="12.75">
      <c r="A13" s="93" t="s">
        <v>17</v>
      </c>
      <c r="B13" s="15"/>
      <c r="C13" s="15"/>
      <c r="D13" s="15"/>
      <c r="E13" s="3"/>
      <c r="F13" s="55"/>
      <c r="G13" s="55"/>
      <c r="H13" s="55"/>
      <c r="I13" s="55"/>
      <c r="J13" s="55"/>
      <c r="K13" s="55"/>
      <c r="L13" s="55"/>
      <c r="M13" s="55"/>
      <c r="N13" s="55"/>
    </row>
    <row r="14" spans="1:14" ht="12.75">
      <c r="A14" s="15" t="s">
        <v>14</v>
      </c>
      <c r="B14" s="15"/>
      <c r="C14" s="15"/>
      <c r="D14" s="15"/>
      <c r="E14" s="3"/>
      <c r="F14" s="55"/>
      <c r="G14" s="55"/>
      <c r="H14" s="55"/>
      <c r="I14" s="55"/>
      <c r="J14" s="55"/>
      <c r="K14" s="55"/>
      <c r="L14" s="55"/>
      <c r="M14" s="55"/>
      <c r="N14" s="55"/>
    </row>
    <row r="15" spans="1:14" ht="12.75">
      <c r="A15" s="29" t="s">
        <v>34</v>
      </c>
      <c r="B15" s="29"/>
      <c r="C15" s="29"/>
      <c r="D15" s="29"/>
      <c r="E15" s="3"/>
      <c r="F15" s="55"/>
      <c r="G15" s="55"/>
      <c r="H15" s="55"/>
      <c r="I15" s="55"/>
      <c r="J15" s="55"/>
      <c r="K15" s="55"/>
      <c r="L15" s="55"/>
      <c r="M15" s="55"/>
      <c r="N15" s="55"/>
    </row>
    <row r="16" ht="12.75">
      <c r="A16" s="49"/>
    </row>
    <row r="17" ht="12.75">
      <c r="A17" s="1"/>
    </row>
    <row r="18" ht="12.75"/>
  </sheetData>
  <sheetProtection/>
  <mergeCells count="18">
    <mergeCell ref="M8:M9"/>
    <mergeCell ref="A4:N4"/>
    <mergeCell ref="J6:N6"/>
    <mergeCell ref="F7:F9"/>
    <mergeCell ref="G7:H7"/>
    <mergeCell ref="I7:I9"/>
    <mergeCell ref="J7:J9"/>
    <mergeCell ref="K7:M7"/>
    <mergeCell ref="N7:N9"/>
    <mergeCell ref="H8:H9"/>
    <mergeCell ref="K8:L8"/>
    <mergeCell ref="A6:A9"/>
    <mergeCell ref="B6:B9"/>
    <mergeCell ref="C6:C9"/>
    <mergeCell ref="D6:D9"/>
    <mergeCell ref="E6:E9"/>
    <mergeCell ref="F6:I6"/>
    <mergeCell ref="G8:G9"/>
  </mergeCells>
  <printOptions horizontalCentered="1"/>
  <pageMargins left="0.59" right="0.2362204724409449" top="0.5511811023622047" bottom="0.984251968503937" header="0.2362204724409449" footer="0.5118110236220472"/>
  <pageSetup fitToHeight="1" fitToWidth="1" horizontalDpi="600" verticalDpi="600" orientation="landscape" paperSize="9" scale="8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3:N12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5.7109375" style="0" customWidth="1"/>
    <col min="2" max="3" width="15.7109375" style="0" customWidth="1"/>
    <col min="4" max="4" width="12.8515625" style="0" customWidth="1"/>
    <col min="5" max="5" width="12.7109375" style="0" customWidth="1"/>
    <col min="6" max="6" width="16.7109375" style="0" customWidth="1"/>
  </cols>
  <sheetData>
    <row r="1" ht="63.75" customHeight="1"/>
    <row r="3" s="1" customFormat="1" ht="12.75">
      <c r="A3" s="17" t="s">
        <v>128</v>
      </c>
    </row>
    <row r="4" spans="1:12" s="1" customFormat="1" ht="41.25" customHeight="1">
      <c r="A4" s="163" t="s">
        <v>114</v>
      </c>
      <c r="B4" s="163"/>
      <c r="C4" s="163"/>
      <c r="D4" s="163"/>
      <c r="E4" s="163"/>
      <c r="F4" s="163"/>
      <c r="G4" s="80"/>
      <c r="H4" s="80"/>
      <c r="I4" s="80"/>
      <c r="J4" s="80"/>
      <c r="K4" s="80"/>
      <c r="L4" s="80"/>
    </row>
    <row r="5" s="1" customFormat="1" ht="12.75"/>
    <row r="6" spans="1:14" ht="38.25">
      <c r="A6" s="54" t="s">
        <v>44</v>
      </c>
      <c r="B6" s="12" t="s">
        <v>89</v>
      </c>
      <c r="C6" s="54" t="s">
        <v>42</v>
      </c>
      <c r="D6" s="54" t="s">
        <v>71</v>
      </c>
      <c r="E6" s="54" t="s">
        <v>46</v>
      </c>
      <c r="F6" s="54" t="s">
        <v>43</v>
      </c>
      <c r="H6" s="83" t="s">
        <v>155</v>
      </c>
      <c r="I6" s="83" t="s">
        <v>156</v>
      </c>
      <c r="J6" s="83" t="s">
        <v>157</v>
      </c>
      <c r="K6" s="83" t="s">
        <v>158</v>
      </c>
      <c r="L6" s="83" t="s">
        <v>159</v>
      </c>
      <c r="M6" s="1" t="s">
        <v>160</v>
      </c>
      <c r="N6" s="1" t="s">
        <v>161</v>
      </c>
    </row>
    <row r="7" spans="1:14" ht="12.75">
      <c r="A7" s="26"/>
      <c r="B7" s="25" t="s">
        <v>19</v>
      </c>
      <c r="C7" s="25" t="s">
        <v>20</v>
      </c>
      <c r="D7" s="25" t="s">
        <v>21</v>
      </c>
      <c r="E7" s="25" t="s">
        <v>30</v>
      </c>
      <c r="F7" s="25" t="s">
        <v>22</v>
      </c>
      <c r="H7" s="37"/>
      <c r="I7" s="37"/>
      <c r="J7" s="37"/>
      <c r="K7" s="37"/>
      <c r="L7" s="37"/>
      <c r="M7" s="37"/>
      <c r="N7" s="37"/>
    </row>
    <row r="8" spans="1:14" ht="12.75">
      <c r="A8" s="93" t="s">
        <v>15</v>
      </c>
      <c r="B8" s="25"/>
      <c r="C8" s="25"/>
      <c r="D8" s="26"/>
      <c r="E8" s="25"/>
      <c r="F8" s="66"/>
      <c r="H8" s="116" t="str">
        <f>ELOLAP!$G$7</f>
        <v>R12</v>
      </c>
      <c r="I8" s="116" t="str">
        <f>ELOLAP!$H$7</f>
        <v>2011N1</v>
      </c>
      <c r="J8" s="71" t="str">
        <f>ELOLAP!$I$7</f>
        <v>00000000</v>
      </c>
      <c r="K8" s="71" t="str">
        <f>ELOLAP!$J$7</f>
        <v>20090410</v>
      </c>
      <c r="L8" s="1" t="s">
        <v>218</v>
      </c>
      <c r="M8" s="1" t="s">
        <v>224</v>
      </c>
      <c r="N8" s="1" t="str">
        <f>H8&amp;","&amp;I8&amp;","&amp;J8&amp;","&amp;K8&amp;","&amp;L8&amp;","&amp;M8</f>
        <v>R12,2011N1,00000000,20090410,N,TBT5</v>
      </c>
    </row>
    <row r="9" spans="1:6" ht="12.75">
      <c r="A9" s="93" t="s">
        <v>16</v>
      </c>
      <c r="B9" s="25"/>
      <c r="C9" s="25"/>
      <c r="D9" s="26"/>
      <c r="E9" s="25"/>
      <c r="F9" s="66"/>
    </row>
    <row r="10" spans="1:6" ht="12.75">
      <c r="A10" s="93" t="s">
        <v>17</v>
      </c>
      <c r="B10" s="25"/>
      <c r="C10" s="25"/>
      <c r="D10" s="26"/>
      <c r="E10" s="25"/>
      <c r="F10" s="66"/>
    </row>
    <row r="11" spans="1:6" ht="12.75">
      <c r="A11" s="15" t="s">
        <v>14</v>
      </c>
      <c r="B11" s="25"/>
      <c r="C11" s="25"/>
      <c r="D11" s="26"/>
      <c r="E11" s="25"/>
      <c r="F11" s="66"/>
    </row>
    <row r="12" spans="1:6" ht="12.75">
      <c r="A12" s="29" t="s">
        <v>34</v>
      </c>
      <c r="B12" s="25"/>
      <c r="C12" s="25"/>
      <c r="D12" s="26"/>
      <c r="E12" s="25"/>
      <c r="F12" s="66"/>
    </row>
  </sheetData>
  <sheetProtection/>
  <mergeCells count="1">
    <mergeCell ref="A4:F4"/>
  </mergeCells>
  <printOptions horizontalCentered="1"/>
  <pageMargins left="0.7480314960629921" right="0.7480314960629921" top="0.7480314960629921" bottom="0.984251968503937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7">
      <selection activeCell="D19" sqref="D19"/>
    </sheetView>
  </sheetViews>
  <sheetFormatPr defaultColWidth="9.140625" defaultRowHeight="12.75"/>
  <cols>
    <col min="1" max="1" width="4.8515625" style="0" customWidth="1"/>
    <col min="2" max="2" width="13.7109375" style="0" customWidth="1"/>
    <col min="3" max="3" width="28.7109375" style="0" customWidth="1"/>
    <col min="4" max="4" width="19.421875" style="0" customWidth="1"/>
    <col min="5" max="5" width="2.421875" style="0" customWidth="1"/>
    <col min="6" max="6" width="2.8515625" style="0" customWidth="1"/>
    <col min="7" max="7" width="5.00390625" style="0" bestFit="1" customWidth="1"/>
    <col min="11" max="11" width="7.7109375" style="0" customWidth="1"/>
  </cols>
  <sheetData>
    <row r="1" spans="1:4" ht="21" thickTop="1">
      <c r="A1" s="118" t="s">
        <v>151</v>
      </c>
      <c r="B1" s="119"/>
      <c r="C1" s="119"/>
      <c r="D1" s="120"/>
    </row>
    <row r="2" spans="1:4" ht="16.5" thickBot="1">
      <c r="A2" s="121" t="s">
        <v>152</v>
      </c>
      <c r="B2" s="122"/>
      <c r="C2" s="122"/>
      <c r="D2" s="123"/>
    </row>
    <row r="3" spans="1:4" ht="14.25" thickBot="1" thickTop="1">
      <c r="A3" s="81"/>
      <c r="B3" s="81"/>
      <c r="C3" s="81"/>
      <c r="D3" s="81"/>
    </row>
    <row r="4" spans="1:4" ht="14.25" thickBot="1" thickTop="1">
      <c r="A4" s="124" t="s">
        <v>18</v>
      </c>
      <c r="B4" s="124" t="s">
        <v>153</v>
      </c>
      <c r="C4" s="124" t="s">
        <v>91</v>
      </c>
      <c r="D4" s="82" t="s">
        <v>93</v>
      </c>
    </row>
    <row r="5" spans="1:14" ht="39.75" thickBot="1" thickTop="1">
      <c r="A5" s="125"/>
      <c r="B5" s="125"/>
      <c r="C5" s="125"/>
      <c r="D5" s="82" t="s">
        <v>154</v>
      </c>
      <c r="G5" s="83" t="s">
        <v>155</v>
      </c>
      <c r="H5" s="83" t="s">
        <v>156</v>
      </c>
      <c r="I5" s="83" t="s">
        <v>157</v>
      </c>
      <c r="J5" s="83" t="s">
        <v>158</v>
      </c>
      <c r="K5" s="83" t="s">
        <v>159</v>
      </c>
      <c r="L5" s="1" t="s">
        <v>160</v>
      </c>
      <c r="M5" s="1" t="s">
        <v>161</v>
      </c>
      <c r="N5" s="1"/>
    </row>
    <row r="6" spans="1:14" ht="14.25" thickBot="1" thickTop="1">
      <c r="A6" s="126"/>
      <c r="B6" s="126"/>
      <c r="C6" s="126"/>
      <c r="D6" s="82" t="s">
        <v>19</v>
      </c>
      <c r="G6" s="10"/>
      <c r="H6" s="1"/>
      <c r="I6" s="1"/>
      <c r="J6" s="1"/>
      <c r="K6" s="1"/>
      <c r="L6" s="10"/>
      <c r="M6" s="10"/>
      <c r="N6" s="1"/>
    </row>
    <row r="7" spans="1:14" ht="26.25" thickTop="1">
      <c r="A7" s="84" t="s">
        <v>154</v>
      </c>
      <c r="B7" s="85" t="s">
        <v>162</v>
      </c>
      <c r="C7" s="86" t="s">
        <v>163</v>
      </c>
      <c r="D7" s="86" t="s">
        <v>164</v>
      </c>
      <c r="G7" s="1" t="s">
        <v>229</v>
      </c>
      <c r="H7" s="109" t="s">
        <v>245</v>
      </c>
      <c r="I7" s="110" t="s">
        <v>211</v>
      </c>
      <c r="J7" s="110" t="s">
        <v>241</v>
      </c>
      <c r="K7" s="1" t="s">
        <v>165</v>
      </c>
      <c r="L7" s="1" t="s">
        <v>151</v>
      </c>
      <c r="M7" s="1" t="str">
        <f aca="true" t="shared" si="0" ref="M7:M13">G7&amp;","&amp;H7&amp;","&amp;I7&amp;","&amp;J7&amp;","&amp;K7&amp;","&amp;L7&amp;","&amp;"@"&amp;L7&amp;"0"&amp;A7&amp;","&amp;D7</f>
        <v>R12,2011N1,00000000,20090410,E,ELOLAP,@ELOLAP01,Joó Katalin</v>
      </c>
      <c r="N7" s="1"/>
    </row>
    <row r="8" spans="1:14" ht="12.75">
      <c r="A8" s="84" t="s">
        <v>166</v>
      </c>
      <c r="B8" s="85" t="s">
        <v>167</v>
      </c>
      <c r="C8" s="86" t="s">
        <v>168</v>
      </c>
      <c r="D8" s="86" t="s">
        <v>169</v>
      </c>
      <c r="G8" s="1" t="s">
        <v>229</v>
      </c>
      <c r="H8" s="1" t="str">
        <f aca="true" t="shared" si="1" ref="H8:J13">H7</f>
        <v>2011N1</v>
      </c>
      <c r="I8" s="71" t="str">
        <f t="shared" si="1"/>
        <v>00000000</v>
      </c>
      <c r="J8" s="1" t="str">
        <f t="shared" si="1"/>
        <v>20090410</v>
      </c>
      <c r="K8" s="1" t="s">
        <v>165</v>
      </c>
      <c r="L8" s="1" t="s">
        <v>151</v>
      </c>
      <c r="M8" s="1" t="str">
        <f t="shared" si="0"/>
        <v>R12,2011N1,00000000,20090410,E,ELOLAP,@ELOLAP02,325-8654</v>
      </c>
      <c r="N8" s="1"/>
    </row>
    <row r="9" spans="1:14" ht="12.75">
      <c r="A9" s="84" t="s">
        <v>170</v>
      </c>
      <c r="B9" s="85" t="s">
        <v>171</v>
      </c>
      <c r="C9" s="86" t="s">
        <v>172</v>
      </c>
      <c r="D9" s="87" t="s">
        <v>173</v>
      </c>
      <c r="G9" s="1" t="s">
        <v>229</v>
      </c>
      <c r="H9" s="1" t="str">
        <f t="shared" si="1"/>
        <v>2011N1</v>
      </c>
      <c r="I9" s="71" t="str">
        <f t="shared" si="1"/>
        <v>00000000</v>
      </c>
      <c r="J9" s="1" t="str">
        <f t="shared" si="1"/>
        <v>20090410</v>
      </c>
      <c r="K9" s="1" t="s">
        <v>165</v>
      </c>
      <c r="L9" s="1" t="s">
        <v>151</v>
      </c>
      <c r="M9" s="1" t="str">
        <f t="shared" si="0"/>
        <v>R12,2011N1,00000000,20090410,E,ELOLAP,@ELOLAP03,joo@hamati.hu</v>
      </c>
      <c r="N9" s="1"/>
    </row>
    <row r="10" spans="1:14" ht="102" customHeight="1">
      <c r="A10" s="84" t="s">
        <v>174</v>
      </c>
      <c r="B10" s="85" t="s">
        <v>175</v>
      </c>
      <c r="C10" s="86" t="s">
        <v>242</v>
      </c>
      <c r="D10" s="86" t="s">
        <v>176</v>
      </c>
      <c r="G10" s="1" t="s">
        <v>229</v>
      </c>
      <c r="H10" s="1" t="str">
        <f t="shared" si="1"/>
        <v>2011N1</v>
      </c>
      <c r="I10" s="71" t="str">
        <f t="shared" si="1"/>
        <v>00000000</v>
      </c>
      <c r="J10" s="1" t="str">
        <f t="shared" si="1"/>
        <v>20090410</v>
      </c>
      <c r="K10" s="1" t="s">
        <v>165</v>
      </c>
      <c r="L10" s="1" t="s">
        <v>151</v>
      </c>
      <c r="M10" s="1" t="str">
        <f t="shared" si="0"/>
        <v>R12,2011N1,00000000,20090410,E,ELOLAP,@ELOLAP04,Sándor Béla</v>
      </c>
      <c r="N10" s="1"/>
    </row>
    <row r="11" spans="1:14" ht="12.75">
      <c r="A11" s="84" t="s">
        <v>177</v>
      </c>
      <c r="B11" s="85" t="s">
        <v>178</v>
      </c>
      <c r="C11" s="86" t="s">
        <v>168</v>
      </c>
      <c r="D11" s="86" t="s">
        <v>179</v>
      </c>
      <c r="G11" s="1" t="s">
        <v>229</v>
      </c>
      <c r="H11" s="1" t="str">
        <f t="shared" si="1"/>
        <v>2011N1</v>
      </c>
      <c r="I11" s="71" t="str">
        <f t="shared" si="1"/>
        <v>00000000</v>
      </c>
      <c r="J11" s="1" t="str">
        <f t="shared" si="1"/>
        <v>20090410</v>
      </c>
      <c r="K11" s="1" t="s">
        <v>165</v>
      </c>
      <c r="L11" s="1" t="s">
        <v>151</v>
      </c>
      <c r="M11" s="1" t="str">
        <f t="shared" si="0"/>
        <v>R12,2011N1,00000000,20090410,E,ELOLAP,@ELOLAP05,825-7490</v>
      </c>
      <c r="N11" s="1"/>
    </row>
    <row r="12" spans="1:14" ht="12.75">
      <c r="A12" s="84" t="s">
        <v>180</v>
      </c>
      <c r="B12" s="85" t="s">
        <v>181</v>
      </c>
      <c r="C12" s="86" t="s">
        <v>172</v>
      </c>
      <c r="D12" s="87" t="s">
        <v>182</v>
      </c>
      <c r="G12" s="1" t="s">
        <v>229</v>
      </c>
      <c r="H12" s="1" t="str">
        <f t="shared" si="1"/>
        <v>2011N1</v>
      </c>
      <c r="I12" s="71" t="str">
        <f t="shared" si="1"/>
        <v>00000000</v>
      </c>
      <c r="J12" s="1" t="str">
        <f t="shared" si="1"/>
        <v>20090410</v>
      </c>
      <c r="K12" s="1" t="s">
        <v>165</v>
      </c>
      <c r="L12" s="1" t="s">
        <v>151</v>
      </c>
      <c r="M12" s="1" t="str">
        <f t="shared" si="0"/>
        <v>R12,2011N1,00000000,20090410,E,ELOLAP,@ELOLAP06,sandor@hamati.hu</v>
      </c>
      <c r="N12" s="1"/>
    </row>
    <row r="13" spans="1:13" ht="26.25" thickBot="1">
      <c r="A13" s="88" t="s">
        <v>183</v>
      </c>
      <c r="B13" s="89" t="s">
        <v>184</v>
      </c>
      <c r="C13" s="90" t="s">
        <v>185</v>
      </c>
      <c r="D13" s="117" t="s">
        <v>246</v>
      </c>
      <c r="G13" s="1" t="s">
        <v>229</v>
      </c>
      <c r="H13" s="1" t="str">
        <f t="shared" si="1"/>
        <v>2011N1</v>
      </c>
      <c r="I13" s="71" t="str">
        <f t="shared" si="1"/>
        <v>00000000</v>
      </c>
      <c r="J13" s="1" t="str">
        <f t="shared" si="1"/>
        <v>20090410</v>
      </c>
      <c r="K13" s="1" t="s">
        <v>165</v>
      </c>
      <c r="L13" s="1" t="s">
        <v>151</v>
      </c>
      <c r="M13" s="1" t="str">
        <f t="shared" si="0"/>
        <v>R12,2011N1,00000000,20090410,E,ELOLAP,@ELOLAP07,20110410</v>
      </c>
    </row>
    <row r="14" ht="13.5" thickTop="1"/>
    <row r="16" ht="13.5" thickBot="1"/>
    <row r="17" spans="1:4" ht="14.25" thickBot="1" thickTop="1">
      <c r="A17" s="106" t="s">
        <v>237</v>
      </c>
      <c r="C17" s="107" t="str">
        <f>+"R121N1"&amp;I7</f>
        <v>R121N100000000</v>
      </c>
      <c r="D17" s="108" t="s">
        <v>238</v>
      </c>
    </row>
    <row r="18" ht="13.5" thickTop="1">
      <c r="D18" s="98" t="s">
        <v>240</v>
      </c>
    </row>
    <row r="19" ht="12.75">
      <c r="D19" s="98" t="s">
        <v>247</v>
      </c>
    </row>
    <row r="20" ht="12.75">
      <c r="D20" s="98" t="s">
        <v>239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o@hamati.hu"/>
    <hyperlink ref="D12" r:id="rId2" display="sandor@hamati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28"/>
  <sheetViews>
    <sheetView zoomScalePageLayoutView="0" workbookViewId="0" topLeftCell="A10">
      <selection activeCell="G15" sqref="G15"/>
    </sheetView>
  </sheetViews>
  <sheetFormatPr defaultColWidth="9.140625" defaultRowHeight="12.75"/>
  <cols>
    <col min="1" max="1" width="5.57421875" style="1" customWidth="1"/>
    <col min="2" max="2" width="74.28125" style="1" customWidth="1"/>
    <col min="3" max="3" width="19.7109375" style="1" customWidth="1"/>
    <col min="4" max="4" width="7.7109375" style="1" customWidth="1"/>
    <col min="5" max="5" width="7.00390625" style="1" customWidth="1"/>
    <col min="6" max="6" width="11.00390625" style="1" customWidth="1"/>
    <col min="7" max="7" width="10.140625" style="1" customWidth="1"/>
    <col min="8" max="8" width="13.7109375" style="1" customWidth="1"/>
    <col min="9" max="10" width="9.140625" style="1" customWidth="1"/>
    <col min="11" max="11" width="48.57421875" style="1" customWidth="1"/>
    <col min="12" max="16384" width="9.140625" style="1" customWidth="1"/>
  </cols>
  <sheetData>
    <row r="6" ht="33" customHeight="1"/>
    <row r="7" spans="1:4" ht="84" customHeight="1">
      <c r="A7" s="131" t="s">
        <v>235</v>
      </c>
      <c r="B7" s="131"/>
      <c r="C7" s="131"/>
      <c r="D7" s="79"/>
    </row>
    <row r="8" spans="1:3" ht="12.75">
      <c r="A8" s="10"/>
      <c r="B8" s="10"/>
      <c r="C8" s="10"/>
    </row>
    <row r="9" spans="1:3" ht="15.75">
      <c r="A9" s="67" t="s">
        <v>236</v>
      </c>
      <c r="B9" s="68"/>
      <c r="C9" s="68"/>
    </row>
    <row r="10" spans="1:3" ht="15.75">
      <c r="A10" s="67" t="s">
        <v>97</v>
      </c>
      <c r="B10" s="68"/>
      <c r="C10" s="68"/>
    </row>
    <row r="11" spans="1:3" ht="15.75">
      <c r="A11" s="67"/>
      <c r="B11" s="68"/>
      <c r="C11" s="68"/>
    </row>
    <row r="12" spans="1:11" ht="48" customHeight="1">
      <c r="A12" s="127" t="s">
        <v>44</v>
      </c>
      <c r="B12" s="129" t="s">
        <v>91</v>
      </c>
      <c r="C12" s="69" t="s">
        <v>93</v>
      </c>
      <c r="D12" s="76"/>
      <c r="E12" s="83" t="s">
        <v>155</v>
      </c>
      <c r="F12" s="83" t="s">
        <v>156</v>
      </c>
      <c r="G12" s="83" t="s">
        <v>157</v>
      </c>
      <c r="H12" s="83" t="s">
        <v>158</v>
      </c>
      <c r="I12" s="83" t="s">
        <v>159</v>
      </c>
      <c r="J12" s="1" t="s">
        <v>160</v>
      </c>
      <c r="K12" s="1" t="s">
        <v>161</v>
      </c>
    </row>
    <row r="13" spans="1:4" ht="15.75">
      <c r="A13" s="128"/>
      <c r="B13" s="130"/>
      <c r="C13" s="70" t="s">
        <v>19</v>
      </c>
      <c r="D13" s="77"/>
    </row>
    <row r="14" spans="1:11" ht="47.25">
      <c r="A14" s="75" t="s">
        <v>15</v>
      </c>
      <c r="B14" s="72" t="s">
        <v>230</v>
      </c>
      <c r="C14" s="70">
        <v>1</v>
      </c>
      <c r="D14" s="77"/>
      <c r="E14" s="71" t="str">
        <f>ELOLAP!$G$7</f>
        <v>R12</v>
      </c>
      <c r="F14" s="71" t="str">
        <f>ELOLAP!$H$7</f>
        <v>2011N1</v>
      </c>
      <c r="G14" s="71" t="str">
        <f>ELOLAP!$I$7</f>
        <v>00000000</v>
      </c>
      <c r="H14" s="71" t="str">
        <f>ELOLAP!$J$7</f>
        <v>20090410</v>
      </c>
      <c r="I14" s="1" t="s">
        <v>165</v>
      </c>
      <c r="J14" s="1" t="s">
        <v>231</v>
      </c>
      <c r="K14" s="1" t="str">
        <f aca="true" t="shared" si="0" ref="K14:K19">E14&amp;","&amp;F14&amp;","&amp;G14&amp;","&amp;H14&amp;","&amp;I14&amp;","&amp;J14&amp;","&amp;"@"&amp;J14&amp;A14&amp;","&amp;C14</f>
        <v>R12,2011N1,00000000,20090410,E,TRN,@TRN01,1</v>
      </c>
    </row>
    <row r="15" spans="1:11" ht="47.25">
      <c r="A15" s="75" t="s">
        <v>16</v>
      </c>
      <c r="B15" s="72" t="s">
        <v>243</v>
      </c>
      <c r="C15" s="73">
        <v>1</v>
      </c>
      <c r="D15" s="78"/>
      <c r="E15" s="71" t="str">
        <f>ELOLAP!$G$7</f>
        <v>R12</v>
      </c>
      <c r="F15" s="71" t="str">
        <f>ELOLAP!$H$7</f>
        <v>2011N1</v>
      </c>
      <c r="G15" s="71" t="str">
        <f>ELOLAP!$I$7</f>
        <v>00000000</v>
      </c>
      <c r="H15" s="71" t="str">
        <f>ELOLAP!$J$7</f>
        <v>20090410</v>
      </c>
      <c r="I15" s="1" t="s">
        <v>165</v>
      </c>
      <c r="J15" s="1" t="s">
        <v>231</v>
      </c>
      <c r="K15" s="1" t="str">
        <f t="shared" si="0"/>
        <v>R12,2011N1,00000000,20090410,E,TRN,@TRN02,1</v>
      </c>
    </row>
    <row r="16" spans="1:11" ht="47.25">
      <c r="A16" s="75" t="s">
        <v>17</v>
      </c>
      <c r="B16" s="72" t="s">
        <v>244</v>
      </c>
      <c r="C16" s="73">
        <v>1</v>
      </c>
      <c r="E16" s="71" t="str">
        <f>ELOLAP!$G$7</f>
        <v>R12</v>
      </c>
      <c r="F16" s="71" t="str">
        <f>ELOLAP!$H$7</f>
        <v>2011N1</v>
      </c>
      <c r="G16" s="71" t="str">
        <f>ELOLAP!$I$7</f>
        <v>00000000</v>
      </c>
      <c r="H16" s="71" t="str">
        <f>ELOLAP!$J$7</f>
        <v>20090410</v>
      </c>
      <c r="I16" s="1" t="s">
        <v>165</v>
      </c>
      <c r="J16" s="1" t="s">
        <v>231</v>
      </c>
      <c r="K16" s="1" t="str">
        <f t="shared" si="0"/>
        <v>R12,2011N1,00000000,20090410,E,TRN,@TRN03,1</v>
      </c>
    </row>
    <row r="17" spans="1:11" ht="47.25">
      <c r="A17" s="75" t="s">
        <v>98</v>
      </c>
      <c r="B17" s="72" t="s">
        <v>232</v>
      </c>
      <c r="C17" s="73">
        <v>1</v>
      </c>
      <c r="E17" s="71" t="str">
        <f>ELOLAP!$G$7</f>
        <v>R12</v>
      </c>
      <c r="F17" s="71" t="str">
        <f>ELOLAP!$H$7</f>
        <v>2011N1</v>
      </c>
      <c r="G17" s="71" t="str">
        <f>ELOLAP!$I$7</f>
        <v>00000000</v>
      </c>
      <c r="H17" s="71" t="str">
        <f>ELOLAP!$J$7</f>
        <v>20090410</v>
      </c>
      <c r="I17" s="1" t="s">
        <v>165</v>
      </c>
      <c r="J17" s="1" t="s">
        <v>231</v>
      </c>
      <c r="K17" s="1" t="str">
        <f t="shared" si="0"/>
        <v>R12,2011N1,00000000,20090410,E,TRN,@TRN04,1</v>
      </c>
    </row>
    <row r="18" spans="1:11" ht="31.5">
      <c r="A18" s="75" t="s">
        <v>117</v>
      </c>
      <c r="B18" s="72" t="s">
        <v>233</v>
      </c>
      <c r="C18" s="73">
        <v>1</v>
      </c>
      <c r="E18" s="71" t="str">
        <f>ELOLAP!$G$7</f>
        <v>R12</v>
      </c>
      <c r="F18" s="71" t="str">
        <f>ELOLAP!$H$7</f>
        <v>2011N1</v>
      </c>
      <c r="G18" s="71" t="str">
        <f>ELOLAP!$I$7</f>
        <v>00000000</v>
      </c>
      <c r="H18" s="71" t="str">
        <f>ELOLAP!$J$7</f>
        <v>20090410</v>
      </c>
      <c r="I18" s="1" t="s">
        <v>165</v>
      </c>
      <c r="J18" s="1" t="s">
        <v>231</v>
      </c>
      <c r="K18" s="1" t="str">
        <f t="shared" si="0"/>
        <v>R12,2011N1,00000000,20090410,E,TRN,@TRN05,1</v>
      </c>
    </row>
    <row r="19" spans="1:11" ht="63">
      <c r="A19" s="75" t="s">
        <v>234</v>
      </c>
      <c r="B19" s="72" t="s">
        <v>149</v>
      </c>
      <c r="C19" s="73">
        <v>1</v>
      </c>
      <c r="E19" s="71" t="str">
        <f>ELOLAP!$G$7</f>
        <v>R12</v>
      </c>
      <c r="F19" s="71" t="str">
        <f>ELOLAP!$H$7</f>
        <v>2011N1</v>
      </c>
      <c r="G19" s="71" t="str">
        <f>ELOLAP!$I$7</f>
        <v>00000000</v>
      </c>
      <c r="H19" s="71" t="str">
        <f>ELOLAP!$J$7</f>
        <v>20090410</v>
      </c>
      <c r="I19" s="1" t="s">
        <v>165</v>
      </c>
      <c r="J19" s="1" t="s">
        <v>231</v>
      </c>
      <c r="K19" s="1" t="str">
        <f t="shared" si="0"/>
        <v>R12,2011N1,00000000,20090410,E,TRN,@TRN06,1</v>
      </c>
    </row>
    <row r="20" spans="1:2" ht="12.75">
      <c r="A20" s="17"/>
      <c r="B20" s="74"/>
    </row>
    <row r="21" spans="5:8" ht="12.75">
      <c r="E21"/>
      <c r="H21"/>
    </row>
    <row r="22" ht="12.75">
      <c r="E22"/>
    </row>
    <row r="24" ht="12.75">
      <c r="E24"/>
    </row>
    <row r="25" ht="12.75">
      <c r="E25"/>
    </row>
    <row r="28" ht="12.75">
      <c r="B28" s="1" t="s">
        <v>92</v>
      </c>
    </row>
  </sheetData>
  <sheetProtection/>
  <mergeCells count="3">
    <mergeCell ref="A12:A13"/>
    <mergeCell ref="B12:B13"/>
    <mergeCell ref="A7:C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PageLayoutView="0" workbookViewId="0" topLeftCell="J10">
      <selection activeCell="N27" sqref="N27"/>
    </sheetView>
  </sheetViews>
  <sheetFormatPr defaultColWidth="9.140625" defaultRowHeight="12.75"/>
  <cols>
    <col min="1" max="1" width="5.7109375" style="1" customWidth="1"/>
    <col min="2" max="2" width="18.7109375" style="1" customWidth="1"/>
    <col min="3" max="3" width="13.28125" style="1" customWidth="1"/>
    <col min="4" max="9" width="13.7109375" style="1" customWidth="1"/>
    <col min="10" max="10" width="23.7109375" style="1" customWidth="1"/>
    <col min="11" max="11" width="13.7109375" style="1" customWidth="1"/>
    <col min="12" max="12" width="12.8515625" style="1" customWidth="1"/>
    <col min="13" max="13" width="6.421875" style="1" customWidth="1"/>
    <col min="14" max="14" width="8.140625" style="1" customWidth="1"/>
    <col min="15" max="15" width="8.28125" style="1" customWidth="1"/>
    <col min="16" max="16" width="9.140625" style="1" customWidth="1"/>
    <col min="17" max="17" width="5.421875" style="1" customWidth="1"/>
    <col min="18" max="18" width="7.7109375" style="1" customWidth="1"/>
    <col min="19" max="16384" width="9.140625" style="1" customWidth="1"/>
  </cols>
  <sheetData>
    <row r="1" s="48" customFormat="1" ht="71.25" customHeight="1">
      <c r="A1" s="47"/>
    </row>
    <row r="3" ht="12.75">
      <c r="A3" s="17" t="s">
        <v>118</v>
      </c>
    </row>
    <row r="4" ht="12.75">
      <c r="A4" s="17" t="s">
        <v>143</v>
      </c>
    </row>
    <row r="5" s="10" customFormat="1" ht="12.75"/>
    <row r="6" spans="1:11" ht="12.75">
      <c r="A6" s="132" t="s">
        <v>44</v>
      </c>
      <c r="B6" s="132" t="s">
        <v>84</v>
      </c>
      <c r="C6" s="132" t="s">
        <v>78</v>
      </c>
      <c r="D6" s="135" t="s">
        <v>0</v>
      </c>
      <c r="E6" s="135"/>
      <c r="F6" s="135"/>
      <c r="G6" s="135"/>
      <c r="H6" s="135"/>
      <c r="I6" s="135"/>
      <c r="J6" s="137" t="s">
        <v>52</v>
      </c>
      <c r="K6" s="137"/>
    </row>
    <row r="7" spans="1:11" ht="12.75">
      <c r="A7" s="132"/>
      <c r="B7" s="132"/>
      <c r="C7" s="132"/>
      <c r="D7" s="135"/>
      <c r="E7" s="135"/>
      <c r="F7" s="135"/>
      <c r="G7" s="135"/>
      <c r="H7" s="135"/>
      <c r="I7" s="135"/>
      <c r="J7" s="137"/>
      <c r="K7" s="137"/>
    </row>
    <row r="8" spans="1:11" ht="12.75">
      <c r="A8" s="132"/>
      <c r="B8" s="132"/>
      <c r="C8" s="132"/>
      <c r="D8" s="132" t="s">
        <v>54</v>
      </c>
      <c r="E8" s="133"/>
      <c r="F8" s="133"/>
      <c r="G8" s="132" t="s">
        <v>55</v>
      </c>
      <c r="H8" s="132"/>
      <c r="I8" s="132"/>
      <c r="J8" s="137"/>
      <c r="K8" s="137"/>
    </row>
    <row r="9" spans="1:19" ht="51">
      <c r="A9" s="134"/>
      <c r="B9" s="132"/>
      <c r="C9" s="132"/>
      <c r="D9" s="12" t="s">
        <v>53</v>
      </c>
      <c r="E9" s="12" t="s">
        <v>56</v>
      </c>
      <c r="F9" s="12" t="s">
        <v>57</v>
      </c>
      <c r="G9" s="12" t="s">
        <v>53</v>
      </c>
      <c r="H9" s="12" t="s">
        <v>56</v>
      </c>
      <c r="I9" s="12" t="s">
        <v>57</v>
      </c>
      <c r="J9" s="54" t="s">
        <v>58</v>
      </c>
      <c r="K9" s="54" t="s">
        <v>59</v>
      </c>
      <c r="M9" s="83" t="s">
        <v>155</v>
      </c>
      <c r="N9" s="83" t="s">
        <v>156</v>
      </c>
      <c r="O9" s="83" t="s">
        <v>157</v>
      </c>
      <c r="P9" s="83" t="s">
        <v>158</v>
      </c>
      <c r="Q9" s="83" t="s">
        <v>159</v>
      </c>
      <c r="R9" s="1" t="s">
        <v>160</v>
      </c>
      <c r="S9" s="1" t="s">
        <v>161</v>
      </c>
    </row>
    <row r="10" spans="1:19" s="10" customFormat="1" ht="12.75">
      <c r="A10" s="51"/>
      <c r="B10" s="52" t="s">
        <v>19</v>
      </c>
      <c r="C10" s="52" t="s">
        <v>20</v>
      </c>
      <c r="D10" s="25" t="s">
        <v>21</v>
      </c>
      <c r="E10" s="25" t="s">
        <v>30</v>
      </c>
      <c r="F10" s="25" t="s">
        <v>22</v>
      </c>
      <c r="G10" s="25" t="s">
        <v>23</v>
      </c>
      <c r="H10" s="25" t="s">
        <v>24</v>
      </c>
      <c r="I10" s="29" t="s">
        <v>25</v>
      </c>
      <c r="J10" s="25" t="s">
        <v>26</v>
      </c>
      <c r="K10" s="25" t="s">
        <v>27</v>
      </c>
      <c r="L10" s="91"/>
      <c r="M10" s="37"/>
      <c r="N10" s="37"/>
      <c r="O10" s="37"/>
      <c r="P10" s="37"/>
      <c r="Q10" s="37"/>
      <c r="R10" s="37"/>
      <c r="S10" s="37"/>
    </row>
    <row r="11" spans="1:19" ht="12.75">
      <c r="A11" s="51" t="s">
        <v>15</v>
      </c>
      <c r="B11" s="39" t="s">
        <v>212</v>
      </c>
      <c r="C11" s="39" t="s">
        <v>225</v>
      </c>
      <c r="D11" s="2" t="s">
        <v>186</v>
      </c>
      <c r="E11" s="45">
        <v>11250000</v>
      </c>
      <c r="F11" s="45"/>
      <c r="G11" s="2"/>
      <c r="H11" s="45"/>
      <c r="I11" s="45"/>
      <c r="J11" s="45"/>
      <c r="K11" s="45"/>
      <c r="M11" s="71" t="str">
        <f>ELOLAP!$G$7</f>
        <v>R12</v>
      </c>
      <c r="N11" s="71" t="str">
        <f>ELOLAP!$H$7</f>
        <v>2011N1</v>
      </c>
      <c r="O11" s="71" t="str">
        <f>ELOLAP!$I$7</f>
        <v>00000000</v>
      </c>
      <c r="P11" s="71" t="str">
        <f>ELOLAP!$J$7</f>
        <v>20090410</v>
      </c>
      <c r="Q11" s="1" t="s">
        <v>165</v>
      </c>
      <c r="R11" s="1" t="s">
        <v>197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R12,2011N1,00000000,20090410,E,TB01,@TB010001,XYZ001,HUF,PENZ,11250000,,,,,,</v>
      </c>
    </row>
    <row r="12" spans="1:19" ht="12.75">
      <c r="A12" s="51" t="s">
        <v>16</v>
      </c>
      <c r="B12" s="39" t="s">
        <v>212</v>
      </c>
      <c r="C12" s="39" t="s">
        <v>225</v>
      </c>
      <c r="D12" s="2" t="s">
        <v>187</v>
      </c>
      <c r="E12" s="45">
        <v>8750000</v>
      </c>
      <c r="F12" s="45"/>
      <c r="G12" s="2"/>
      <c r="H12" s="45"/>
      <c r="I12" s="45"/>
      <c r="J12" s="45"/>
      <c r="K12" s="45"/>
      <c r="M12" s="71" t="str">
        <f>ELOLAP!$G$7</f>
        <v>R12</v>
      </c>
      <c r="N12" s="71" t="str">
        <f>ELOLAP!$H$7</f>
        <v>2011N1</v>
      </c>
      <c r="O12" s="71" t="str">
        <f>ELOLAP!$I$7</f>
        <v>00000000</v>
      </c>
      <c r="P12" s="71" t="str">
        <f>ELOLAP!$J$7</f>
        <v>20090410</v>
      </c>
      <c r="Q12" s="1" t="s">
        <v>165</v>
      </c>
      <c r="R12" s="1" t="s">
        <v>197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R12,2011N1,00000000,20090410,E,TB01,@TB010002,XYZ001,HUF,APPT,8750000,,,,,,</v>
      </c>
    </row>
    <row r="13" spans="1:19" ht="12.75">
      <c r="A13" s="51" t="s">
        <v>17</v>
      </c>
      <c r="B13" s="39" t="s">
        <v>212</v>
      </c>
      <c r="C13" s="39" t="s">
        <v>225</v>
      </c>
      <c r="D13" s="2" t="s">
        <v>206</v>
      </c>
      <c r="E13" s="45">
        <v>30000000</v>
      </c>
      <c r="F13" s="45"/>
      <c r="G13" s="2"/>
      <c r="H13" s="45"/>
      <c r="I13" s="45"/>
      <c r="J13" s="45"/>
      <c r="K13" s="45"/>
      <c r="M13" s="71" t="str">
        <f>ELOLAP!$G$7</f>
        <v>R12</v>
      </c>
      <c r="N13" s="71" t="str">
        <f>ELOLAP!$H$7</f>
        <v>2011N1</v>
      </c>
      <c r="O13" s="71" t="str">
        <f>ELOLAP!$I$7</f>
        <v>00000000</v>
      </c>
      <c r="P13" s="71" t="str">
        <f>ELOLAP!$J$7</f>
        <v>20090410</v>
      </c>
      <c r="Q13" s="1" t="s">
        <v>165</v>
      </c>
      <c r="R13" s="1" t="s">
        <v>197</v>
      </c>
      <c r="S13" s="1" t="str">
        <f>M13&amp;","&amp;N13&amp;","&amp;O13&amp;","&amp;P13&amp;","&amp;Q13&amp;","&amp;R13&amp;","&amp;"@"&amp;R13&amp;"00"&amp;A13&amp;","&amp;B13&amp;","&amp;C13&amp;","&amp;D13&amp;","&amp;E13&amp;","&amp;F13&amp;","&amp;G13&amp;","&amp;H13&amp;","&amp;I13&amp;","&amp;J13&amp;","&amp;K13</f>
        <v>R12,2011N1,00000000,20090410,E,TB01,@TB010003,XYZ001,HUF,JTNE,30000000,,,,,,</v>
      </c>
    </row>
    <row r="14" spans="1:11" ht="12.75">
      <c r="A14" s="51" t="s">
        <v>14</v>
      </c>
      <c r="B14" s="39"/>
      <c r="C14" s="39"/>
      <c r="D14" s="2"/>
      <c r="E14" s="45"/>
      <c r="F14" s="45"/>
      <c r="G14" s="2"/>
      <c r="H14" s="45"/>
      <c r="I14" s="45"/>
      <c r="J14" s="45"/>
      <c r="K14" s="45"/>
    </row>
    <row r="15" spans="1:11" ht="12.75">
      <c r="A15" s="51" t="s">
        <v>14</v>
      </c>
      <c r="B15" s="39"/>
      <c r="C15" s="39"/>
      <c r="D15" s="2"/>
      <c r="E15" s="45"/>
      <c r="F15" s="45"/>
      <c r="G15" s="2"/>
      <c r="H15" s="45"/>
      <c r="I15" s="45"/>
      <c r="J15" s="45"/>
      <c r="K15" s="45"/>
    </row>
    <row r="16" spans="1:11" ht="12.75">
      <c r="A16" s="29" t="s">
        <v>34</v>
      </c>
      <c r="B16" s="38"/>
      <c r="C16" s="38"/>
      <c r="D16" s="3"/>
      <c r="E16" s="55"/>
      <c r="F16" s="55"/>
      <c r="G16" s="3"/>
      <c r="H16" s="55"/>
      <c r="I16" s="55"/>
      <c r="J16" s="3"/>
      <c r="K16" s="3"/>
    </row>
    <row r="17" spans="1:9" ht="12.75">
      <c r="A17" s="5"/>
      <c r="B17" s="9"/>
      <c r="C17" s="9"/>
      <c r="D17" s="7"/>
      <c r="E17" s="7"/>
      <c r="F17" s="7"/>
      <c r="G17" s="7"/>
      <c r="H17" s="7"/>
      <c r="I17" s="7"/>
    </row>
    <row r="18" spans="2:11" ht="12.75">
      <c r="B18" s="9"/>
      <c r="C18" s="9"/>
      <c r="D18" s="9"/>
      <c r="E18" s="92"/>
      <c r="F18" s="7"/>
      <c r="G18" s="7"/>
      <c r="H18" s="92"/>
      <c r="I18" s="7"/>
      <c r="J18" s="7"/>
      <c r="K18" s="7"/>
    </row>
    <row r="19" ht="12.75">
      <c r="A19" s="17" t="s">
        <v>119</v>
      </c>
    </row>
    <row r="20" s="5" customFormat="1" ht="15.75" customHeight="1">
      <c r="A20" s="17" t="s">
        <v>144</v>
      </c>
    </row>
    <row r="22" spans="1:11" ht="13.5" customHeight="1">
      <c r="A22" s="132" t="s">
        <v>44</v>
      </c>
      <c r="B22" s="132" t="s">
        <v>85</v>
      </c>
      <c r="C22" s="132" t="s">
        <v>78</v>
      </c>
      <c r="D22" s="135" t="s">
        <v>0</v>
      </c>
      <c r="E22" s="135"/>
      <c r="F22" s="135"/>
      <c r="G22" s="135"/>
      <c r="H22" s="135"/>
      <c r="I22" s="135"/>
      <c r="J22" s="137" t="s">
        <v>52</v>
      </c>
      <c r="K22" s="137"/>
    </row>
    <row r="23" spans="1:11" ht="12.75">
      <c r="A23" s="132"/>
      <c r="B23" s="132"/>
      <c r="C23" s="132"/>
      <c r="D23" s="135"/>
      <c r="E23" s="135"/>
      <c r="F23" s="135"/>
      <c r="G23" s="135"/>
      <c r="H23" s="135"/>
      <c r="I23" s="135"/>
      <c r="J23" s="137"/>
      <c r="K23" s="137"/>
    </row>
    <row r="24" spans="1:11" ht="12.75">
      <c r="A24" s="132"/>
      <c r="B24" s="132"/>
      <c r="C24" s="132"/>
      <c r="D24" s="132" t="s">
        <v>54</v>
      </c>
      <c r="E24" s="132"/>
      <c r="F24" s="132"/>
      <c r="G24" s="132" t="s">
        <v>55</v>
      </c>
      <c r="H24" s="132"/>
      <c r="I24" s="132"/>
      <c r="J24" s="137"/>
      <c r="K24" s="137"/>
    </row>
    <row r="25" spans="1:19" ht="33.75" customHeight="1">
      <c r="A25" s="134"/>
      <c r="B25" s="132"/>
      <c r="C25" s="132"/>
      <c r="D25" s="12" t="s">
        <v>53</v>
      </c>
      <c r="E25" s="12" t="s">
        <v>56</v>
      </c>
      <c r="F25" s="12" t="s">
        <v>57</v>
      </c>
      <c r="G25" s="12" t="s">
        <v>53</v>
      </c>
      <c r="H25" s="12" t="s">
        <v>56</v>
      </c>
      <c r="I25" s="12" t="s">
        <v>57</v>
      </c>
      <c r="J25" s="54" t="s">
        <v>58</v>
      </c>
      <c r="K25" s="54" t="s">
        <v>59</v>
      </c>
      <c r="M25" s="83" t="s">
        <v>155</v>
      </c>
      <c r="N25" s="83" t="s">
        <v>156</v>
      </c>
      <c r="O25" s="83" t="s">
        <v>157</v>
      </c>
      <c r="P25" s="83" t="s">
        <v>158</v>
      </c>
      <c r="Q25" s="83" t="s">
        <v>159</v>
      </c>
      <c r="R25" s="1" t="s">
        <v>160</v>
      </c>
      <c r="S25" s="1" t="s">
        <v>161</v>
      </c>
    </row>
    <row r="26" spans="1:19" s="10" customFormat="1" ht="12.75">
      <c r="A26" s="51"/>
      <c r="B26" s="52" t="s">
        <v>19</v>
      </c>
      <c r="C26" s="52" t="s">
        <v>20</v>
      </c>
      <c r="D26" s="25" t="s">
        <v>21</v>
      </c>
      <c r="E26" s="25" t="s">
        <v>30</v>
      </c>
      <c r="F26" s="25" t="s">
        <v>22</v>
      </c>
      <c r="G26" s="25" t="s">
        <v>23</v>
      </c>
      <c r="H26" s="25" t="s">
        <v>24</v>
      </c>
      <c r="I26" s="29" t="s">
        <v>25</v>
      </c>
      <c r="J26" s="25" t="s">
        <v>26</v>
      </c>
      <c r="K26" s="25" t="s">
        <v>27</v>
      </c>
      <c r="M26" s="37"/>
      <c r="N26" s="37"/>
      <c r="O26" s="37"/>
      <c r="P26" s="37"/>
      <c r="Q26" s="37"/>
      <c r="R26" s="37"/>
      <c r="S26" s="37"/>
    </row>
    <row r="27" spans="1:19" ht="12.75">
      <c r="A27" s="51" t="s">
        <v>15</v>
      </c>
      <c r="B27" s="39"/>
      <c r="C27" s="39"/>
      <c r="D27" s="2"/>
      <c r="E27" s="45"/>
      <c r="F27" s="45"/>
      <c r="G27" s="2"/>
      <c r="H27" s="45"/>
      <c r="I27" s="45"/>
      <c r="J27" s="45"/>
      <c r="K27" s="45"/>
      <c r="M27" s="71" t="str">
        <f>ELOLAP!$G$7</f>
        <v>R12</v>
      </c>
      <c r="N27" s="71" t="str">
        <f>ELOLAP!$H$7</f>
        <v>2011N1</v>
      </c>
      <c r="O27" s="71" t="str">
        <f>ELOLAP!$I$7</f>
        <v>00000000</v>
      </c>
      <c r="P27" s="71" t="str">
        <f>ELOLAP!$J$7</f>
        <v>20090410</v>
      </c>
      <c r="Q27" s="1" t="s">
        <v>218</v>
      </c>
      <c r="R27" s="1" t="s">
        <v>221</v>
      </c>
      <c r="S27" s="1" t="str">
        <f>M27&amp;","&amp;N27&amp;","&amp;O27&amp;","&amp;P27&amp;","&amp;Q27&amp;","&amp;R27</f>
        <v>R12,2011N1,00000000,20090410,N,TB02</v>
      </c>
    </row>
    <row r="28" spans="1:15" ht="12.75">
      <c r="A28" s="51" t="s">
        <v>16</v>
      </c>
      <c r="B28" s="39"/>
      <c r="C28" s="39"/>
      <c r="D28" s="2"/>
      <c r="E28" s="45"/>
      <c r="F28" s="45"/>
      <c r="G28" s="2"/>
      <c r="H28" s="45"/>
      <c r="I28" s="45"/>
      <c r="J28" s="45"/>
      <c r="K28" s="45"/>
      <c r="O28" s="71"/>
    </row>
    <row r="29" spans="1:15" ht="12.75">
      <c r="A29" s="51" t="s">
        <v>17</v>
      </c>
      <c r="B29" s="39"/>
      <c r="C29" s="39"/>
      <c r="D29" s="2"/>
      <c r="E29" s="45"/>
      <c r="F29" s="45"/>
      <c r="G29" s="2"/>
      <c r="H29" s="45"/>
      <c r="I29" s="45"/>
      <c r="J29" s="45"/>
      <c r="K29" s="45"/>
      <c r="O29" s="71"/>
    </row>
    <row r="30" spans="1:11" ht="12.75">
      <c r="A30" s="51" t="s">
        <v>14</v>
      </c>
      <c r="B30" s="39"/>
      <c r="C30" s="39"/>
      <c r="D30" s="2"/>
      <c r="E30" s="45"/>
      <c r="F30" s="45"/>
      <c r="G30" s="2"/>
      <c r="H30" s="45"/>
      <c r="I30" s="45"/>
      <c r="J30" s="45"/>
      <c r="K30" s="45"/>
    </row>
    <row r="31" spans="1:11" ht="12.75">
      <c r="A31" s="51" t="s">
        <v>14</v>
      </c>
      <c r="B31" s="39"/>
      <c r="C31" s="39"/>
      <c r="D31" s="2"/>
      <c r="E31" s="45"/>
      <c r="F31" s="45"/>
      <c r="G31" s="2"/>
      <c r="H31" s="45"/>
      <c r="I31" s="45"/>
      <c r="J31" s="45"/>
      <c r="K31" s="45"/>
    </row>
    <row r="32" spans="1:11" ht="12.75">
      <c r="A32" s="29" t="s">
        <v>34</v>
      </c>
      <c r="B32" s="38"/>
      <c r="C32" s="38"/>
      <c r="D32" s="3"/>
      <c r="E32" s="55"/>
      <c r="F32" s="55"/>
      <c r="G32" s="3"/>
      <c r="H32" s="55"/>
      <c r="I32" s="55"/>
      <c r="J32" s="3"/>
      <c r="K32" s="3"/>
    </row>
    <row r="33" spans="1:11" ht="27" customHeight="1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</row>
    <row r="34" ht="25.5" customHeight="1"/>
    <row r="36" spans="7:8" ht="12.75">
      <c r="G36" s="97"/>
      <c r="H36" s="96"/>
    </row>
    <row r="42" spans="6:8" ht="12.75">
      <c r="F42" s="97"/>
      <c r="G42" s="97"/>
      <c r="H42" s="97"/>
    </row>
    <row r="48" spans="2:4" ht="12.75">
      <c r="B48" s="11"/>
      <c r="C48" s="11"/>
      <c r="D48" s="9"/>
    </row>
    <row r="49" ht="12.75">
      <c r="D49" s="9"/>
    </row>
    <row r="52" ht="12.75">
      <c r="D52" s="9"/>
    </row>
    <row r="53" ht="12.75">
      <c r="D53" s="9"/>
    </row>
  </sheetData>
  <sheetProtection/>
  <mergeCells count="15">
    <mergeCell ref="A22:A25"/>
    <mergeCell ref="B22:B25"/>
    <mergeCell ref="D22:I23"/>
    <mergeCell ref="D24:F24"/>
    <mergeCell ref="G24:I24"/>
    <mergeCell ref="D8:F8"/>
    <mergeCell ref="G8:I8"/>
    <mergeCell ref="A6:A9"/>
    <mergeCell ref="B6:B9"/>
    <mergeCell ref="D6:I7"/>
    <mergeCell ref="A33:K33"/>
    <mergeCell ref="J22:K24"/>
    <mergeCell ref="C6:C9"/>
    <mergeCell ref="C22:C25"/>
    <mergeCell ref="J6:K8"/>
  </mergeCells>
  <printOptions horizontalCentered="1"/>
  <pageMargins left="0.58" right="0.1968503937007874" top="0.6299212598425197" bottom="0.1968503937007874" header="0.1968503937007874" footer="0.15748031496062992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9"/>
  <sheetViews>
    <sheetView zoomScalePageLayoutView="0" workbookViewId="0" topLeftCell="I10">
      <selection activeCell="N27" sqref="N27"/>
    </sheetView>
  </sheetViews>
  <sheetFormatPr defaultColWidth="9.140625" defaultRowHeight="12.75"/>
  <cols>
    <col min="1" max="1" width="6.00390625" style="0" customWidth="1"/>
    <col min="2" max="2" width="18.7109375" style="0" customWidth="1"/>
    <col min="3" max="3" width="13.140625" style="0" customWidth="1"/>
    <col min="4" max="9" width="13.7109375" style="0" customWidth="1"/>
    <col min="10" max="10" width="23.7109375" style="0" customWidth="1"/>
    <col min="11" max="11" width="13.7109375" style="0" customWidth="1"/>
  </cols>
  <sheetData>
    <row r="1" ht="60.75" customHeight="1"/>
    <row r="3" s="1" customFormat="1" ht="12.75">
      <c r="A3" s="17" t="s">
        <v>120</v>
      </c>
    </row>
    <row r="4" s="1" customFormat="1" ht="12.75">
      <c r="A4" s="17" t="s">
        <v>145</v>
      </c>
    </row>
    <row r="5" s="10" customFormat="1" ht="12.75"/>
    <row r="6" spans="1:11" s="1" customFormat="1" ht="12.75">
      <c r="A6" s="132" t="s">
        <v>44</v>
      </c>
      <c r="B6" s="132" t="s">
        <v>76</v>
      </c>
      <c r="C6" s="132"/>
      <c r="D6" s="135" t="s">
        <v>0</v>
      </c>
      <c r="E6" s="135"/>
      <c r="F6" s="135"/>
      <c r="G6" s="135"/>
      <c r="H6" s="135"/>
      <c r="I6" s="135"/>
      <c r="J6" s="137" t="s">
        <v>52</v>
      </c>
      <c r="K6" s="137"/>
    </row>
    <row r="7" spans="1:11" s="1" customFormat="1" ht="12.75">
      <c r="A7" s="132"/>
      <c r="B7" s="132"/>
      <c r="C7" s="132"/>
      <c r="D7" s="135"/>
      <c r="E7" s="135"/>
      <c r="F7" s="135"/>
      <c r="G7" s="135"/>
      <c r="H7" s="135"/>
      <c r="I7" s="135"/>
      <c r="J7" s="137"/>
      <c r="K7" s="137"/>
    </row>
    <row r="8" spans="1:11" s="1" customFormat="1" ht="12.75">
      <c r="A8" s="132"/>
      <c r="B8" s="132"/>
      <c r="C8" s="132"/>
      <c r="D8" s="132" t="s">
        <v>54</v>
      </c>
      <c r="E8" s="133"/>
      <c r="F8" s="133"/>
      <c r="G8" s="132" t="s">
        <v>55</v>
      </c>
      <c r="H8" s="132"/>
      <c r="I8" s="132"/>
      <c r="J8" s="137"/>
      <c r="K8" s="137"/>
    </row>
    <row r="9" spans="1:19" s="1" customFormat="1" ht="37.5" customHeight="1">
      <c r="A9" s="134"/>
      <c r="B9" s="12" t="s">
        <v>86</v>
      </c>
      <c r="C9" s="12" t="s">
        <v>79</v>
      </c>
      <c r="D9" s="12" t="s">
        <v>53</v>
      </c>
      <c r="E9" s="12" t="s">
        <v>56</v>
      </c>
      <c r="F9" s="12" t="s">
        <v>57</v>
      </c>
      <c r="G9" s="12" t="s">
        <v>53</v>
      </c>
      <c r="H9" s="12" t="s">
        <v>56</v>
      </c>
      <c r="I9" s="12" t="s">
        <v>57</v>
      </c>
      <c r="J9" s="54" t="s">
        <v>58</v>
      </c>
      <c r="K9" s="54" t="s">
        <v>59</v>
      </c>
      <c r="M9" s="83" t="s">
        <v>155</v>
      </c>
      <c r="N9" s="83" t="s">
        <v>156</v>
      </c>
      <c r="O9" s="83" t="s">
        <v>157</v>
      </c>
      <c r="P9" s="83" t="s">
        <v>158</v>
      </c>
      <c r="Q9" s="83" t="s">
        <v>159</v>
      </c>
      <c r="R9" s="1" t="s">
        <v>160</v>
      </c>
      <c r="S9" s="1" t="s">
        <v>161</v>
      </c>
    </row>
    <row r="10" spans="1:19" s="10" customFormat="1" ht="12.75">
      <c r="A10" s="51"/>
      <c r="B10" s="52" t="s">
        <v>19</v>
      </c>
      <c r="C10" s="52" t="s">
        <v>20</v>
      </c>
      <c r="D10" s="25" t="s">
        <v>21</v>
      </c>
      <c r="E10" s="25" t="s">
        <v>30</v>
      </c>
      <c r="F10" s="25" t="s">
        <v>22</v>
      </c>
      <c r="G10" s="25" t="s">
        <v>23</v>
      </c>
      <c r="H10" s="25" t="s">
        <v>24</v>
      </c>
      <c r="I10" s="29" t="s">
        <v>25</v>
      </c>
      <c r="J10" s="25" t="s">
        <v>26</v>
      </c>
      <c r="K10" s="25" t="s">
        <v>27</v>
      </c>
      <c r="M10" s="37"/>
      <c r="N10" s="37"/>
      <c r="O10" s="37"/>
      <c r="P10" s="37"/>
      <c r="Q10" s="37"/>
      <c r="R10" s="37"/>
      <c r="S10" s="37"/>
    </row>
    <row r="11" spans="1:19" s="1" customFormat="1" ht="12.75">
      <c r="A11" s="51" t="s">
        <v>15</v>
      </c>
      <c r="B11" s="39" t="s">
        <v>213</v>
      </c>
      <c r="C11" s="39" t="s">
        <v>188</v>
      </c>
      <c r="D11" s="2"/>
      <c r="E11" s="45"/>
      <c r="F11" s="45"/>
      <c r="G11" s="2" t="s">
        <v>191</v>
      </c>
      <c r="H11" s="45">
        <v>250000</v>
      </c>
      <c r="I11" s="45">
        <v>367200</v>
      </c>
      <c r="J11" s="45"/>
      <c r="K11" s="45"/>
      <c r="M11" s="71" t="str">
        <f>ELOLAP!$G$7</f>
        <v>R12</v>
      </c>
      <c r="N11" s="71" t="str">
        <f>ELOLAP!$H$7</f>
        <v>2011N1</v>
      </c>
      <c r="O11" s="71" t="str">
        <f>ELOLAP!$I$7</f>
        <v>00000000</v>
      </c>
      <c r="P11" s="71" t="str">
        <f>ELOLAP!$J$7</f>
        <v>20090410</v>
      </c>
      <c r="Q11" s="1" t="s">
        <v>165</v>
      </c>
      <c r="R11" s="1" t="s">
        <v>198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R12,2011N1,00000000,20090410,E,TB03,@TB030001,XYZ002,EUR,,,,AV,250000,367200,,</v>
      </c>
    </row>
    <row r="12" spans="1:11" s="1" customFormat="1" ht="12.75">
      <c r="A12" s="51" t="s">
        <v>16</v>
      </c>
      <c r="B12" s="39"/>
      <c r="C12" s="39"/>
      <c r="D12" s="2"/>
      <c r="E12" s="45"/>
      <c r="F12" s="45"/>
      <c r="G12" s="2"/>
      <c r="H12" s="45"/>
      <c r="I12" s="45"/>
      <c r="J12" s="45"/>
      <c r="K12" s="45"/>
    </row>
    <row r="13" spans="1:11" s="1" customFormat="1" ht="12.75">
      <c r="A13" s="51" t="s">
        <v>17</v>
      </c>
      <c r="B13" s="39"/>
      <c r="C13" s="39"/>
      <c r="D13" s="2"/>
      <c r="E13" s="45"/>
      <c r="F13" s="45"/>
      <c r="G13" s="2"/>
      <c r="H13" s="45"/>
      <c r="I13" s="45"/>
      <c r="J13" s="45"/>
      <c r="K13" s="45"/>
    </row>
    <row r="14" spans="1:11" s="1" customFormat="1" ht="12.75">
      <c r="A14" s="51" t="s">
        <v>14</v>
      </c>
      <c r="B14" s="39"/>
      <c r="C14" s="39"/>
      <c r="D14" s="2"/>
      <c r="E14" s="45"/>
      <c r="F14" s="45"/>
      <c r="G14" s="2"/>
      <c r="H14" s="45"/>
      <c r="I14" s="45"/>
      <c r="J14" s="45"/>
      <c r="K14" s="45"/>
    </row>
    <row r="15" spans="1:11" s="1" customFormat="1" ht="12.75">
      <c r="A15" s="51" t="s">
        <v>14</v>
      </c>
      <c r="B15" s="39"/>
      <c r="C15" s="39"/>
      <c r="D15" s="2"/>
      <c r="E15" s="45"/>
      <c r="F15" s="45"/>
      <c r="G15" s="2"/>
      <c r="H15" s="45"/>
      <c r="I15" s="45"/>
      <c r="J15" s="45"/>
      <c r="K15" s="45"/>
    </row>
    <row r="16" spans="1:11" s="1" customFormat="1" ht="12.75">
      <c r="A16" s="29" t="s">
        <v>34</v>
      </c>
      <c r="B16" s="38"/>
      <c r="C16" s="38"/>
      <c r="D16" s="3"/>
      <c r="E16" s="55"/>
      <c r="F16" s="55"/>
      <c r="G16" s="3"/>
      <c r="H16" s="55"/>
      <c r="I16" s="55"/>
      <c r="J16" s="3"/>
      <c r="K16" s="3"/>
    </row>
    <row r="17" spans="1:9" s="1" customFormat="1" ht="12.75">
      <c r="A17" s="5"/>
      <c r="B17" s="9"/>
      <c r="C17" s="9"/>
      <c r="D17" s="7"/>
      <c r="E17" s="7"/>
      <c r="F17" s="7"/>
      <c r="G17" s="7"/>
      <c r="H17" s="7"/>
      <c r="I17" s="7"/>
    </row>
    <row r="18" spans="2:11" s="1" customFormat="1" ht="12.75">
      <c r="B18" s="9"/>
      <c r="C18" s="9"/>
      <c r="D18" s="9"/>
      <c r="E18" s="92"/>
      <c r="F18" s="7"/>
      <c r="G18" s="7"/>
      <c r="H18" s="92"/>
      <c r="I18" s="7"/>
      <c r="J18" s="7"/>
      <c r="K18" s="7"/>
    </row>
    <row r="19" s="1" customFormat="1" ht="12.75">
      <c r="A19" s="17" t="s">
        <v>121</v>
      </c>
    </row>
    <row r="20" s="5" customFormat="1" ht="15.75" customHeight="1">
      <c r="A20" s="17" t="s">
        <v>148</v>
      </c>
    </row>
    <row r="21" s="1" customFormat="1" ht="12.75"/>
    <row r="22" spans="1:11" s="1" customFormat="1" ht="13.5" customHeight="1">
      <c r="A22" s="132" t="s">
        <v>44</v>
      </c>
      <c r="B22" s="132" t="s">
        <v>77</v>
      </c>
      <c r="C22" s="132"/>
      <c r="D22" s="135" t="s">
        <v>0</v>
      </c>
      <c r="E22" s="135"/>
      <c r="F22" s="135"/>
      <c r="G22" s="135"/>
      <c r="H22" s="135"/>
      <c r="I22" s="135"/>
      <c r="J22" s="137" t="s">
        <v>52</v>
      </c>
      <c r="K22" s="137"/>
    </row>
    <row r="23" spans="1:11" s="1" customFormat="1" ht="12.75">
      <c r="A23" s="132"/>
      <c r="B23" s="132"/>
      <c r="C23" s="132"/>
      <c r="D23" s="135"/>
      <c r="E23" s="135"/>
      <c r="F23" s="135"/>
      <c r="G23" s="135"/>
      <c r="H23" s="135"/>
      <c r="I23" s="135"/>
      <c r="J23" s="137"/>
      <c r="K23" s="137"/>
    </row>
    <row r="24" spans="1:11" s="1" customFormat="1" ht="12.75">
      <c r="A24" s="132"/>
      <c r="B24" s="132"/>
      <c r="C24" s="132"/>
      <c r="D24" s="132" t="s">
        <v>54</v>
      </c>
      <c r="E24" s="132"/>
      <c r="F24" s="132"/>
      <c r="G24" s="132" t="s">
        <v>55</v>
      </c>
      <c r="H24" s="132"/>
      <c r="I24" s="132"/>
      <c r="J24" s="137"/>
      <c r="K24" s="137"/>
    </row>
    <row r="25" spans="1:11" s="1" customFormat="1" ht="37.5" customHeight="1">
      <c r="A25" s="134"/>
      <c r="B25" s="12" t="s">
        <v>86</v>
      </c>
      <c r="C25" s="12" t="s">
        <v>79</v>
      </c>
      <c r="D25" s="12" t="s">
        <v>53</v>
      </c>
      <c r="E25" s="12" t="s">
        <v>56</v>
      </c>
      <c r="F25" s="12" t="s">
        <v>57</v>
      </c>
      <c r="G25" s="12" t="s">
        <v>53</v>
      </c>
      <c r="H25" s="12" t="s">
        <v>56</v>
      </c>
      <c r="I25" s="12" t="s">
        <v>57</v>
      </c>
      <c r="J25" s="54" t="s">
        <v>58</v>
      </c>
      <c r="K25" s="54" t="s">
        <v>59</v>
      </c>
    </row>
    <row r="26" spans="1:11" s="10" customFormat="1" ht="12.75">
      <c r="A26" s="51"/>
      <c r="B26" s="52" t="s">
        <v>19</v>
      </c>
      <c r="C26" s="52" t="s">
        <v>20</v>
      </c>
      <c r="D26" s="25" t="s">
        <v>21</v>
      </c>
      <c r="E26" s="25" t="s">
        <v>30</v>
      </c>
      <c r="F26" s="25" t="s">
        <v>22</v>
      </c>
      <c r="G26" s="25" t="s">
        <v>23</v>
      </c>
      <c r="H26" s="25" t="s">
        <v>24</v>
      </c>
      <c r="I26" s="29" t="s">
        <v>25</v>
      </c>
      <c r="J26" s="25" t="s">
        <v>26</v>
      </c>
      <c r="K26" s="25" t="s">
        <v>27</v>
      </c>
    </row>
    <row r="27" spans="1:19" s="1" customFormat="1" ht="12.75">
      <c r="A27" s="51" t="s">
        <v>15</v>
      </c>
      <c r="B27" s="39" t="s">
        <v>212</v>
      </c>
      <c r="C27" s="39" t="s">
        <v>188</v>
      </c>
      <c r="D27" s="2" t="s">
        <v>191</v>
      </c>
      <c r="E27" s="45">
        <v>400000</v>
      </c>
      <c r="F27" s="45">
        <v>425000</v>
      </c>
      <c r="G27" s="2"/>
      <c r="H27" s="45"/>
      <c r="I27" s="45"/>
      <c r="J27" s="45"/>
      <c r="K27" s="45"/>
      <c r="M27" s="71" t="str">
        <f>ELOLAP!$G$7</f>
        <v>R12</v>
      </c>
      <c r="N27" s="71" t="str">
        <f>ELOLAP!$H$7</f>
        <v>2011N1</v>
      </c>
      <c r="O27" s="71" t="str">
        <f>ELOLAP!$I$7</f>
        <v>00000000</v>
      </c>
      <c r="P27" s="71" t="str">
        <f>ELOLAP!$J$7</f>
        <v>20090410</v>
      </c>
      <c r="Q27" s="1" t="s">
        <v>165</v>
      </c>
      <c r="R27" s="1" t="s">
        <v>210</v>
      </c>
      <c r="S27" s="1" t="str">
        <f>M27&amp;","&amp;N27&amp;","&amp;O27&amp;","&amp;P27&amp;","&amp;Q27&amp;","&amp;R27&amp;","&amp;"@"&amp;R27&amp;"00"&amp;A27&amp;","&amp;B27&amp;","&amp;C27&amp;","&amp;D27&amp;","&amp;E27&amp;","&amp;F27&amp;","&amp;G27&amp;","&amp;H27&amp;","&amp;I27&amp;","&amp;J27&amp;","&amp;K27</f>
        <v>R12,2011N1,00000000,20090410,E,TB04,@TB040001,XYZ001,EUR,AV,400000,425000,,,,,</v>
      </c>
    </row>
    <row r="28" spans="1:11" s="1" customFormat="1" ht="12.75">
      <c r="A28" s="51" t="s">
        <v>16</v>
      </c>
      <c r="B28" s="39"/>
      <c r="C28" s="39"/>
      <c r="D28" s="2"/>
      <c r="E28" s="45"/>
      <c r="F28" s="45"/>
      <c r="G28" s="2"/>
      <c r="H28" s="45"/>
      <c r="I28" s="45"/>
      <c r="J28" s="45"/>
      <c r="K28" s="45"/>
    </row>
    <row r="29" spans="1:11" s="1" customFormat="1" ht="12.75">
      <c r="A29" s="51" t="s">
        <v>17</v>
      </c>
      <c r="B29" s="39"/>
      <c r="C29" s="39"/>
      <c r="D29" s="2"/>
      <c r="E29" s="45"/>
      <c r="F29" s="45"/>
      <c r="G29" s="2"/>
      <c r="H29" s="45"/>
      <c r="I29" s="45"/>
      <c r="J29" s="45"/>
      <c r="K29" s="45"/>
    </row>
    <row r="30" spans="1:11" s="1" customFormat="1" ht="12.75">
      <c r="A30" s="51" t="s">
        <v>14</v>
      </c>
      <c r="B30" s="39"/>
      <c r="C30" s="39"/>
      <c r="D30" s="2"/>
      <c r="E30" s="45"/>
      <c r="F30" s="45"/>
      <c r="G30" s="2"/>
      <c r="H30" s="45"/>
      <c r="I30" s="45"/>
      <c r="J30" s="45"/>
      <c r="K30" s="45"/>
    </row>
    <row r="31" spans="1:11" s="1" customFormat="1" ht="12.75">
      <c r="A31" s="51" t="s">
        <v>14</v>
      </c>
      <c r="B31" s="39"/>
      <c r="C31" s="39"/>
      <c r="D31" s="2"/>
      <c r="E31" s="45"/>
      <c r="F31" s="45"/>
      <c r="G31" s="2"/>
      <c r="H31" s="45"/>
      <c r="I31" s="45"/>
      <c r="J31" s="45"/>
      <c r="K31" s="45"/>
    </row>
    <row r="32" spans="1:11" s="1" customFormat="1" ht="12.75">
      <c r="A32" s="29" t="s">
        <v>34</v>
      </c>
      <c r="B32" s="38"/>
      <c r="C32" s="38"/>
      <c r="D32" s="3"/>
      <c r="E32" s="55"/>
      <c r="F32" s="55"/>
      <c r="G32" s="3"/>
      <c r="H32" s="55"/>
      <c r="I32" s="55"/>
      <c r="J32" s="3"/>
      <c r="K32" s="3"/>
    </row>
    <row r="33" spans="1:11" s="1" customFormat="1" ht="24" customHeight="1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</row>
    <row r="36" ht="12.75">
      <c r="B36" s="99"/>
    </row>
    <row r="37" ht="12.75">
      <c r="B37" s="99"/>
    </row>
    <row r="38" spans="2:3" ht="12.75">
      <c r="B38" s="100"/>
      <c r="C38" s="101"/>
    </row>
    <row r="39" ht="12.75">
      <c r="B39" s="100"/>
    </row>
  </sheetData>
  <sheetProtection/>
  <mergeCells count="13">
    <mergeCell ref="B6:C8"/>
    <mergeCell ref="B22:C24"/>
    <mergeCell ref="D24:F24"/>
    <mergeCell ref="G24:I24"/>
    <mergeCell ref="A6:A9"/>
    <mergeCell ref="D6:I7"/>
    <mergeCell ref="A33:K33"/>
    <mergeCell ref="J6:K8"/>
    <mergeCell ref="D8:F8"/>
    <mergeCell ref="G8:I8"/>
    <mergeCell ref="A22:A25"/>
    <mergeCell ref="D22:I23"/>
    <mergeCell ref="J22:K24"/>
  </mergeCells>
  <printOptions horizontalCentered="1"/>
  <pageMargins left="0.58" right="0.2362204724409449" top="0.4724409448818898" bottom="0.15748031496062992" header="0.15748031496062992" footer="0.15748031496062992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2"/>
  <sheetViews>
    <sheetView tabSelected="1" zoomScalePageLayoutView="0" workbookViewId="0" topLeftCell="A7">
      <selection activeCell="B10" sqref="B10:C11"/>
    </sheetView>
  </sheetViews>
  <sheetFormatPr defaultColWidth="9.140625" defaultRowHeight="12.75"/>
  <cols>
    <col min="1" max="1" width="5.57421875" style="1" customWidth="1"/>
    <col min="2" max="2" width="16.7109375" style="1" customWidth="1"/>
    <col min="3" max="3" width="20.00390625" style="1" customWidth="1"/>
    <col min="4" max="10" width="16.7109375" style="1" customWidth="1"/>
    <col min="11" max="11" width="16.57421875" style="1" customWidth="1"/>
    <col min="12" max="12" width="16.00390625" style="1" customWidth="1"/>
    <col min="13" max="13" width="9.28125" style="1" customWidth="1"/>
    <col min="14" max="16384" width="9.140625" style="1" customWidth="1"/>
  </cols>
  <sheetData>
    <row r="1" ht="60.75" customHeight="1"/>
    <row r="3" spans="1:2" ht="12.75">
      <c r="A3" s="18" t="s">
        <v>122</v>
      </c>
      <c r="B3" s="5"/>
    </row>
    <row r="4" spans="1:13" ht="24.75" customHeight="1">
      <c r="A4" s="138" t="s">
        <v>147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50"/>
      <c r="M4" s="50"/>
    </row>
    <row r="5" ht="12.75">
      <c r="K5" s="8"/>
    </row>
    <row r="6" spans="1:13" s="19" customFormat="1" ht="13.5" customHeight="1">
      <c r="A6" s="139" t="s">
        <v>37</v>
      </c>
      <c r="B6" s="139" t="s">
        <v>38</v>
      </c>
      <c r="C6" s="139"/>
      <c r="D6" s="144" t="s">
        <v>61</v>
      </c>
      <c r="E6" s="146"/>
      <c r="F6" s="145"/>
      <c r="G6" s="139" t="s">
        <v>88</v>
      </c>
      <c r="H6" s="141" t="s">
        <v>150</v>
      </c>
      <c r="J6"/>
      <c r="K6"/>
      <c r="L6"/>
      <c r="M6"/>
    </row>
    <row r="7" spans="1:13" s="19" customFormat="1" ht="16.5" customHeight="1">
      <c r="A7" s="140"/>
      <c r="B7" s="139" t="s">
        <v>62</v>
      </c>
      <c r="C7" s="139" t="s">
        <v>63</v>
      </c>
      <c r="D7" s="142" t="s">
        <v>99</v>
      </c>
      <c r="E7" s="144" t="s">
        <v>141</v>
      </c>
      <c r="F7" s="145"/>
      <c r="G7" s="139"/>
      <c r="H7" s="141"/>
      <c r="I7"/>
      <c r="J7"/>
      <c r="K7"/>
      <c r="L7"/>
      <c r="M7"/>
    </row>
    <row r="8" spans="1:16" s="19" customFormat="1" ht="31.5" customHeight="1">
      <c r="A8" s="140"/>
      <c r="B8" s="139"/>
      <c r="C8" s="139"/>
      <c r="D8" s="143"/>
      <c r="E8" s="53" t="s">
        <v>60</v>
      </c>
      <c r="F8" s="53" t="s">
        <v>142</v>
      </c>
      <c r="G8" s="139"/>
      <c r="H8" s="141"/>
      <c r="I8" s="8"/>
      <c r="J8" s="83" t="s">
        <v>155</v>
      </c>
      <c r="K8" s="83" t="s">
        <v>156</v>
      </c>
      <c r="L8" s="83" t="s">
        <v>157</v>
      </c>
      <c r="M8" s="83" t="s">
        <v>158</v>
      </c>
      <c r="N8" s="83" t="s">
        <v>159</v>
      </c>
      <c r="O8" s="1" t="s">
        <v>160</v>
      </c>
      <c r="P8" s="1" t="s">
        <v>161</v>
      </c>
    </row>
    <row r="9" spans="1:16" s="19" customFormat="1" ht="12.75" customHeight="1">
      <c r="A9" s="20"/>
      <c r="B9" s="20" t="s">
        <v>19</v>
      </c>
      <c r="C9" s="20" t="s">
        <v>20</v>
      </c>
      <c r="D9" s="20" t="s">
        <v>21</v>
      </c>
      <c r="E9" s="20" t="s">
        <v>30</v>
      </c>
      <c r="F9" s="20" t="s">
        <v>22</v>
      </c>
      <c r="G9" s="20" t="s">
        <v>23</v>
      </c>
      <c r="H9" s="20" t="s">
        <v>24</v>
      </c>
      <c r="I9"/>
      <c r="J9" s="37"/>
      <c r="K9" s="37"/>
      <c r="L9" s="37"/>
      <c r="M9" s="37"/>
      <c r="N9" s="37"/>
      <c r="O9" s="37"/>
      <c r="P9" s="37"/>
    </row>
    <row r="10" spans="1:16" s="19" customFormat="1" ht="13.5" customHeight="1">
      <c r="A10" s="21" t="s">
        <v>15</v>
      </c>
      <c r="B10" s="102" t="s">
        <v>248</v>
      </c>
      <c r="C10" s="102" t="s">
        <v>249</v>
      </c>
      <c r="D10" s="102"/>
      <c r="E10" s="103"/>
      <c r="F10" s="103"/>
      <c r="G10" s="102" t="s">
        <v>212</v>
      </c>
      <c r="H10" s="105">
        <v>2</v>
      </c>
      <c r="I10"/>
      <c r="J10" s="71" t="str">
        <f>ELOLAP!$G$7</f>
        <v>R12</v>
      </c>
      <c r="K10" s="71" t="str">
        <f>ELOLAP!$H$7</f>
        <v>2011N1</v>
      </c>
      <c r="L10" s="71" t="str">
        <f>ELOLAP!$I$7</f>
        <v>00000000</v>
      </c>
      <c r="M10" s="71" t="str">
        <f>ELOLAP!$J$7</f>
        <v>20090410</v>
      </c>
      <c r="N10" s="1" t="s">
        <v>165</v>
      </c>
      <c r="O10" s="1" t="s">
        <v>219</v>
      </c>
      <c r="P10" s="1" t="str">
        <f>J10&amp;","&amp;K10&amp;","&amp;L10&amp;","&amp;M10&amp;","&amp;N10&amp;","&amp;O10&amp;","&amp;"@"&amp;O10&amp;"00"&amp;A10&amp;","&amp;B10&amp;","&amp;C10&amp;","&amp;D10&amp;","&amp;E10&amp;","&amp;F10&amp;","&amp;G10&amp;","&amp;H10</f>
        <v>R12,2011N1,00000000,20090410,E,TB05,@TB050001,HU00000xxxxx,xxx elsőbbségi részvény,,,,XYZ001,2</v>
      </c>
    </row>
    <row r="11" spans="1:16" s="19" customFormat="1" ht="12.75">
      <c r="A11" s="21" t="s">
        <v>16</v>
      </c>
      <c r="B11" s="102" t="s">
        <v>248</v>
      </c>
      <c r="C11" s="102" t="s">
        <v>250</v>
      </c>
      <c r="D11" s="102"/>
      <c r="E11" s="103"/>
      <c r="F11" s="103"/>
      <c r="G11" s="102" t="s">
        <v>212</v>
      </c>
      <c r="H11" s="105">
        <v>1928748</v>
      </c>
      <c r="I11"/>
      <c r="J11" s="71" t="str">
        <f>ELOLAP!$G$7</f>
        <v>R12</v>
      </c>
      <c r="K11" s="71" t="str">
        <f>ELOLAP!$H$7</f>
        <v>2011N1</v>
      </c>
      <c r="L11" s="71" t="str">
        <f>ELOLAP!$I$7</f>
        <v>00000000</v>
      </c>
      <c r="M11" s="71" t="str">
        <f>ELOLAP!$J$7</f>
        <v>20090410</v>
      </c>
      <c r="N11" s="1" t="s">
        <v>165</v>
      </c>
      <c r="O11" s="1" t="s">
        <v>219</v>
      </c>
      <c r="P11" s="1" t="str">
        <f>J11&amp;","&amp;K11&amp;","&amp;L11&amp;","&amp;M11&amp;","&amp;N11&amp;","&amp;O11&amp;","&amp;"@"&amp;O11&amp;"00"&amp;A11&amp;","&amp;B11&amp;","&amp;C11&amp;","&amp;D11&amp;","&amp;E11&amp;","&amp;F11&amp;","&amp;G11&amp;","&amp;H11</f>
        <v>R12,2011N1,00000000,20090410,E,TB05,@TB050002,HU00000xxxxx,xxx törzsrészvény,,,,XYZ001,1928748</v>
      </c>
    </row>
    <row r="12" spans="1:13" s="19" customFormat="1" ht="12.75">
      <c r="A12" s="21" t="s">
        <v>17</v>
      </c>
      <c r="B12" s="22"/>
      <c r="C12" s="22"/>
      <c r="D12" s="22"/>
      <c r="E12" s="56"/>
      <c r="F12" s="56"/>
      <c r="G12" s="22"/>
      <c r="H12" s="56"/>
      <c r="I12"/>
      <c r="J12"/>
      <c r="K12"/>
      <c r="L12"/>
      <c r="M12" t="s">
        <v>92</v>
      </c>
    </row>
    <row r="13" spans="1:13" s="19" customFormat="1" ht="12.75">
      <c r="A13" s="21" t="s">
        <v>14</v>
      </c>
      <c r="B13" s="22"/>
      <c r="C13" s="22"/>
      <c r="D13" s="22"/>
      <c r="E13" s="56"/>
      <c r="F13" s="56"/>
      <c r="G13" s="22"/>
      <c r="H13" s="56"/>
      <c r="I13"/>
      <c r="J13"/>
      <c r="K13"/>
      <c r="L13"/>
      <c r="M13"/>
    </row>
    <row r="14" spans="1:13" s="19" customFormat="1" ht="12.75">
      <c r="A14" s="21" t="s">
        <v>34</v>
      </c>
      <c r="B14" s="22"/>
      <c r="C14" s="22"/>
      <c r="D14" s="22"/>
      <c r="E14" s="56"/>
      <c r="F14" s="56"/>
      <c r="G14" s="22"/>
      <c r="H14" s="56"/>
      <c r="I14"/>
      <c r="J14"/>
      <c r="K14"/>
      <c r="L14"/>
      <c r="M14"/>
    </row>
    <row r="15" spans="1:14" ht="24.75" customHeight="1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49"/>
      <c r="M15" s="49"/>
      <c r="N15" s="43"/>
    </row>
    <row r="16" spans="1:18" ht="27" customHeight="1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42"/>
      <c r="M16" s="42"/>
      <c r="N16" s="42"/>
      <c r="O16" s="42"/>
      <c r="P16" s="42"/>
      <c r="Q16" s="42"/>
      <c r="R16" s="42"/>
    </row>
    <row r="17" spans="2:12" ht="12.7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2:10" ht="12.75">
      <c r="B18" s="33"/>
      <c r="C18" s="33"/>
      <c r="D18" s="33"/>
      <c r="E18" s="33"/>
      <c r="F18" s="33"/>
      <c r="G18" s="33"/>
      <c r="H18" s="33"/>
      <c r="I18" s="33"/>
      <c r="J18" s="33"/>
    </row>
    <row r="19" spans="1:2" ht="12.75">
      <c r="A19" s="18" t="s">
        <v>123</v>
      </c>
      <c r="B19" s="5"/>
    </row>
    <row r="20" spans="1:13" ht="26.25" customHeight="1">
      <c r="A20" s="138" t="s">
        <v>146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50"/>
      <c r="M20" s="50"/>
    </row>
    <row r="22" spans="1:14" s="19" customFormat="1" ht="13.5" customHeight="1">
      <c r="A22" s="139" t="s">
        <v>37</v>
      </c>
      <c r="B22" s="139" t="s">
        <v>38</v>
      </c>
      <c r="C22" s="139"/>
      <c r="D22" s="144" t="s">
        <v>61</v>
      </c>
      <c r="E22" s="146"/>
      <c r="F22" s="145"/>
      <c r="G22" s="139" t="s">
        <v>87</v>
      </c>
      <c r="H22" s="139" t="s">
        <v>64</v>
      </c>
      <c r="I22" s="139" t="s">
        <v>40</v>
      </c>
      <c r="J22" s="139"/>
      <c r="K22" s="139"/>
      <c r="L22"/>
      <c r="M22"/>
      <c r="N22"/>
    </row>
    <row r="23" spans="1:14" s="19" customFormat="1" ht="16.5" customHeight="1">
      <c r="A23" s="140"/>
      <c r="B23" s="139" t="s">
        <v>62</v>
      </c>
      <c r="C23" s="139" t="s">
        <v>63</v>
      </c>
      <c r="D23" s="142" t="s">
        <v>99</v>
      </c>
      <c r="E23" s="144" t="s">
        <v>141</v>
      </c>
      <c r="F23" s="145"/>
      <c r="G23" s="139"/>
      <c r="H23" s="139"/>
      <c r="I23" s="139"/>
      <c r="J23" s="139"/>
      <c r="K23" s="139"/>
      <c r="L23"/>
      <c r="M23"/>
      <c r="N23"/>
    </row>
    <row r="24" spans="1:19" s="19" customFormat="1" ht="31.5" customHeight="1">
      <c r="A24" s="140"/>
      <c r="B24" s="139"/>
      <c r="C24" s="139"/>
      <c r="D24" s="143"/>
      <c r="E24" s="53" t="s">
        <v>60</v>
      </c>
      <c r="F24" s="53" t="s">
        <v>142</v>
      </c>
      <c r="G24" s="139"/>
      <c r="H24" s="139"/>
      <c r="I24" s="53" t="s">
        <v>41</v>
      </c>
      <c r="J24" s="53" t="s">
        <v>39</v>
      </c>
      <c r="K24" s="53" t="s">
        <v>36</v>
      </c>
      <c r="L24"/>
      <c r="M24" s="83" t="s">
        <v>155</v>
      </c>
      <c r="N24" s="83" t="s">
        <v>156</v>
      </c>
      <c r="O24" s="83" t="s">
        <v>157</v>
      </c>
      <c r="P24" s="83" t="s">
        <v>158</v>
      </c>
      <c r="Q24" s="83" t="s">
        <v>159</v>
      </c>
      <c r="R24" s="1" t="s">
        <v>160</v>
      </c>
      <c r="S24" s="1" t="s">
        <v>161</v>
      </c>
    </row>
    <row r="25" spans="1:19" s="19" customFormat="1" ht="12.75" customHeight="1">
      <c r="A25" s="20"/>
      <c r="B25" s="20" t="s">
        <v>19</v>
      </c>
      <c r="C25" s="20" t="s">
        <v>20</v>
      </c>
      <c r="D25" s="20" t="s">
        <v>21</v>
      </c>
      <c r="E25" s="20" t="s">
        <v>30</v>
      </c>
      <c r="F25" s="20" t="s">
        <v>22</v>
      </c>
      <c r="G25" s="23" t="s">
        <v>23</v>
      </c>
      <c r="H25" s="20" t="s">
        <v>24</v>
      </c>
      <c r="I25" s="20" t="s">
        <v>25</v>
      </c>
      <c r="J25" s="20" t="s">
        <v>26</v>
      </c>
      <c r="K25" s="20" t="s">
        <v>27</v>
      </c>
      <c r="L25"/>
      <c r="M25" s="37"/>
      <c r="N25" s="37"/>
      <c r="O25" s="37"/>
      <c r="P25" s="37"/>
      <c r="Q25" s="37"/>
      <c r="R25" s="37"/>
      <c r="S25" s="37"/>
    </row>
    <row r="26" spans="1:19" s="19" customFormat="1" ht="12.75">
      <c r="A26" s="21" t="s">
        <v>15</v>
      </c>
      <c r="B26" s="22"/>
      <c r="C26" s="22"/>
      <c r="D26" s="22"/>
      <c r="E26" s="56"/>
      <c r="F26" s="56"/>
      <c r="G26" s="22"/>
      <c r="H26" s="56"/>
      <c r="I26" s="22"/>
      <c r="J26" s="22"/>
      <c r="K26" s="22"/>
      <c r="L26"/>
      <c r="M26" s="71" t="str">
        <f>ELOLAP!$G$7</f>
        <v>R12</v>
      </c>
      <c r="N26" s="71" t="str">
        <f>ELOLAP!$H$7</f>
        <v>2011N1</v>
      </c>
      <c r="O26" s="71" t="str">
        <f>ELOLAP!$I$7</f>
        <v>00000000</v>
      </c>
      <c r="P26" s="71" t="str">
        <f>ELOLAP!$J$7</f>
        <v>20090410</v>
      </c>
      <c r="Q26" s="1" t="s">
        <v>218</v>
      </c>
      <c r="R26" s="1" t="s">
        <v>220</v>
      </c>
      <c r="S26" s="1" t="str">
        <f>M26&amp;","&amp;N26&amp;","&amp;O26&amp;","&amp;P26&amp;","&amp;Q26&amp;","&amp;R26</f>
        <v>R12,2011N1,00000000,20090410,N,TB06</v>
      </c>
    </row>
    <row r="27" spans="1:14" s="19" customFormat="1" ht="12.75">
      <c r="A27" s="21" t="s">
        <v>16</v>
      </c>
      <c r="B27" s="22"/>
      <c r="C27" s="22"/>
      <c r="D27" s="22"/>
      <c r="E27" s="56"/>
      <c r="F27" s="56"/>
      <c r="G27" s="22"/>
      <c r="H27" s="56"/>
      <c r="I27" s="22"/>
      <c r="J27" s="22"/>
      <c r="K27" s="22"/>
      <c r="L27"/>
      <c r="M27"/>
      <c r="N27"/>
    </row>
    <row r="28" spans="1:14" s="19" customFormat="1" ht="12.75">
      <c r="A28" s="21" t="s">
        <v>17</v>
      </c>
      <c r="B28" s="22"/>
      <c r="C28" s="22"/>
      <c r="D28" s="22"/>
      <c r="E28" s="56"/>
      <c r="F28" s="56"/>
      <c r="G28" s="22"/>
      <c r="H28" s="56"/>
      <c r="I28" s="22"/>
      <c r="J28" s="22"/>
      <c r="K28" s="22"/>
      <c r="L28"/>
      <c r="M28"/>
      <c r="N28"/>
    </row>
    <row r="29" spans="1:14" s="19" customFormat="1" ht="12.75">
      <c r="A29" s="21" t="s">
        <v>14</v>
      </c>
      <c r="B29" s="22"/>
      <c r="C29" s="22"/>
      <c r="D29" s="22"/>
      <c r="E29" s="56"/>
      <c r="F29" s="56"/>
      <c r="G29" s="22"/>
      <c r="H29" s="56"/>
      <c r="I29" s="22"/>
      <c r="J29" s="22"/>
      <c r="K29" s="22"/>
      <c r="L29"/>
      <c r="M29"/>
      <c r="N29"/>
    </row>
    <row r="30" spans="1:14" s="19" customFormat="1" ht="12.75">
      <c r="A30" s="21" t="s">
        <v>34</v>
      </c>
      <c r="B30" s="22"/>
      <c r="C30" s="22"/>
      <c r="D30" s="22"/>
      <c r="E30" s="56"/>
      <c r="F30" s="56"/>
      <c r="G30" s="22"/>
      <c r="H30" s="56"/>
      <c r="I30" s="22"/>
      <c r="J30" s="22"/>
      <c r="K30" s="22"/>
      <c r="L30"/>
      <c r="M30"/>
      <c r="N30"/>
    </row>
    <row r="31" spans="1:14" ht="18" customHeight="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</row>
    <row r="32" spans="1:14" ht="27" customHeight="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49"/>
      <c r="M32" s="49"/>
      <c r="N32" s="43"/>
    </row>
  </sheetData>
  <sheetProtection/>
  <mergeCells count="25">
    <mergeCell ref="A31:N31"/>
    <mergeCell ref="A16:K16"/>
    <mergeCell ref="A15:K15"/>
    <mergeCell ref="A32:K32"/>
    <mergeCell ref="A20:K20"/>
    <mergeCell ref="A22:A24"/>
    <mergeCell ref="B22:C22"/>
    <mergeCell ref="G22:G24"/>
    <mergeCell ref="H22:H24"/>
    <mergeCell ref="I22:K23"/>
    <mergeCell ref="B23:B24"/>
    <mergeCell ref="C23:C24"/>
    <mergeCell ref="D23:D24"/>
    <mergeCell ref="D22:F22"/>
    <mergeCell ref="E23:F23"/>
    <mergeCell ref="D6:F6"/>
    <mergeCell ref="A4:K4"/>
    <mergeCell ref="A6:A8"/>
    <mergeCell ref="B6:C6"/>
    <mergeCell ref="G6:G8"/>
    <mergeCell ref="H6:H8"/>
    <mergeCell ref="B7:B8"/>
    <mergeCell ref="C7:C8"/>
    <mergeCell ref="D7:D8"/>
    <mergeCell ref="E7:F7"/>
  </mergeCells>
  <printOptions horizontalCentered="1"/>
  <pageMargins left="0.58" right="0.4330708661417323" top="0.4724409448818898" bottom="0.1968503937007874" header="0.1968503937007874" footer="0.15748031496062992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4"/>
  <sheetViews>
    <sheetView zoomScalePageLayoutView="0" workbookViewId="0" topLeftCell="E13">
      <selection activeCell="K25" sqref="K25"/>
    </sheetView>
  </sheetViews>
  <sheetFormatPr defaultColWidth="9.140625" defaultRowHeight="12.75"/>
  <cols>
    <col min="1" max="1" width="5.7109375" style="1" customWidth="1"/>
    <col min="2" max="3" width="16.7109375" style="1" customWidth="1"/>
    <col min="4" max="7" width="16.7109375" style="0" customWidth="1"/>
    <col min="8" max="8" width="16.57421875" style="0" customWidth="1"/>
  </cols>
  <sheetData>
    <row r="1" ht="69.75" customHeight="1"/>
    <row r="2" ht="12.75"/>
    <row r="3" ht="12.75">
      <c r="A3" s="17" t="s">
        <v>124</v>
      </c>
    </row>
    <row r="4" ht="12.75">
      <c r="A4" s="17" t="s">
        <v>137</v>
      </c>
    </row>
    <row r="5" spans="1:3" ht="12.75">
      <c r="A5" s="10"/>
      <c r="B5" s="10"/>
      <c r="C5" s="10"/>
    </row>
    <row r="6" spans="1:8" ht="12.75" customHeight="1">
      <c r="A6" s="147" t="s">
        <v>44</v>
      </c>
      <c r="B6" s="147" t="s">
        <v>89</v>
      </c>
      <c r="C6" s="147" t="s">
        <v>100</v>
      </c>
      <c r="D6" s="151" t="s">
        <v>101</v>
      </c>
      <c r="E6" s="152"/>
      <c r="F6" s="152"/>
      <c r="G6" s="152"/>
      <c r="H6" s="153"/>
    </row>
    <row r="7" spans="1:8" ht="25.5" customHeight="1">
      <c r="A7" s="148"/>
      <c r="B7" s="148"/>
      <c r="C7" s="148"/>
      <c r="D7" s="147" t="s">
        <v>102</v>
      </c>
      <c r="E7" s="147" t="s">
        <v>7</v>
      </c>
      <c r="F7" s="154" t="s">
        <v>8</v>
      </c>
      <c r="G7" s="155"/>
      <c r="H7" s="147" t="s">
        <v>103</v>
      </c>
    </row>
    <row r="8" spans="1:16" ht="63.75">
      <c r="A8" s="149"/>
      <c r="B8" s="149"/>
      <c r="C8" s="149"/>
      <c r="D8" s="149"/>
      <c r="E8" s="149"/>
      <c r="F8" s="12" t="s">
        <v>104</v>
      </c>
      <c r="G8" s="12" t="s">
        <v>107</v>
      </c>
      <c r="H8" s="149"/>
      <c r="J8" s="83" t="s">
        <v>155</v>
      </c>
      <c r="K8" s="83" t="s">
        <v>156</v>
      </c>
      <c r="L8" s="83" t="s">
        <v>157</v>
      </c>
      <c r="M8" s="83" t="s">
        <v>158</v>
      </c>
      <c r="N8" s="83" t="s">
        <v>159</v>
      </c>
      <c r="O8" s="1" t="s">
        <v>160</v>
      </c>
      <c r="P8" s="1" t="s">
        <v>161</v>
      </c>
    </row>
    <row r="9" spans="1:16" ht="12.75">
      <c r="A9" s="51"/>
      <c r="B9" s="52" t="s">
        <v>19</v>
      </c>
      <c r="C9" s="25" t="s">
        <v>20</v>
      </c>
      <c r="D9" s="52" t="s">
        <v>21</v>
      </c>
      <c r="E9" s="52" t="s">
        <v>30</v>
      </c>
      <c r="F9" s="52" t="s">
        <v>22</v>
      </c>
      <c r="G9" s="52" t="s">
        <v>23</v>
      </c>
      <c r="H9" s="52" t="s">
        <v>24</v>
      </c>
      <c r="J9" s="37"/>
      <c r="K9" s="37"/>
      <c r="L9" s="37"/>
      <c r="M9" s="37"/>
      <c r="N9" s="37"/>
      <c r="O9" s="37"/>
      <c r="P9" s="37"/>
    </row>
    <row r="10" spans="1:16" ht="12.75">
      <c r="A10" s="51" t="s">
        <v>15</v>
      </c>
      <c r="B10" s="39" t="s">
        <v>212</v>
      </c>
      <c r="C10" s="39" t="s">
        <v>225</v>
      </c>
      <c r="D10" s="45">
        <v>1000000</v>
      </c>
      <c r="E10" s="45"/>
      <c r="F10" s="115"/>
      <c r="G10" s="45">
        <v>1000000</v>
      </c>
      <c r="H10" s="45">
        <v>0</v>
      </c>
      <c r="I10" s="111">
        <f>D10+E10-G10-H10</f>
        <v>0</v>
      </c>
      <c r="J10" s="71" t="str">
        <f>ELOLAP!$G$7</f>
        <v>R12</v>
      </c>
      <c r="K10" s="71" t="str">
        <f>ELOLAP!$H$7</f>
        <v>2011N1</v>
      </c>
      <c r="L10" s="71" t="str">
        <f>ELOLAP!$I$7</f>
        <v>00000000</v>
      </c>
      <c r="M10" s="71" t="str">
        <f>ELOLAP!$J$7</f>
        <v>20090410</v>
      </c>
      <c r="N10" s="1" t="s">
        <v>165</v>
      </c>
      <c r="O10" s="1" t="s">
        <v>207</v>
      </c>
      <c r="P10" s="1" t="str">
        <f>J10&amp;","&amp;K10&amp;","&amp;L10&amp;","&amp;M10&amp;","&amp;N10&amp;","&amp;O10&amp;","&amp;"@"&amp;O10&amp;"00"&amp;A10&amp;","&amp;B10&amp;","&amp;C10&amp;","&amp;D10&amp;","&amp;E10&amp;","&amp;F10&amp;","&amp;G10&amp;","&amp;H10</f>
        <v>R12,2011N1,00000000,20090410,E,TB07,@TB070001,XYZ001,HUF,1000000,,,1000000,0</v>
      </c>
    </row>
    <row r="11" spans="1:8" ht="12.75">
      <c r="A11" s="51" t="s">
        <v>16</v>
      </c>
      <c r="B11" s="39"/>
      <c r="C11" s="39"/>
      <c r="D11" s="45"/>
      <c r="E11" s="45"/>
      <c r="F11" s="45"/>
      <c r="G11" s="45"/>
      <c r="H11" s="45"/>
    </row>
    <row r="12" spans="1:8" ht="12.75">
      <c r="A12" s="51" t="s">
        <v>17</v>
      </c>
      <c r="B12" s="39"/>
      <c r="C12" s="39"/>
      <c r="D12" s="45"/>
      <c r="E12" s="45"/>
      <c r="F12" s="45"/>
      <c r="G12" s="45"/>
      <c r="H12" s="45"/>
    </row>
    <row r="13" spans="1:8" ht="12.75">
      <c r="A13" s="51" t="s">
        <v>14</v>
      </c>
      <c r="B13" s="39"/>
      <c r="C13" s="39"/>
      <c r="D13" s="45"/>
      <c r="E13" s="45"/>
      <c r="F13" s="45"/>
      <c r="G13" s="45"/>
      <c r="H13" s="45"/>
    </row>
    <row r="14" spans="1:8" ht="12.75">
      <c r="A14" s="51" t="s">
        <v>34</v>
      </c>
      <c r="B14" s="39"/>
      <c r="C14" s="39"/>
      <c r="D14" s="45"/>
      <c r="E14" s="45"/>
      <c r="F14" s="45"/>
      <c r="G14" s="45"/>
      <c r="H14" s="45"/>
    </row>
    <row r="15" spans="1:10" s="1" customFormat="1" ht="27" customHeigh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</row>
    <row r="16" spans="1:10" s="1" customFormat="1" ht="12.75">
      <c r="A16" s="5"/>
      <c r="B16" s="9"/>
      <c r="C16" s="9"/>
      <c r="D16" s="7"/>
      <c r="E16" s="7"/>
      <c r="F16" s="7"/>
      <c r="G16" s="7"/>
      <c r="H16" s="7"/>
      <c r="I16" s="7"/>
      <c r="J16" s="7"/>
    </row>
    <row r="17" spans="2:3" ht="73.5" customHeight="1">
      <c r="B17" s="9"/>
      <c r="C17" s="9"/>
    </row>
    <row r="18" ht="12.75">
      <c r="A18" s="17" t="s">
        <v>125</v>
      </c>
    </row>
    <row r="19" spans="1:3" ht="12.75">
      <c r="A19" s="17" t="s">
        <v>138</v>
      </c>
      <c r="B19" s="5"/>
      <c r="C19" s="5"/>
    </row>
    <row r="20" ht="12.75"/>
    <row r="21" spans="1:8" ht="12.75" customHeight="1">
      <c r="A21" s="147" t="s">
        <v>44</v>
      </c>
      <c r="B21" s="147" t="s">
        <v>89</v>
      </c>
      <c r="C21" s="147" t="s">
        <v>100</v>
      </c>
      <c r="D21" s="151" t="s">
        <v>105</v>
      </c>
      <c r="E21" s="152"/>
      <c r="F21" s="152"/>
      <c r="G21" s="152"/>
      <c r="H21" s="153"/>
    </row>
    <row r="22" spans="1:8" ht="25.5" customHeight="1">
      <c r="A22" s="148"/>
      <c r="B22" s="148"/>
      <c r="C22" s="148"/>
      <c r="D22" s="147" t="s">
        <v>102</v>
      </c>
      <c r="E22" s="147" t="s">
        <v>106</v>
      </c>
      <c r="F22" s="154" t="s">
        <v>13</v>
      </c>
      <c r="G22" s="155"/>
      <c r="H22" s="147" t="s">
        <v>103</v>
      </c>
    </row>
    <row r="23" spans="1:16" ht="63.75">
      <c r="A23" s="149"/>
      <c r="B23" s="149"/>
      <c r="C23" s="149"/>
      <c r="D23" s="149"/>
      <c r="E23" s="149"/>
      <c r="F23" s="12" t="s">
        <v>104</v>
      </c>
      <c r="G23" s="12" t="s">
        <v>107</v>
      </c>
      <c r="H23" s="149"/>
      <c r="J23" s="83" t="s">
        <v>155</v>
      </c>
      <c r="K23" s="83" t="s">
        <v>156</v>
      </c>
      <c r="L23" s="83" t="s">
        <v>157</v>
      </c>
      <c r="M23" s="83" t="s">
        <v>158</v>
      </c>
      <c r="N23" s="83" t="s">
        <v>159</v>
      </c>
      <c r="O23" s="1" t="s">
        <v>160</v>
      </c>
      <c r="P23" s="1" t="s">
        <v>161</v>
      </c>
    </row>
    <row r="24" spans="1:16" ht="12.75">
      <c r="A24" s="51"/>
      <c r="B24" s="52" t="s">
        <v>19</v>
      </c>
      <c r="C24" s="52" t="s">
        <v>20</v>
      </c>
      <c r="D24" s="52" t="s">
        <v>21</v>
      </c>
      <c r="E24" s="52" t="s">
        <v>30</v>
      </c>
      <c r="F24" s="52" t="s">
        <v>22</v>
      </c>
      <c r="G24" s="52" t="s">
        <v>23</v>
      </c>
      <c r="H24" s="52" t="s">
        <v>24</v>
      </c>
      <c r="J24" s="37"/>
      <c r="K24" s="37"/>
      <c r="L24" s="37"/>
      <c r="M24" s="37"/>
      <c r="N24" s="37"/>
      <c r="O24" s="37"/>
      <c r="P24" s="37"/>
    </row>
    <row r="25" spans="1:16" ht="12.75">
      <c r="A25" s="51" t="s">
        <v>15</v>
      </c>
      <c r="B25" s="39" t="s">
        <v>212</v>
      </c>
      <c r="C25" s="39" t="s">
        <v>225</v>
      </c>
      <c r="D25" s="45">
        <v>0</v>
      </c>
      <c r="E25" s="45">
        <v>1698500</v>
      </c>
      <c r="F25" s="115"/>
      <c r="G25" s="45">
        <v>1000000</v>
      </c>
      <c r="H25" s="45">
        <v>698500</v>
      </c>
      <c r="I25" s="111">
        <f>D25+E25-G25-H25</f>
        <v>0</v>
      </c>
      <c r="J25" s="71" t="str">
        <f>ELOLAP!$G$7</f>
        <v>R12</v>
      </c>
      <c r="K25" s="71" t="str">
        <f>ELOLAP!$H$7</f>
        <v>2011N1</v>
      </c>
      <c r="L25" s="71" t="str">
        <f>ELOLAP!$I$7</f>
        <v>00000000</v>
      </c>
      <c r="M25" s="71" t="str">
        <f>ELOLAP!$J$7</f>
        <v>20090410</v>
      </c>
      <c r="N25" s="1" t="s">
        <v>165</v>
      </c>
      <c r="O25" s="1" t="s">
        <v>208</v>
      </c>
      <c r="P25" s="1" t="str">
        <f>J25&amp;","&amp;K25&amp;","&amp;L25&amp;","&amp;M25&amp;","&amp;N25&amp;","&amp;O25&amp;","&amp;"@"&amp;O25&amp;"00"&amp;A25&amp;","&amp;B25&amp;","&amp;C25&amp;","&amp;D25&amp;","&amp;E25&amp;","&amp;F25&amp;","&amp;G25&amp;","&amp;H25</f>
        <v>R12,2011N1,00000000,20090410,E,TB08,@TB080001,XYZ001,HUF,0,1698500,,1000000,698500</v>
      </c>
    </row>
    <row r="26" spans="1:16" ht="12.75">
      <c r="A26" s="51" t="s">
        <v>16</v>
      </c>
      <c r="B26" s="39"/>
      <c r="C26" s="39"/>
      <c r="D26" s="45"/>
      <c r="E26" s="45"/>
      <c r="F26" s="45"/>
      <c r="G26" s="45"/>
      <c r="H26" s="45"/>
      <c r="J26" s="1"/>
      <c r="K26" s="1"/>
      <c r="L26" s="1"/>
      <c r="M26" s="1"/>
      <c r="N26" s="1"/>
      <c r="O26" s="1"/>
      <c r="P26" s="1"/>
    </row>
    <row r="27" spans="1:8" ht="12.75">
      <c r="A27" s="51" t="s">
        <v>17</v>
      </c>
      <c r="B27" s="39"/>
      <c r="C27" s="39"/>
      <c r="D27" s="45"/>
      <c r="E27" s="45"/>
      <c r="F27" s="45"/>
      <c r="G27" s="45"/>
      <c r="H27" s="45"/>
    </row>
    <row r="28" spans="1:8" ht="12.75">
      <c r="A28" s="51" t="s">
        <v>14</v>
      </c>
      <c r="B28" s="39"/>
      <c r="C28" s="39"/>
      <c r="D28" s="45"/>
      <c r="E28" s="45"/>
      <c r="F28" s="45"/>
      <c r="G28" s="45"/>
      <c r="H28" s="45"/>
    </row>
    <row r="29" spans="1:8" ht="12.75">
      <c r="A29" s="51" t="s">
        <v>34</v>
      </c>
      <c r="B29" s="39"/>
      <c r="C29" s="39"/>
      <c r="D29" s="45"/>
      <c r="E29" s="45"/>
      <c r="F29" s="45"/>
      <c r="G29" s="45"/>
      <c r="H29" s="45"/>
    </row>
    <row r="30" spans="1:10" s="1" customFormat="1" ht="27" customHeight="1">
      <c r="A30" s="150"/>
      <c r="B30" s="150"/>
      <c r="C30" s="150"/>
      <c r="D30" s="150"/>
      <c r="E30" s="150"/>
      <c r="F30" s="150"/>
      <c r="G30" s="150"/>
      <c r="H30" s="150"/>
      <c r="I30" s="150"/>
      <c r="J30" s="150"/>
    </row>
    <row r="31" ht="12.75"/>
    <row r="32" ht="12.75"/>
    <row r="33" ht="12.75"/>
    <row r="34" spans="2:3" ht="12.75">
      <c r="B34" s="11"/>
      <c r="C34" s="11"/>
    </row>
    <row r="35" ht="12.75"/>
  </sheetData>
  <sheetProtection/>
  <mergeCells count="18">
    <mergeCell ref="A30:J30"/>
    <mergeCell ref="A21:A23"/>
    <mergeCell ref="B21:B23"/>
    <mergeCell ref="C21:C23"/>
    <mergeCell ref="D21:H21"/>
    <mergeCell ref="D22:D23"/>
    <mergeCell ref="E22:E23"/>
    <mergeCell ref="F22:G22"/>
    <mergeCell ref="H22:H23"/>
    <mergeCell ref="A6:A8"/>
    <mergeCell ref="B6:B8"/>
    <mergeCell ref="A15:J15"/>
    <mergeCell ref="D6:H6"/>
    <mergeCell ref="D7:D8"/>
    <mergeCell ref="E7:E8"/>
    <mergeCell ref="F7:G7"/>
    <mergeCell ref="H7:H8"/>
    <mergeCell ref="C6:C8"/>
  </mergeCells>
  <printOptions horizontalCentered="1"/>
  <pageMargins left="0.7" right="0.3937007874015748" top="0.9055118110236221" bottom="0.5511811023622047" header="0.5118110236220472" footer="0.5118110236220472"/>
  <pageSetup fitToHeight="1" fitToWidth="1" horizontalDpi="600" verticalDpi="600" orientation="landscape" paperSize="9" scale="7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5"/>
  <sheetViews>
    <sheetView showGridLines="0" zoomScalePageLayoutView="0" workbookViewId="0" topLeftCell="F1">
      <selection activeCell="J9" sqref="J9"/>
    </sheetView>
  </sheetViews>
  <sheetFormatPr defaultColWidth="9.140625" defaultRowHeight="12.75"/>
  <cols>
    <col min="1" max="1" width="6.140625" style="1" customWidth="1"/>
    <col min="2" max="4" width="13.7109375" style="1" customWidth="1"/>
    <col min="5" max="5" width="21.421875" style="1" customWidth="1"/>
    <col min="6" max="6" width="48.8515625" style="1" customWidth="1"/>
    <col min="7" max="7" width="13.00390625" style="1" customWidth="1"/>
    <col min="8" max="8" width="5.00390625" style="1" customWidth="1"/>
    <col min="9" max="9" width="8.28125" style="1" customWidth="1"/>
    <col min="10" max="10" width="13.00390625" style="1" customWidth="1"/>
    <col min="11" max="11" width="12.8515625" style="1" customWidth="1"/>
    <col min="12" max="12" width="11.00390625" style="1" customWidth="1"/>
    <col min="13" max="13" width="9.57421875" style="1" customWidth="1"/>
    <col min="14" max="14" width="8.57421875" style="1" customWidth="1"/>
    <col min="15" max="16384" width="9.140625" style="1" customWidth="1"/>
  </cols>
  <sheetData>
    <row r="1" ht="81.75" customHeight="1"/>
    <row r="3" ht="12.75">
      <c r="A3" s="17" t="s">
        <v>126</v>
      </c>
    </row>
    <row r="4" ht="12.75">
      <c r="A4" s="17" t="s">
        <v>139</v>
      </c>
    </row>
    <row r="5" spans="1:9" ht="12.75">
      <c r="A5" s="10"/>
      <c r="I5"/>
    </row>
    <row r="6" spans="1:8" s="24" customFormat="1" ht="57.75" customHeight="1">
      <c r="A6" s="158" t="s">
        <v>44</v>
      </c>
      <c r="B6" s="158" t="s">
        <v>65</v>
      </c>
      <c r="C6" s="158" t="s">
        <v>90</v>
      </c>
      <c r="D6" s="158" t="s">
        <v>66</v>
      </c>
      <c r="E6" s="158" t="s">
        <v>67</v>
      </c>
      <c r="F6" s="156" t="s">
        <v>94</v>
      </c>
      <c r="G6" s="157"/>
      <c r="H6" s="35"/>
    </row>
    <row r="7" spans="1:15" s="24" customFormat="1" ht="25.5">
      <c r="A7" s="159"/>
      <c r="B7" s="159"/>
      <c r="C7" s="159"/>
      <c r="D7" s="159"/>
      <c r="E7" s="159"/>
      <c r="F7" s="54" t="s">
        <v>95</v>
      </c>
      <c r="G7" s="54" t="s">
        <v>96</v>
      </c>
      <c r="H7" s="35"/>
      <c r="I7" s="83" t="s">
        <v>155</v>
      </c>
      <c r="J7" s="83" t="s">
        <v>156</v>
      </c>
      <c r="K7" s="83" t="s">
        <v>157</v>
      </c>
      <c r="L7" s="83" t="s">
        <v>158</v>
      </c>
      <c r="M7" s="83" t="s">
        <v>159</v>
      </c>
      <c r="N7" s="1" t="s">
        <v>160</v>
      </c>
      <c r="O7" s="1" t="s">
        <v>161</v>
      </c>
    </row>
    <row r="8" spans="1:15" s="24" customFormat="1" ht="12.75">
      <c r="A8" s="57"/>
      <c r="B8" s="57" t="s">
        <v>19</v>
      </c>
      <c r="C8" s="57" t="s">
        <v>20</v>
      </c>
      <c r="D8" s="57" t="s">
        <v>21</v>
      </c>
      <c r="E8" s="57" t="s">
        <v>30</v>
      </c>
      <c r="F8" s="57" t="s">
        <v>22</v>
      </c>
      <c r="G8" s="57" t="s">
        <v>23</v>
      </c>
      <c r="I8" s="37"/>
      <c r="J8" s="37"/>
      <c r="K8" s="37"/>
      <c r="L8" s="37"/>
      <c r="M8" s="37"/>
      <c r="N8" s="37"/>
      <c r="O8" s="37"/>
    </row>
    <row r="9" spans="1:15" ht="12.75">
      <c r="A9" s="51" t="s">
        <v>15</v>
      </c>
      <c r="B9" s="2" t="s">
        <v>226</v>
      </c>
      <c r="C9" s="2" t="s">
        <v>227</v>
      </c>
      <c r="D9" s="2" t="s">
        <v>225</v>
      </c>
      <c r="E9" s="45">
        <v>1020000000</v>
      </c>
      <c r="F9" s="2" t="s">
        <v>228</v>
      </c>
      <c r="G9" s="2">
        <v>11913274</v>
      </c>
      <c r="I9" s="71" t="str">
        <f>ELOLAP!$G$7</f>
        <v>R12</v>
      </c>
      <c r="J9" s="71" t="str">
        <f>ELOLAP!$H$7</f>
        <v>2011N1</v>
      </c>
      <c r="K9" s="71" t="str">
        <f>ELOLAP!$I$7</f>
        <v>00000000</v>
      </c>
      <c r="L9" s="71" t="str">
        <f>ELOLAP!$J$7</f>
        <v>20090410</v>
      </c>
      <c r="M9" s="1" t="s">
        <v>165</v>
      </c>
      <c r="N9" s="1" t="s">
        <v>222</v>
      </c>
      <c r="O9" s="1" t="str">
        <f>I9&amp;","&amp;J9&amp;","&amp;K9&amp;","&amp;L9&amp;","&amp;M9&amp;","&amp;N9&amp;","&amp;"@"&amp;N9&amp;"00"&amp;A9&amp;","&amp;B9&amp;","&amp;C9&amp;","&amp;D9&amp;","&amp;E9&amp;","&amp;F9&amp;","&amp;G9</f>
        <v>R12,2011N1,00000000,20090410,E,TB09,@TB090001,SZ,US,HUF,1020000000,PUMA Kft.,11913274</v>
      </c>
    </row>
    <row r="10" spans="1:7" ht="12.75">
      <c r="A10" s="51" t="s">
        <v>16</v>
      </c>
      <c r="B10" s="2"/>
      <c r="C10" s="2"/>
      <c r="D10" s="2"/>
      <c r="E10" s="45"/>
      <c r="F10" s="2"/>
      <c r="G10" s="2"/>
    </row>
    <row r="11" spans="1:7" ht="12.75">
      <c r="A11" s="51" t="s">
        <v>17</v>
      </c>
      <c r="B11" s="2"/>
      <c r="C11" s="2"/>
      <c r="D11" s="2"/>
      <c r="E11" s="45"/>
      <c r="F11" s="2"/>
      <c r="G11" s="2"/>
    </row>
    <row r="12" spans="1:7" ht="12.75">
      <c r="A12" s="51" t="s">
        <v>14</v>
      </c>
      <c r="B12" s="2"/>
      <c r="C12" s="2"/>
      <c r="D12" s="2"/>
      <c r="E12" s="45"/>
      <c r="F12" s="2"/>
      <c r="G12" s="2"/>
    </row>
    <row r="13" spans="1:7" ht="12.75">
      <c r="A13" s="51" t="s">
        <v>34</v>
      </c>
      <c r="B13" s="2"/>
      <c r="C13" s="2"/>
      <c r="D13" s="2"/>
      <c r="E13" s="45"/>
      <c r="F13" s="2"/>
      <c r="G13" s="2"/>
    </row>
    <row r="14" spans="3:6" ht="12.75">
      <c r="C14" s="7"/>
      <c r="D14" s="7"/>
      <c r="E14" s="7"/>
      <c r="F14" s="7"/>
    </row>
    <row r="15" spans="1:9" ht="12.75">
      <c r="A15" s="10"/>
      <c r="I15" s="7"/>
    </row>
  </sheetData>
  <sheetProtection/>
  <mergeCells count="6">
    <mergeCell ref="F6:G6"/>
    <mergeCell ref="A6:A7"/>
    <mergeCell ref="B6:B7"/>
    <mergeCell ref="C6:C7"/>
    <mergeCell ref="D6:D7"/>
    <mergeCell ref="E6:E7"/>
  </mergeCells>
  <printOptions horizontalCentered="1"/>
  <pageMargins left="0.1968503937007874" right="0.2755905511811024" top="0.9055118110236221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3"/>
  <sheetViews>
    <sheetView showGridLines="0" zoomScalePageLayoutView="0" workbookViewId="0" topLeftCell="G1">
      <selection activeCell="L9" sqref="L9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9.7109375" style="1" customWidth="1"/>
    <col min="4" max="4" width="40.140625" style="1" customWidth="1"/>
    <col min="5" max="5" width="10.7109375" style="1" customWidth="1"/>
    <col min="6" max="6" width="8.28125" style="1" customWidth="1"/>
    <col min="7" max="7" width="13.57421875" style="1" customWidth="1"/>
    <col min="8" max="8" width="20.140625" style="1" customWidth="1"/>
    <col min="9" max="9" width="22.28125" style="1" customWidth="1"/>
    <col min="10" max="16384" width="9.140625" style="1" customWidth="1"/>
  </cols>
  <sheetData>
    <row r="1" ht="66" customHeight="1"/>
    <row r="3" ht="12.75">
      <c r="A3" s="17" t="s">
        <v>127</v>
      </c>
    </row>
    <row r="4" spans="1:2" ht="12.75">
      <c r="A4" s="18" t="s">
        <v>140</v>
      </c>
      <c r="B4" s="5"/>
    </row>
    <row r="5" spans="1:8" ht="12.75">
      <c r="A5" s="40"/>
      <c r="B5" s="41"/>
      <c r="C5" s="41"/>
      <c r="D5" s="41"/>
      <c r="E5" s="41"/>
      <c r="F5" s="41"/>
      <c r="G5" s="41"/>
      <c r="H5" s="41"/>
    </row>
    <row r="6" spans="1:9" ht="12.75">
      <c r="A6" s="132" t="s">
        <v>44</v>
      </c>
      <c r="B6" s="132" t="s">
        <v>45</v>
      </c>
      <c r="C6" s="132" t="s">
        <v>80</v>
      </c>
      <c r="D6" s="160" t="s">
        <v>81</v>
      </c>
      <c r="E6" s="160"/>
      <c r="F6" s="132" t="s">
        <v>50</v>
      </c>
      <c r="G6" s="132" t="s">
        <v>51</v>
      </c>
      <c r="H6" s="160" t="s">
        <v>0</v>
      </c>
      <c r="I6" s="160"/>
    </row>
    <row r="7" spans="1:17" ht="63.75" customHeight="1">
      <c r="A7" s="132"/>
      <c r="B7" s="132"/>
      <c r="C7" s="132"/>
      <c r="D7" s="54" t="s">
        <v>48</v>
      </c>
      <c r="E7" s="54" t="s">
        <v>49</v>
      </c>
      <c r="F7" s="132"/>
      <c r="G7" s="132"/>
      <c r="H7" s="54" t="s">
        <v>82</v>
      </c>
      <c r="I7" s="54" t="s">
        <v>83</v>
      </c>
      <c r="K7" s="83" t="s">
        <v>155</v>
      </c>
      <c r="L7" s="83" t="s">
        <v>156</v>
      </c>
      <c r="M7" s="83" t="s">
        <v>157</v>
      </c>
      <c r="N7" s="83" t="s">
        <v>158</v>
      </c>
      <c r="O7" s="83" t="s">
        <v>159</v>
      </c>
      <c r="P7" s="1" t="s">
        <v>160</v>
      </c>
      <c r="Q7" s="1" t="s">
        <v>161</v>
      </c>
    </row>
    <row r="8" spans="1:17" ht="12.75">
      <c r="A8" s="25"/>
      <c r="B8" s="25" t="s">
        <v>19</v>
      </c>
      <c r="C8" s="25" t="s">
        <v>20</v>
      </c>
      <c r="D8" s="25" t="s">
        <v>21</v>
      </c>
      <c r="E8" s="25" t="s">
        <v>30</v>
      </c>
      <c r="F8" s="25" t="s">
        <v>22</v>
      </c>
      <c r="G8" s="25" t="s">
        <v>23</v>
      </c>
      <c r="H8" s="25" t="s">
        <v>24</v>
      </c>
      <c r="I8" s="25" t="s">
        <v>25</v>
      </c>
      <c r="K8" s="37"/>
      <c r="L8" s="37"/>
      <c r="M8" s="37"/>
      <c r="N8" s="37"/>
      <c r="O8" s="37"/>
      <c r="P8" s="37"/>
      <c r="Q8" s="37"/>
    </row>
    <row r="9" spans="1:17" ht="12.75">
      <c r="A9" s="93" t="s">
        <v>15</v>
      </c>
      <c r="B9" s="2" t="s">
        <v>189</v>
      </c>
      <c r="C9" s="2" t="s">
        <v>190</v>
      </c>
      <c r="D9" s="2"/>
      <c r="E9" s="44"/>
      <c r="F9" s="44" t="s">
        <v>191</v>
      </c>
      <c r="G9" s="2" t="s">
        <v>225</v>
      </c>
      <c r="H9" s="45">
        <v>225000</v>
      </c>
      <c r="I9" s="45"/>
      <c r="K9" s="71" t="str">
        <f>ELOLAP!$G$7</f>
        <v>R12</v>
      </c>
      <c r="L9" s="71" t="str">
        <f>ELOLAP!$H$7</f>
        <v>2011N1</v>
      </c>
      <c r="M9" s="71" t="str">
        <f>ELOLAP!$I$7</f>
        <v>00000000</v>
      </c>
      <c r="N9" s="71" t="str">
        <f>ELOLAP!$J$7</f>
        <v>20090410</v>
      </c>
      <c r="O9" s="1" t="s">
        <v>165</v>
      </c>
      <c r="P9" s="1" t="s">
        <v>199</v>
      </c>
      <c r="Q9" s="1" t="str">
        <f>K9&amp;","&amp;L9&amp;","&amp;M9&amp;","&amp;N9&amp;","&amp;O9&amp;","&amp;P9&amp;","&amp;"@"&amp;P9&amp;"00"&amp;A9&amp;","&amp;B9&amp;","&amp;C9&amp;","&amp;D9&amp;","&amp;E9&amp;","&amp;F9&amp;","&amp;G9&amp;","&amp;H9&amp;","&amp;I9</f>
        <v>R12,2011N1,00000000,20090410,E,TB10,@TB100001,DE,NR,,,AV,HUF,225000,</v>
      </c>
    </row>
    <row r="10" spans="1:9" ht="12.75">
      <c r="A10" s="93" t="s">
        <v>16</v>
      </c>
      <c r="B10" s="2"/>
      <c r="C10" s="2"/>
      <c r="D10" s="2"/>
      <c r="E10" s="44"/>
      <c r="F10" s="44"/>
      <c r="G10" s="2"/>
      <c r="H10" s="45"/>
      <c r="I10" s="45"/>
    </row>
    <row r="11" spans="1:9" ht="12.75">
      <c r="A11" s="93" t="s">
        <v>17</v>
      </c>
      <c r="B11" s="2"/>
      <c r="C11" s="2"/>
      <c r="D11" s="2"/>
      <c r="E11" s="44"/>
      <c r="F11" s="44"/>
      <c r="G11" s="2"/>
      <c r="H11" s="45"/>
      <c r="I11" s="45"/>
    </row>
    <row r="12" spans="1:9" ht="12.75">
      <c r="A12" s="25" t="s">
        <v>14</v>
      </c>
      <c r="B12" s="2"/>
      <c r="C12" s="2"/>
      <c r="D12" s="2"/>
      <c r="E12" s="44"/>
      <c r="F12" s="44"/>
      <c r="G12" s="2"/>
      <c r="H12" s="45"/>
      <c r="I12" s="45"/>
    </row>
    <row r="13" spans="1:9" ht="12.75">
      <c r="A13" s="25" t="s">
        <v>34</v>
      </c>
      <c r="B13" s="2"/>
      <c r="C13" s="2"/>
      <c r="D13" s="2"/>
      <c r="E13" s="44"/>
      <c r="F13" s="44"/>
      <c r="G13" s="2"/>
      <c r="H13" s="45"/>
      <c r="I13" s="45"/>
    </row>
  </sheetData>
  <sheetProtection/>
  <mergeCells count="7">
    <mergeCell ref="H6:I6"/>
    <mergeCell ref="G6:G7"/>
    <mergeCell ref="F6:F7"/>
    <mergeCell ref="A6:A7"/>
    <mergeCell ref="B6:B7"/>
    <mergeCell ref="C6:C7"/>
    <mergeCell ref="D6:E6"/>
  </mergeCells>
  <printOptions horizontalCentered="1"/>
  <pageMargins left="0.56" right="0.35433070866141736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mullerv</dc:creator>
  <cp:keywords/>
  <dc:description/>
  <cp:lastModifiedBy>koroso</cp:lastModifiedBy>
  <cp:lastPrinted>2007-02-13T13:17:45Z</cp:lastPrinted>
  <dcterms:created xsi:type="dcterms:W3CDTF">2005-09-22T11:20:24Z</dcterms:created>
  <dcterms:modified xsi:type="dcterms:W3CDTF">2010-11-30T13:35:37Z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598222143</vt:i4>
  </property>
  <property fmtid="{D5CDD505-2E9C-101B-9397-08002B2CF9AE}" pid="3" name="_EmailSubject">
    <vt:lpwstr>lecserélési igény</vt:lpwstr>
  </property>
  <property fmtid="{D5CDD505-2E9C-101B-9397-08002B2CF9AE}" pid="4" name="_AuthorEmail">
    <vt:lpwstr>koroso@mnb.hu</vt:lpwstr>
  </property>
  <property fmtid="{D5CDD505-2E9C-101B-9397-08002B2CF9AE}" pid="5" name="_AuthorEmailDisplayName">
    <vt:lpwstr>Kőrös Orsolya</vt:lpwstr>
  </property>
  <property fmtid="{D5CDD505-2E9C-101B-9397-08002B2CF9AE}" pid="6" name="_PreviousAdHocReviewCycleID">
    <vt:i4>421269683</vt:i4>
  </property>
  <property fmtid="{D5CDD505-2E9C-101B-9397-08002B2CF9AE}" pid="7" name="_ReviewingToolsShownOnce">
    <vt:lpwstr/>
  </property>
</Properties>
</file>