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30" windowWidth="24060" windowHeight="5175" tabRatio="599" activeTab="1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K1_TBT1" sheetId="9" r:id="rId9"/>
    <sheet name="TBK2" sheetId="10" r:id="rId10"/>
    <sheet name="TBK3_TBT3" sheetId="11" r:id="rId11"/>
    <sheet name="TBK4_TBT4" sheetId="12" r:id="rId12"/>
    <sheet name="TBK5_TBT5" sheetId="13" r:id="rId13"/>
  </sheets>
  <definedNames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'TB07_TB08'!$A$1:$J$29</definedName>
    <definedName name="_xlnm.Print_Area" localSheetId="7">'TB09_TB10'!$A$1:$I$26</definedName>
    <definedName name="_xlnm.Print_Area" localSheetId="8">'TBK1_TBT1'!$A$1:$N$30</definedName>
    <definedName name="_xlnm.Print_Area" localSheetId="9">'TBK2'!$A$1:$J$15</definedName>
    <definedName name="_xlnm.Print_Area" localSheetId="10">'TBK3_TBT3'!$A$1:$H$31</definedName>
    <definedName name="_xlnm.Print_Area" localSheetId="11">'TBK4_TBT4'!$A$1:$Q$31</definedName>
    <definedName name="_xlnm.Print_Area" localSheetId="12">'TBK5_TBT5'!$A$1:$F$24</definedName>
    <definedName name="_xlnm.Print_Area" localSheetId="2">'TRN'!$A$1:$C$19</definedName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'TBK1_TBT1'!$1:$2</definedName>
    <definedName name="_xlnm.Print_Titles" localSheetId="10">'TBK3_TBT3'!$1:$1</definedName>
    <definedName name="_xlnm.Print_Titles" localSheetId="12">'TBK5_TBT5'!$1:$1</definedName>
  </definedNames>
  <calcPr fullCalcOnLoad="1"/>
</workbook>
</file>

<file path=xl/comments10.xml><?xml version="1.0" encoding="utf-8"?>
<comments xmlns="http://schemas.openxmlformats.org/spreadsheetml/2006/main">
  <authors>
    <author>winklers</author>
  </authors>
  <commentList>
    <comment ref="K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</commentList>
</comments>
</file>

<file path=xl/comments11.xml><?xml version="1.0" encoding="utf-8"?>
<comments xmlns="http://schemas.openxmlformats.org/spreadsheetml/2006/main">
  <authors>
    <author>winklers</author>
  </authors>
  <commentList>
    <comment ref="I14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</commentList>
</comments>
</file>

<file path=xl/comments12.xml><?xml version="1.0" encoding="utf-8"?>
<comments xmlns="http://schemas.openxmlformats.org/spreadsheetml/2006/main">
  <authors>
    <author>winklers</author>
    <author>kuranzne</author>
  </authors>
  <commentList>
    <comment ref="R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
h=e+f+g és m=i+j-k+l
</t>
        </r>
      </text>
    </comment>
    <comment ref="P28" authorId="1">
      <text>
        <r>
          <rPr>
            <sz val="8"/>
            <rFont val="Tahoma"/>
            <family val="2"/>
          </rPr>
          <t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</t>
        </r>
      </text>
    </comment>
  </commentList>
</comments>
</file>

<file path=xl/comments13.xml><?xml version="1.0" encoding="utf-8"?>
<comments xmlns="http://schemas.openxmlformats.org/spreadsheetml/2006/main">
  <authors>
    <author>winklers</author>
  </authors>
  <commentList>
    <comment ref="H9" authorId="0">
      <text>
        <r>
          <rPr>
            <sz val="8"/>
            <rFont val="Tahoma"/>
            <family val="2"/>
          </rPr>
          <t xml:space="preserve">Minden kitöltött sor mellett az excel H-tól N-ig oszlopnak is kitöltöttnek kell lennie, ami a felette levő cellák tartalmának másolásával ill. "lehúzásával" érhető el. A táblázat üresen hagyott sorai mellől törölni kell a H-tól N cellák tartalmát. Minden "Text"  oszlopban lévő képletnek kell szerepelnie a TXT sheeten.
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időt. Ez mindenhol felülírja a fájlban.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0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26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</commentList>
</comments>
</file>

<file path=xl/comments9.xml><?xml version="1.0" encoding="utf-8"?>
<comments xmlns="http://schemas.openxmlformats.org/spreadsheetml/2006/main">
  <authors>
    <author>winklers</author>
  </authors>
  <commentList>
    <comment ref="O11" authorId="0">
      <text>
        <r>
          <rPr>
            <sz val="8"/>
            <rFont val="Tahoma"/>
            <family val="2"/>
          </rPr>
          <t>Ellenőrző számok: amennyiben nem nulla, akkor az adott sor tekintetében nem teljesül 
h=d+e-f+g és m=i+j-k+l</t>
        </r>
      </text>
    </comment>
  </commentList>
</comments>
</file>

<file path=xl/sharedStrings.xml><?xml version="1.0" encoding="utf-8"?>
<sst xmlns="http://schemas.openxmlformats.org/spreadsheetml/2006/main" count="939" uniqueCount="247">
  <si>
    <t>Tranzakciók</t>
  </si>
  <si>
    <t>Egyéb változások</t>
  </si>
  <si>
    <t>Követelés</t>
  </si>
  <si>
    <t>Kamatok</t>
  </si>
  <si>
    <t xml:space="preserve">Időszak eleji nyitó állomány </t>
  </si>
  <si>
    <t>Időszaki változások</t>
  </si>
  <si>
    <t xml:space="preserve">Időszak végi záró állomány  </t>
  </si>
  <si>
    <t>Követelés növekedés</t>
  </si>
  <si>
    <t>Követelés csökkenés</t>
  </si>
  <si>
    <t>Az időszak folyamán kapott kamatok</t>
  </si>
  <si>
    <t>Az időszak folyamán fizetett kamatok</t>
  </si>
  <si>
    <t>Tartozás</t>
  </si>
  <si>
    <t>Tartozás növekedés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</si>
  <si>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</si>
  <si>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</si>
  <si>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</si>
  <si>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</si>
  <si>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</si>
  <si>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</si>
  <si>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</si>
  <si>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</si>
  <si>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</si>
  <si>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</si>
  <si>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</si>
  <si>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</si>
  <si>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</si>
  <si>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</si>
  <si>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</si>
  <si>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</si>
  <si>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</si>
  <si>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d</t>
  </si>
  <si>
    <t>m</t>
  </si>
  <si>
    <t>n</t>
  </si>
  <si>
    <t>o</t>
  </si>
  <si>
    <t>nn</t>
  </si>
  <si>
    <t>p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</si>
  <si>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</si>
  <si>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</si>
  <si>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</si>
  <si>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</si>
  <si>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</si>
  <si>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</si>
  <si>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</si>
  <si>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 xml:space="preserve">Részösszeg                                                                                     </t>
  </si>
  <si>
    <t>Sor-szám</t>
  </si>
  <si>
    <t>Külföldi ingatlan országának ISO-kódja</t>
  </si>
  <si>
    <t>Egyéb változás oka</t>
  </si>
  <si>
    <t>Felvett kereskedelmi hitel állomány időszaki változása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</si>
  <si>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</si>
  <si>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</si>
  <si>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</si>
  <si>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</si>
  <si>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</si>
  <si>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</si>
  <si>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</si>
  <si>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</si>
  <si>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</si>
  <si>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</si>
  <si>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</si>
  <si>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</si>
  <si>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</si>
  <si>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</si>
  <si>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</si>
  <si>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</si>
  <si>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</si>
  <si>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</si>
  <si>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</si>
  <si>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Időarányosan járó kamatok időszak eleji nyitó állománya</t>
  </si>
  <si>
    <t>Időarányosan járó kamatok időszak végi záró állománya</t>
  </si>
  <si>
    <t>Időszakra járó időarányos kamatok</t>
  </si>
  <si>
    <t>Eredeti devizanem ISO kódja</t>
  </si>
  <si>
    <t>Értékpapír azonosító</t>
  </si>
  <si>
    <t>Időarányosan fizetendő kamatok időszak eleji nyitó állománya</t>
  </si>
  <si>
    <t>Időszakra fizetendő időarányos kamat</t>
  </si>
  <si>
    <t>Időarányosan fizetendő kamatok időszak végi záró állománya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</si>
  <si>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</si>
  <si>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</si>
  <si>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</si>
  <si>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</si>
  <si>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</si>
  <si>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</si>
  <si>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</si>
  <si>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</si>
  <si>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</si>
  <si>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</si>
  <si>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</si>
  <si>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</si>
  <si>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</si>
  <si>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</si>
  <si>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</si>
  <si>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</si>
  <si>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</si>
  <si>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</si>
  <si>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</si>
  <si>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</si>
  <si>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</si>
  <si>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Egyéb tranzakció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</si>
  <si>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</si>
  <si>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</si>
  <si>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</si>
  <si>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</si>
  <si>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</si>
  <si>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</si>
  <si>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</si>
  <si>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</si>
  <si>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</si>
  <si>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</si>
  <si>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</si>
  <si>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TBT5 tábla</t>
  </si>
  <si>
    <t>TBT4 tábla</t>
  </si>
  <si>
    <t>TBT3 tábla</t>
  </si>
  <si>
    <t>TBT1 tábla</t>
  </si>
  <si>
    <t>TBK5 tábla</t>
  </si>
  <si>
    <t>TBK4 tábla</t>
  </si>
  <si>
    <t>TBK3 tábla</t>
  </si>
  <si>
    <t>TBK2 tábla</t>
  </si>
  <si>
    <t>TBK1 tábla</t>
  </si>
  <si>
    <t>Külföldi ingatlantulajdont érintő tranzakciók (adatok egész devizában)</t>
  </si>
  <si>
    <t>egy darabra jutó</t>
  </si>
  <si>
    <t>tőzsdei záró ára
(két tizedessel)</t>
  </si>
  <si>
    <t>TRN tábla</t>
  </si>
  <si>
    <t>06</t>
  </si>
  <si>
    <t>Tőkebefektetések negyedéves adatszolgáltatása 
- nem pénzügyi vállalatok, biztosítók, nyugdíjpénztárak, 
központi kormányzat, helyi önkormányzatok, társadalombiztosítási alapok,
valamint háztartásokat segítő nonprofit intézmények</t>
  </si>
  <si>
    <t>összesen</t>
  </si>
  <si>
    <t>Tőkebefektetések negyedéves adatszolgáltatása 
- nem pénzügyi vállalatok, biztosítók, nyugdíjpénztárak,
 központi kormányzat, helyi önkormányzatok, társadalombiztosítási alapok,
valamint háztartásokat segítő nonprofit intézmények</t>
  </si>
  <si>
    <t>Külföldi közvetlen tőkebefektetővel, külföldi közvetlen tőkebefektetéssel, külföldi fiókteleppel vagy egyéb nem-rezidens vállalatcsoport tag(ok)gal (beleértve a külföldi fióktelept is) szemben fennálló követelések egyéb változásának részletezése (adatok egész devizában)</t>
  </si>
  <si>
    <t>nem-rezidens partnerazonosító-kódja</t>
  </si>
  <si>
    <t>Külföldi közvetlen tőkebefektetővel, külföldi közvetlen tőkebefektetéssel, külföldi fiókteleppel vagy egyéb nem-rezidens vállalatcsoport taggal/tagokkal (beleértve a külföldi fióktelepet is) szemben fennálló tartozások egyéb változásának részletezése (adatok egész devizában)</t>
  </si>
  <si>
    <t>Külföldi közvetlen tőkebefektetővel, külföldi közvetlen tőkebefektetéssel, külföldi fiókteleppel vagy egyéb nem-rezidens vállalatcsoport taggal/tagokkal (beleértve a külföldi fióktelepet is)  szemben, hitelviszonyt megtestesítő értékpapírból, váltóból eredő, vagy egyéb követelések (adatok egész devizában)</t>
  </si>
  <si>
    <t>Külföldi közvetlen tőkebefektetővel, külföldi közvetlen tőkebefektetéssel, külföldi fiókteleppel vagy egyéb nem-rezidens vállalatcsoport taggal/tagokkal (beleértve a külföldi fióktelepet is) szemben hitelviszonyt megtestesítő értékpapírból, váltóból eredő vagy egyéb tartozások (adatok egész devizában)</t>
  </si>
  <si>
    <t>nem-rezidens tulajdonában lévő, tárgyidőszak végi záró állomány
(db)</t>
  </si>
  <si>
    <t>Vásárolt-e nem-rezidenstől vagy értékesített-e nem-rezidensnek a tárgyidőszakban rezidens társaságbeli, 10%-ot elérő részesedést 250 millió forintot elérő értékben? (1=igen 0=nem)</t>
  </si>
  <si>
    <t>Szerzett-e vagy átruházott-e a tárgyidőszakban külföldi ingatlantulajdont ? (1=igen 0=nem)</t>
  </si>
  <si>
    <t>Nem-rezidens partnerazonosító-kódja</t>
  </si>
  <si>
    <t>Nem-rezidens partner országának ISO kódja</t>
  </si>
  <si>
    <t>Rezidens társaságban részesedés szerzés nem-rezidenstől, vagy átruházás nem-rezidensnek (adatok egész devizában)</t>
  </si>
  <si>
    <t>Külföldi közvetlen tőkebefektetővel, külföldi közvetlen tőkebefektetéssel, külföldi fiókteleppel, vagy egyéb nem-rezidens vállalatcsoport tag(ok)gal  szemben fennálló kereskedelmi hitelkövetelések (adatok egész devizában)</t>
  </si>
  <si>
    <t>Külföldi közvetlen tőkebefektetővel, külföldi közvetlen tőkebefektetéssel, külföldi fiókteleppel, vagy egyéb nem-rezidens vállalatcsoport taggal/tagokkal (beleértve a külföldi fióktelepet is) szemben fennálló kereskedelmi hiteltartozások (adatok egész devizában)</t>
  </si>
  <si>
    <t>Külföldi közvetlen tőkebefektetővel, külföldi közvetlen tőkebefektetéssel, külföldi fiókteleppel, vagy egyéb nem-rezidens vállalatcsoport taggal/tagokkal  (beleértve a külföldi fióktelepet is) szemben fennálló, elszámolási számla vagy cash-pool követelések/tartozások (adatok egész devizában)</t>
  </si>
  <si>
    <t>Külföldi közvetlen tőkebefektetőnek, külföldi közvetlen tőkebefektetésnek, külföldi fióktelepnek vagy egyéb nem-rezidens vállalatcsoport tag(ok)nak (beleértve a külföldi fióktelepet is) nyújtott hitelek (adatok egész devizában)</t>
  </si>
  <si>
    <t>Külföldi közvetlen tőkebefektetőtől, külföldi közvetlen tőkebefektetéstől, külföldi fiókteleptől vagy egyéb nem-rezidens vállalatcsoport tag(ok)tól (beleértve a külföldi fióktelepet is) felvett hitelek (adatok egész devizában)</t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</si>
  <si>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</si>
  <si>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</si>
  <si>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</si>
  <si>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</si>
  <si>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</si>
  <si>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</si>
  <si>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</si>
  <si>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</si>
  <si>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</si>
  <si>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</si>
  <si>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</si>
  <si>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</si>
  <si>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</si>
  <si>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</si>
  <si>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</si>
  <si>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</si>
  <si>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</si>
  <si>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Szabványos fájlnév:</t>
  </si>
  <si>
    <t xml:space="preserve"> Fájlnév összetétele: </t>
  </si>
  <si>
    <t>3) adatszolgáltató 8 jegyű törzsszáma</t>
  </si>
  <si>
    <t>R12</t>
  </si>
  <si>
    <t>1) adatgyűjtés jele: R12</t>
  </si>
  <si>
    <t>TRN</t>
  </si>
  <si>
    <t>TB01</t>
  </si>
  <si>
    <t>TB02</t>
  </si>
  <si>
    <t>TB03</t>
  </si>
  <si>
    <t>TB04</t>
  </si>
  <si>
    <t>TB05</t>
  </si>
  <si>
    <t>TB06</t>
  </si>
  <si>
    <t>TB07</t>
  </si>
  <si>
    <t>N</t>
  </si>
  <si>
    <t>TB08</t>
  </si>
  <si>
    <t>TB09</t>
  </si>
  <si>
    <t>TB10</t>
  </si>
  <si>
    <t>TBK1</t>
  </si>
  <si>
    <t>TBK2</t>
  </si>
  <si>
    <t>TBK3</t>
  </si>
  <si>
    <t>TBT1</t>
  </si>
  <si>
    <t>TBT3</t>
  </si>
  <si>
    <t>TBK4</t>
  </si>
  <si>
    <t>TBK5</t>
  </si>
  <si>
    <t>TBT4</t>
  </si>
  <si>
    <t>TBT5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</si>
  <si>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</si>
  <si>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</si>
  <si>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</si>
  <si>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</si>
  <si>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</si>
  <si>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</si>
  <si>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</si>
  <si>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</si>
  <si>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</si>
  <si>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</si>
  <si>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</si>
  <si>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</si>
  <si>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</si>
  <si>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</si>
  <si>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EHITK</t>
  </si>
  <si>
    <t>ESZLAK</t>
  </si>
  <si>
    <t>KERHITK</t>
  </si>
  <si>
    <t>KERHITT</t>
  </si>
  <si>
    <t>EK</t>
  </si>
  <si>
    <t>ET</t>
  </si>
  <si>
    <t>KOVEL</t>
  </si>
  <si>
    <t>KLANYA</t>
  </si>
  <si>
    <t>KTANYA</t>
  </si>
  <si>
    <t>ANYALEANY</t>
  </si>
  <si>
    <t>KLLEANY</t>
  </si>
  <si>
    <t>KTLEANY</t>
  </si>
  <si>
    <t>USD</t>
  </si>
  <si>
    <t>EGYEB</t>
  </si>
  <si>
    <t>Adatszolgáltató
azonosító</t>
  </si>
  <si>
    <t>00000000</t>
  </si>
  <si>
    <t>EHITT</t>
  </si>
  <si>
    <r>
      <t xml:space="preserve">MNB azonosító: </t>
    </r>
    <r>
      <rPr>
        <b/>
        <sz val="10"/>
        <rFont val="Calibri"/>
        <family val="2"/>
      </rPr>
      <t>R12</t>
    </r>
  </si>
  <si>
    <t>Igaz-e az adatszolgáltatóra, hogy a vállalatcsoport adatszolgáltatóban szavazati joggal közvetlenül rendelkező külföldi tagjaira jutó saját tőke összeg a tárgyidőszak kezdetén vagy végén elérte az 1 milliárd forintot, vagy kisebb volt mint -1 milliárd forint?  (1=igen 0=nem)</t>
  </si>
  <si>
    <t>Volt-e  a tárgyidőszak kezdetén vagy végén vállalatcsoportba tartozó, közvetlen szavazati joggal rendelkező külföldi befektetője? (1=igen 0=nem)</t>
  </si>
  <si>
    <t>Igaz-e az adatszolgáltatóra, hogy a tárgyidőszak kezdetén vagy végén egy vagy több vállalatcsoportba tartozó külföldi vállalkozásban szavazati joggal rendelkezett?  (1=igen 0=nem)</t>
  </si>
  <si>
    <t>Állt-e fenn tulajdonosi viszonyon kívüli követelés vagy tartozás állománya külföldi vállalatcsoportba tartozó vállalattal, külföldi fióktelepekkel szemben a tárgyidőszak kezdetén vagy végén? (1=igen 0=nem)</t>
  </si>
  <si>
    <r>
      <t xml:space="preserve">A külföldi közvetlentőke-befektetőknek, közvetett befektetőknek vagy társvállalatoknak az adatszolgáltató vállalkozásban fennálló közvetlen </t>
    </r>
    <r>
      <rPr>
        <b/>
        <strike/>
        <sz val="10"/>
        <rFont val="Calibri"/>
        <family val="2"/>
      </rPr>
      <t xml:space="preserve">tulajdonosi részesedését </t>
    </r>
    <r>
      <rPr>
        <b/>
        <sz val="10"/>
        <rFont val="Calibri"/>
        <family val="2"/>
      </rPr>
      <t>szavazati jogot érintő tranzakciói (adatok egész devizában)</t>
    </r>
  </si>
  <si>
    <t>Külföldi közvetlentőke-befektető, közvetett befektető vagy társvállalat partnerazonosító-kódja</t>
  </si>
  <si>
    <r>
      <t xml:space="preserve">Kereszttulajdonos külföldi közvetlentőke-befektetések vagy közvetett befektetések adatszolgáltatóban megvalósult, 10%-ot el nem érő közvetlen </t>
    </r>
    <r>
      <rPr>
        <b/>
        <strike/>
        <sz val="10"/>
        <rFont val="Calibri"/>
        <family val="2"/>
      </rPr>
      <t>tulajdonosi részesedését</t>
    </r>
    <r>
      <rPr>
        <b/>
        <sz val="10"/>
        <rFont val="Calibri"/>
        <family val="2"/>
      </rPr>
      <t xml:space="preserve">  szavazati jogot érintő tranzakciói (adatok egész devizában)</t>
    </r>
  </si>
  <si>
    <t>Az adatszolgáltatóban kereszttulajdonos külföldi közvetlentőke-befektetés vagy közvetett befektetés partnerazonosító-kódja</t>
  </si>
  <si>
    <r>
      <t xml:space="preserve">Az adatszolgáltató külföldi közvetlentőke-befektetésben vagy közvetett befektetésben, társvállalatban vagy fióktelepben fennálló </t>
    </r>
    <r>
      <rPr>
        <b/>
        <strike/>
        <sz val="10"/>
        <rFont val="Calibri"/>
        <family val="2"/>
      </rPr>
      <t>tulajdonosi részesedését</t>
    </r>
    <r>
      <rPr>
        <b/>
        <sz val="10"/>
        <rFont val="Calibri"/>
        <family val="2"/>
      </rPr>
      <t xml:space="preserve"> szavazati jogát érintő tranzakciók (adatok egész devizában)</t>
    </r>
  </si>
  <si>
    <t>Külföldi közvetlentőke-befektetés vagy közvetett befektetés, társvállalat
vagy fióktelep</t>
  </si>
  <si>
    <r>
      <t xml:space="preserve">Az adatszolgáltató által kereszttulajdonolt külföldi közvetlentőke-befektetőben vagy közvetett befektetőben megvalósult, 10%-ot el nem érő közvetlen </t>
    </r>
    <r>
      <rPr>
        <b/>
        <strike/>
        <sz val="10"/>
        <rFont val="Calibri"/>
        <family val="2"/>
      </rPr>
      <t>tulajdonosi részesedést</t>
    </r>
    <r>
      <rPr>
        <b/>
        <sz val="10"/>
        <rFont val="Calibri"/>
        <family val="2"/>
      </rPr>
      <t xml:space="preserve"> szavazati jogot érintő tranzakciók (adatok egész devizában)</t>
    </r>
  </si>
  <si>
    <t>Az adatszolgáltató által kereszttulajdonolt külföldi közvetlentőke-befektető vagy közvetett befektető</t>
  </si>
  <si>
    <t>Az adatszolgáltató által kibocsátott, külföldi közvetlentőke-befektetők vagy közvetett befektetők, társvállalatok vagy kereszttulajdonos külföldi közvetlentőke-befektetések vagy közvetett befektetések tulajdonában levő, tulajdonviszonyt megtestesítő értékpapírok állománya</t>
  </si>
  <si>
    <t>Az adatszolgáltató tulajdonában levő, külföldi közvetlentőke-befektetések vagy közvetett befektetések, társvállalatok vagy kereszttulajdonolt külföldi közvetlentőke-befektetők vagy közvetett befektetők által kibocsátott, tulajdonviszonyt megtestesítő értékpapírok állománya</t>
  </si>
  <si>
    <t>Osztalékkövetelés külföldi közvetlentőke-befektetővel vagy közvetett befektetővel, külföldi közvetlentőke-befektetéssel vagy közvetett befektetéssel, vagy társvállalattal  szemben (adatok egész devizában)</t>
  </si>
  <si>
    <t>Osztaléktartozás külföldi közvetlentőke-befektetővel vagy közvetett befektetővel, külföldi közvetlentőke-befektetéssel vagy közvetett befektetéssel, vagy társvállalattal szemben (adatok egész devizában)</t>
  </si>
  <si>
    <r>
      <t>Az adatszolgáltató könyvvezetése devizanemének</t>
    </r>
    <r>
      <rPr>
        <b/>
        <sz val="10"/>
        <color indexed="10"/>
        <rFont val="Calibri"/>
        <family val="2"/>
      </rPr>
      <t xml:space="preserve"> 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prezentációs pénznemének </t>
    </r>
    <r>
      <rPr>
        <b/>
        <sz val="10"/>
        <rFont val="Calibri"/>
        <family val="2"/>
      </rPr>
      <t>ISO kódja</t>
    </r>
  </si>
  <si>
    <r>
      <t xml:space="preserve">Az adatszolgáltató könyvvezetése devizanemének </t>
    </r>
    <r>
      <rPr>
        <b/>
        <sz val="10"/>
        <color indexed="10"/>
        <rFont val="Calibri"/>
        <family val="2"/>
      </rPr>
      <t xml:space="preserve"> 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</si>
  <si>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ebből: </t>
    </r>
    <r>
      <rPr>
        <b/>
        <strike/>
        <sz val="10"/>
        <color indexed="10"/>
        <rFont val="Calibri"/>
        <family val="2"/>
      </rPr>
      <t xml:space="preserve">korábbi évek eredményéből megszavazott rész </t>
    </r>
    <r>
      <rPr>
        <b/>
        <sz val="10"/>
        <color indexed="10"/>
        <rFont val="Calibri"/>
        <family val="2"/>
      </rPr>
      <t xml:space="preserve">előző üzleti év adózott eredményén felüli rész </t>
    </r>
  </si>
  <si>
    <r>
      <t xml:space="preserve">Könyvvezetés devizanemének </t>
    </r>
    <r>
      <rPr>
        <b/>
        <sz val="10"/>
        <color indexed="10"/>
        <rFont val="Calibri"/>
        <family val="2"/>
      </rPr>
      <t xml:space="preserve"> 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</si>
  <si>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A szerzett külföldi ingatlan értéke a könyvvezetés devizanemében  </t>
    </r>
    <r>
      <rPr>
        <b/>
        <sz val="10"/>
        <color indexed="10"/>
        <rFont val="Calibri"/>
        <family val="2"/>
      </rPr>
      <t>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prezentációs pénznemében</t>
    </r>
  </si>
  <si>
    <r>
      <t>Az átruházott külföldi ingatlan értéke a könyvvezetés devizanemében</t>
    </r>
    <r>
      <rPr>
        <b/>
        <sz val="10"/>
        <color indexed="10"/>
        <rFont val="Calibri"/>
        <family val="2"/>
      </rPr>
      <t xml:space="preserve">  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prezentációs pénznemének</t>
    </r>
  </si>
  <si>
    <t>2) vonatkozási időszak: az év utolsó számjegye és a negyedév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</si>
  <si>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</si>
  <si>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</si>
  <si>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</si>
  <si>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</si>
  <si>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</si>
  <si>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</si>
  <si>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2020N1</t>
  </si>
  <si>
    <t>20200415</t>
  </si>
</sst>
</file>

<file path=xl/styles.xml><?xml version="1.0" encoding="utf-8"?>
<styleSheet xmlns="http://schemas.openxmlformats.org/spreadsheetml/2006/main">
  <numFmts count="2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yyyy\.mm\.d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_-* #,##0\ _F_t_-;\-* #,##0\ _F_t_-;_-* &quot;-&quot;??\ _F_t_-;_-@_-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48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trike/>
      <sz val="10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trike/>
      <sz val="10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3" fontId="7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183" fontId="12" fillId="0" borderId="10" xfId="42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7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182" fontId="5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 horizontal="center"/>
    </xf>
    <xf numFmtId="182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8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34" borderId="0" xfId="0" applyNumberFormat="1" applyFont="1" applyFill="1" applyAlignment="1">
      <alignment horizontal="center"/>
    </xf>
    <xf numFmtId="0" fontId="20" fillId="35" borderId="0" xfId="0" applyNumberFormat="1" applyFont="1" applyFill="1" applyBorder="1" applyAlignment="1">
      <alignment horizontal="left" vertical="center" wrapText="1"/>
    </xf>
    <xf numFmtId="0" fontId="20" fillId="35" borderId="0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left" vertical="center" wrapText="1"/>
    </xf>
    <xf numFmtId="0" fontId="16" fillId="0" borderId="19" xfId="0" applyNumberFormat="1" applyFont="1" applyFill="1" applyBorder="1" applyAlignment="1">
      <alignment horizontal="left" vertical="center" wrapText="1"/>
    </xf>
    <xf numFmtId="0" fontId="16" fillId="0" borderId="20" xfId="0" applyNumberFormat="1" applyFont="1" applyFill="1" applyBorder="1" applyAlignment="1">
      <alignment horizontal="left" vertical="center"/>
    </xf>
    <xf numFmtId="0" fontId="16" fillId="0" borderId="21" xfId="0" applyNumberFormat="1" applyFont="1" applyFill="1" applyBorder="1" applyAlignment="1">
      <alignment vertical="center" wrapText="1"/>
    </xf>
    <xf numFmtId="0" fontId="16" fillId="0" borderId="22" xfId="0" applyNumberFormat="1" applyFont="1" applyFill="1" applyBorder="1" applyAlignment="1">
      <alignment horizontal="left" vertical="center" wrapText="1"/>
    </xf>
    <xf numFmtId="0" fontId="16" fillId="0" borderId="21" xfId="0" applyNumberFormat="1" applyFont="1" applyFill="1" applyBorder="1" applyAlignment="1">
      <alignment horizontal="left" vertical="center" wrapText="1"/>
    </xf>
    <xf numFmtId="0" fontId="17" fillId="0" borderId="23" xfId="0" applyNumberFormat="1" applyFont="1" applyFill="1" applyBorder="1" applyAlignment="1">
      <alignment horizontal="left" vertical="center" wrapText="1"/>
    </xf>
    <xf numFmtId="0" fontId="16" fillId="0" borderId="24" xfId="0" applyNumberFormat="1" applyFont="1" applyFill="1" applyBorder="1" applyAlignment="1">
      <alignment horizontal="left" vertical="center" wrapText="1"/>
    </xf>
    <xf numFmtId="0" fontId="16" fillId="0" borderId="25" xfId="0" applyNumberFormat="1" applyFont="1" applyFill="1" applyBorder="1" applyAlignment="1">
      <alignment horizontal="left" vertical="center"/>
    </xf>
    <xf numFmtId="0" fontId="15" fillId="0" borderId="26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center" vertical="center" wrapText="1"/>
    </xf>
    <xf numFmtId="0" fontId="22" fillId="0" borderId="29" xfId="0" applyNumberFormat="1" applyFont="1" applyFill="1" applyBorder="1" applyAlignment="1">
      <alignment horizontal="center" vertical="center" wrapText="1"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38" fillId="0" borderId="44" xfId="53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0">
      <selection activeCell="A4" sqref="A4:IV7"/>
    </sheetView>
  </sheetViews>
  <sheetFormatPr defaultColWidth="9.140625" defaultRowHeight="12.75"/>
  <cols>
    <col min="1" max="1" width="96.28125" style="90" bestFit="1" customWidth="1"/>
    <col min="2" max="16384" width="9.140625" style="90" customWidth="1"/>
  </cols>
  <sheetData>
    <row r="1" ht="15">
      <c r="A1" s="90" t="str">
        <f>+ELOLAP!L7</f>
        <v>R12,2020N1,00000000,20200415,E,ELOLAP,@ELOLAP01,Kontrolling</v>
      </c>
    </row>
    <row r="2" ht="15">
      <c r="A2" s="90" t="str">
        <f>+ELOLAP!L8</f>
        <v>R12,2020N1,00000000,20200415,E,ELOLAP,@ELOLAP02,3612345678</v>
      </c>
    </row>
    <row r="3" ht="15">
      <c r="A3" s="90" t="str">
        <f>+ELOLAP!L9</f>
        <v>R12,2020N1,00000000,20200415,E,ELOLAP,@ELOLAP03,controlling@penzugy.hu</v>
      </c>
    </row>
    <row r="4" ht="15">
      <c r="A4" s="90" t="str">
        <f>+TRN!K14</f>
        <v>R12,2020N1,00000000,20200415,E,TRN,@TRN01,1</v>
      </c>
    </row>
    <row r="5" ht="15">
      <c r="A5" s="90" t="str">
        <f>+TRN!K15</f>
        <v>R12,2020N1,00000000,20200415,E,TRN,@TRN02,1</v>
      </c>
    </row>
    <row r="6" ht="15">
      <c r="A6" s="90" t="str">
        <f>+TRN!K16</f>
        <v>R12,2020N1,00000000,20200415,E,TRN,@TRN03,1</v>
      </c>
    </row>
    <row r="7" ht="15">
      <c r="A7" s="90" t="str">
        <f>+TRN!K17</f>
        <v>R12,2020N1,00000000,20200415,E,TRN,@TRN04,0</v>
      </c>
    </row>
    <row r="8" ht="15">
      <c r="A8" s="90" t="str">
        <f>+TRN!K18</f>
        <v>R12,2020N1,00000000,20200415,E,TRN,@TRN05,0</v>
      </c>
    </row>
    <row r="9" ht="15">
      <c r="A9" s="90" t="str">
        <f>+TRN!K19</f>
        <v>R12,2020N1,00000000,20200415,E,TRN,@TRN06,1</v>
      </c>
    </row>
    <row r="10" ht="15">
      <c r="A10" s="90" t="str">
        <f>+TB01_TB02!S11</f>
        <v>R12,2020N1,00000000,20200415,E,TB01,@TB010001,KLANYA,HUF,PENZ,11250000,,,,,,</v>
      </c>
    </row>
    <row r="11" ht="15">
      <c r="A11" s="90" t="str">
        <f>+TB01_TB02!S12</f>
        <v>R12,2020N1,00000000,20200415,E,TB01,@TB010002,KTANYA,HUF,APPT,8750000,,,,,,</v>
      </c>
    </row>
    <row r="12" ht="15">
      <c r="A12" s="90" t="str">
        <f>+TB01_TB02!S13</f>
        <v>R12,2020N1,00000000,20200415,E,TB01,@TB010003,ANYALEANY,HUF,JTNE,30000000,,,,,,</v>
      </c>
    </row>
    <row r="13" ht="15">
      <c r="A13" s="90" t="str">
        <f>+TB01_TB02!S27</f>
        <v>R12,2020N1,00000000,20200415,N,TB02</v>
      </c>
    </row>
    <row r="14" ht="15">
      <c r="A14" s="90" t="str">
        <f>+TB03_TB04!S11</f>
        <v>R12,2020N1,00000000,20200415,E,TB03,@TB030001,KLLEANY,EUR,,,,AV,250000,367200,,</v>
      </c>
    </row>
    <row r="15" ht="15">
      <c r="A15" s="90" t="str">
        <f>+TB03_TB04!S12</f>
        <v>R12,2020N1,00000000,20200415,E,TB03,@TB030002,KTLEANY,USD,PENZ,1000,,,,,,</v>
      </c>
    </row>
    <row r="16" ht="15">
      <c r="A16" s="90" t="str">
        <f>+TB03_TB04!S27</f>
        <v>R12,2020N1,00000000,20200415,E,TB04,@TB040001,KTANYA,EUR,AV,400000,425000,,,,,</v>
      </c>
    </row>
    <row r="17" ht="15">
      <c r="A17" s="90" t="str">
        <f>+TB05_TB06!P10</f>
        <v>R12,2020N1,00000000,20200415,E,TB05,@TB050001,HU00000xxxxx,xxx elsőbbségi részvény,,,,KTANYA,25</v>
      </c>
    </row>
    <row r="18" ht="15">
      <c r="A18" s="90" t="str">
        <f>+TB05_TB06!P11</f>
        <v>R12,2020N1,00000000,20200415,E,TB05,@TB050002,HU00000xxxxx,xxx törzsrészvény,,,,KLANYA,1928748</v>
      </c>
    </row>
    <row r="19" ht="15">
      <c r="A19" s="90" t="str">
        <f>+TB05_TB06!$S$26</f>
        <v>R12,2020N1,00000000,20200415,N,TB06</v>
      </c>
    </row>
    <row r="20" ht="15">
      <c r="A20" s="90" t="str">
        <f>+TB07_TB08!$Q$10</f>
        <v>R12,2020N1,00000000,20200415,E,TB07,@TB070001,KLLEANY,HUF,1000000,,,,1000000,0</v>
      </c>
    </row>
    <row r="21" ht="15">
      <c r="A21" s="90" t="str">
        <f>+TB07_TB08!$Q$25</f>
        <v>R12,2020N1,00000000,20200415,E,TB08,@TB080001,KLANYA,HUF,0,2000,500,,2000,0</v>
      </c>
    </row>
    <row r="22" ht="15">
      <c r="A22" s="90" t="str">
        <f>+TB09_TB10!$O$9</f>
        <v>R12,2020N1,00000000,20200415,E,TB09,@TB090001,SZ,US,HUF,1020000000,PUMA Kft.,11913274</v>
      </c>
    </row>
    <row r="23" ht="15">
      <c r="A23" s="90" t="str">
        <f>+TB09_TB10!$Q$22</f>
        <v>R12,2020N1,00000000,20200415,E,TB10,@TB100001,DE,NR,,,AV,HUF,225000,</v>
      </c>
    </row>
    <row r="24" ht="15">
      <c r="A24" s="90" t="str">
        <f>+TBK1_TBT1!V11</f>
        <v>R12,2020N1,00000000,20200415,E,TBK1,@TBK10001,EGYEB,EHITK,EUR,30000,,,-5000,25000,90,45,135,,0</v>
      </c>
    </row>
    <row r="25" ht="15">
      <c r="A25" s="90" t="str">
        <f>+TBK1_TBT1!V26</f>
        <v>R12,2020N1,00000000,20200415,E,TBT1,@TBT10001,KTANYA,EHITT,EUR,30000,,5000,,25000,90,45,135,,0</v>
      </c>
    </row>
    <row r="26" ht="15">
      <c r="A26" s="90" t="str">
        <f>+TBK2!R11</f>
        <v>R12,2020N1,00000000,20200415,E,TBK2,@TBK20001,ANYALEANY,ESZLAK,EUR,60514,-86944,,-26430,63,</v>
      </c>
    </row>
    <row r="27" ht="15">
      <c r="A27" s="90" t="str">
        <f>+TBK2!R12</f>
        <v>R12,2020N1,00000000,20200415,E,TBK2,@TBK20002,KLANYA,ESZLAK,EUR,-5332,-24111,,-29443,,</v>
      </c>
    </row>
    <row r="28" ht="15">
      <c r="A28" s="90" t="str">
        <f>+TBK3_TBT3!Q11</f>
        <v>R12,2020N1,00000000,20200415,E,TBK3,@TBK30001,KLANYA,KERHITK,EUR,5368,-3997,,1371</v>
      </c>
    </row>
    <row r="29" ht="15">
      <c r="A29" s="90" t="str">
        <f>+TBK3_TBT3!Q12</f>
        <v>R12,2020N1,00000000,20200415,E,TBK3,@TBK30002,KLLEANY,KERHITK,EUR,3425,1233,,4658</v>
      </c>
    </row>
    <row r="30" ht="15">
      <c r="A30" s="90" t="str">
        <f>+TBK3_TBT3!Q13</f>
        <v>R12,2020N1,00000000,20200415,E,TBK3,@TBK30003,KTANYA,KERHITK,EUR,2450,-2450,,0</v>
      </c>
    </row>
    <row r="31" ht="15">
      <c r="A31" s="90" t="str">
        <f>+TBK3_TBT3!Q14</f>
        <v>R12,2020N1,00000000,20200415,E,TBK3,@TBK30004,KTLEANY,KERHITK,EUR,3110,7900,,11010</v>
      </c>
    </row>
    <row r="32" ht="15">
      <c r="A32" s="90" t="str">
        <f>+TBK3_TBT3!Q26</f>
        <v>R12,2020N1,00000000,20200415,E,TBT3,@TBT30001,KLANYA,KERHITT,EUR,13456,-5677,,7779</v>
      </c>
    </row>
    <row r="33" ht="15">
      <c r="A33" s="90" t="str">
        <f>+TBK3_TBT3!Q27</f>
        <v>R12,2020N1,00000000,20200415,E,TBT3,@TBT30002,KLLEANY,KERHITT,EUR,3776,65,,3841</v>
      </c>
    </row>
    <row r="34" ht="15">
      <c r="A34" s="90" t="str">
        <f>+TBK3_TBT3!Q28</f>
        <v>R12,2020N1,00000000,20200415,E,TBT3,@TBT30003,KTANYA,KERHITT,EUR,1089,-1089,,0</v>
      </c>
    </row>
    <row r="35" ht="15">
      <c r="A35" s="90" t="str">
        <f>+TBK3_TBT3!Q29</f>
        <v>R12,2020N1,00000000,20200415,E,TBT3,@TBT30004,KTLEANY,KERHITT,EUR,7776,453,,8229</v>
      </c>
    </row>
    <row r="36" ht="15">
      <c r="A36" s="90" t="str">
        <f>+TBK4_TBT4!Y12</f>
        <v>R12,2020N1,00000000,20200415,E,TBK4,@TBK40001,EGYEB,EK,EUR,,0,89,,89,,,,,,,,</v>
      </c>
    </row>
    <row r="37" ht="15">
      <c r="A37" s="90" t="str">
        <f>+TBK4_TBT4!V27</f>
        <v>R12,2020N1,00000000,20200415,E,TBT4,@TBT40001,EGYEB,ET,EUR,,0,2345,,2345,,,,,</v>
      </c>
    </row>
    <row r="38" ht="15">
      <c r="A38" s="90" t="str">
        <f>+TBK5_TBT5!N8</f>
        <v>R12,2020N1,00000000,20200415,E,TBK5,@TBK50001,EGYEB,EHITK,EUR,KOVEL,-5000</v>
      </c>
    </row>
    <row r="39" ht="15">
      <c r="A39" s="90" t="str">
        <f>+TBK5_TBT5!N20</f>
        <v>R12,2020N1,00000000,20200415,N,TBT5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9.140625" style="1" customWidth="1"/>
    <col min="2" max="2" width="16.57421875" style="1" customWidth="1"/>
    <col min="3" max="3" width="13.8515625" style="1" customWidth="1"/>
    <col min="4" max="4" width="10.8515625" style="1" customWidth="1"/>
    <col min="5" max="5" width="13.00390625" style="1" customWidth="1"/>
    <col min="6" max="6" width="12.7109375" style="1" customWidth="1"/>
    <col min="7" max="7" width="11.7109375" style="1" customWidth="1"/>
    <col min="8" max="8" width="12.7109375" style="1" customWidth="1"/>
    <col min="9" max="9" width="11.421875" style="1" customWidth="1"/>
    <col min="10" max="10" width="11.57421875" style="1" customWidth="1"/>
    <col min="11" max="11" width="9.140625" style="1" customWidth="1"/>
    <col min="12" max="17" width="9.140625" style="28" customWidth="1"/>
    <col min="18" max="18" width="9.140625" style="104" customWidth="1"/>
    <col min="19" max="16384" width="9.140625" style="1" customWidth="1"/>
  </cols>
  <sheetData>
    <row r="1" spans="1:18" s="6" customFormat="1" ht="29.25" customHeight="1">
      <c r="A1" s="1" t="s">
        <v>215</v>
      </c>
      <c r="L1" s="28"/>
      <c r="M1" s="28"/>
      <c r="N1" s="28"/>
      <c r="O1" s="28"/>
      <c r="P1" s="28"/>
      <c r="Q1" s="28"/>
      <c r="R1" s="104"/>
    </row>
    <row r="2" spans="1:10" ht="111.75" customHeight="1">
      <c r="A2" s="137" t="s">
        <v>122</v>
      </c>
      <c r="B2" s="137"/>
      <c r="C2" s="137"/>
      <c r="D2" s="137"/>
      <c r="E2" s="137"/>
      <c r="F2" s="137"/>
      <c r="G2" s="137"/>
      <c r="H2" s="137"/>
      <c r="I2" s="137"/>
      <c r="J2" s="137"/>
    </row>
    <row r="3" ht="12.75"/>
    <row r="4" spans="1:19" ht="12.75">
      <c r="A4" s="8" t="s">
        <v>115</v>
      </c>
      <c r="B4" s="41"/>
      <c r="C4" s="41"/>
      <c r="D4" s="41"/>
      <c r="E4" s="23"/>
      <c r="F4" s="23"/>
      <c r="G4" s="23"/>
      <c r="H4" s="23"/>
      <c r="I4" s="23"/>
      <c r="J4" s="23"/>
      <c r="K4" s="23"/>
      <c r="L4" s="98"/>
      <c r="M4" s="98"/>
      <c r="N4" s="98"/>
      <c r="O4" s="98"/>
      <c r="P4" s="98"/>
      <c r="Q4" s="98"/>
      <c r="R4" s="105"/>
      <c r="S4" s="23"/>
    </row>
    <row r="5" spans="1:19" s="51" customFormat="1" ht="48.75" customHeight="1">
      <c r="A5" s="171" t="s">
        <v>138</v>
      </c>
      <c r="B5" s="171"/>
      <c r="C5" s="171"/>
      <c r="D5" s="171"/>
      <c r="E5" s="171"/>
      <c r="F5" s="171"/>
      <c r="G5" s="171"/>
      <c r="H5" s="171"/>
      <c r="I5" s="171"/>
      <c r="J5" s="171"/>
      <c r="K5" s="23"/>
      <c r="L5" s="98"/>
      <c r="M5" s="98"/>
      <c r="N5" s="98"/>
      <c r="O5" s="98"/>
      <c r="P5" s="98"/>
      <c r="Q5" s="98"/>
      <c r="R5" s="105"/>
      <c r="S5" s="23"/>
    </row>
    <row r="6" spans="1:18" ht="12.75">
      <c r="A6" s="21"/>
      <c r="B6" s="22"/>
      <c r="C6" s="22"/>
      <c r="D6" s="22"/>
      <c r="E6" s="22"/>
      <c r="F6" s="22"/>
      <c r="G6" s="22"/>
      <c r="H6" s="22"/>
      <c r="I6" s="38"/>
      <c r="J6" s="38"/>
      <c r="K6" s="38"/>
      <c r="L6" s="102"/>
      <c r="M6" s="102"/>
      <c r="N6" s="98"/>
      <c r="O6" s="98"/>
      <c r="P6" s="93"/>
      <c r="Q6" s="98"/>
      <c r="R6" s="105"/>
    </row>
    <row r="7" spans="1:14" ht="12.75" customHeight="1">
      <c r="A7" s="162" t="s">
        <v>18</v>
      </c>
      <c r="B7" s="139" t="s">
        <v>126</v>
      </c>
      <c r="C7" s="163" t="s">
        <v>42</v>
      </c>
      <c r="D7" s="139" t="s">
        <v>70</v>
      </c>
      <c r="E7" s="172" t="s">
        <v>2</v>
      </c>
      <c r="F7" s="172"/>
      <c r="G7" s="172"/>
      <c r="H7" s="172"/>
      <c r="I7" s="174" t="s">
        <v>3</v>
      </c>
      <c r="J7" s="174"/>
      <c r="K7" s="42"/>
      <c r="L7" s="3"/>
      <c r="M7" s="3"/>
      <c r="N7" s="3"/>
    </row>
    <row r="8" spans="1:10" ht="25.5" customHeight="1">
      <c r="A8" s="162"/>
      <c r="B8" s="139"/>
      <c r="C8" s="173"/>
      <c r="D8" s="139"/>
      <c r="E8" s="139" t="s">
        <v>4</v>
      </c>
      <c r="F8" s="139" t="s">
        <v>5</v>
      </c>
      <c r="G8" s="139"/>
      <c r="H8" s="139" t="s">
        <v>6</v>
      </c>
      <c r="I8" s="174"/>
      <c r="J8" s="174"/>
    </row>
    <row r="9" spans="1:18" ht="64.5" customHeight="1">
      <c r="A9" s="162"/>
      <c r="B9" s="139"/>
      <c r="C9" s="164"/>
      <c r="D9" s="139"/>
      <c r="E9" s="139"/>
      <c r="F9" s="4" t="s">
        <v>0</v>
      </c>
      <c r="G9" s="4" t="s">
        <v>1</v>
      </c>
      <c r="H9" s="139"/>
      <c r="I9" s="4" t="s">
        <v>9</v>
      </c>
      <c r="J9" s="4" t="s">
        <v>10</v>
      </c>
      <c r="L9" s="92" t="s">
        <v>145</v>
      </c>
      <c r="M9" s="92" t="s">
        <v>146</v>
      </c>
      <c r="N9" s="92" t="s">
        <v>147</v>
      </c>
      <c r="O9" s="92" t="s">
        <v>148</v>
      </c>
      <c r="P9" s="92" t="s">
        <v>149</v>
      </c>
      <c r="Q9" s="93" t="s">
        <v>150</v>
      </c>
      <c r="R9" s="106" t="s">
        <v>151</v>
      </c>
    </row>
    <row r="10" spans="1:10" ht="12.75">
      <c r="A10" s="43"/>
      <c r="B10" s="26" t="s">
        <v>19</v>
      </c>
      <c r="C10" s="27" t="s">
        <v>20</v>
      </c>
      <c r="D10" s="26" t="s">
        <v>21</v>
      </c>
      <c r="E10" s="27" t="s">
        <v>30</v>
      </c>
      <c r="F10" s="26" t="s">
        <v>22</v>
      </c>
      <c r="G10" s="27" t="s">
        <v>23</v>
      </c>
      <c r="H10" s="27" t="s">
        <v>24</v>
      </c>
      <c r="I10" s="2" t="s">
        <v>25</v>
      </c>
      <c r="J10" s="2" t="s">
        <v>26</v>
      </c>
    </row>
    <row r="11" spans="1:18" ht="12.75">
      <c r="A11" s="13" t="s">
        <v>15</v>
      </c>
      <c r="B11" s="26" t="s">
        <v>207</v>
      </c>
      <c r="C11" s="26" t="s">
        <v>199</v>
      </c>
      <c r="D11" s="34" t="s">
        <v>188</v>
      </c>
      <c r="E11" s="35">
        <v>60514</v>
      </c>
      <c r="F11" s="35">
        <v>-86944</v>
      </c>
      <c r="G11" s="35"/>
      <c r="H11" s="35">
        <v>-26430</v>
      </c>
      <c r="I11" s="35">
        <v>63</v>
      </c>
      <c r="J11" s="44"/>
      <c r="K11" s="32">
        <f>E11+F11+G11-H11</f>
        <v>0</v>
      </c>
      <c r="L11" s="91" t="str">
        <f>ELOLAP!$F$7</f>
        <v>R12</v>
      </c>
      <c r="M11" s="91" t="str">
        <f>ELOLAP!$G$7</f>
        <v>2020N1</v>
      </c>
      <c r="N11" s="91" t="str">
        <f>ELOLAP!$H$7</f>
        <v>00000000</v>
      </c>
      <c r="O11" s="91" t="str">
        <f>ELOLAP!$I$7</f>
        <v>20200415</v>
      </c>
      <c r="P11" s="28" t="s">
        <v>153</v>
      </c>
      <c r="Q11" s="28" t="s">
        <v>176</v>
      </c>
      <c r="R11" s="104" t="str">
        <f>L11&amp;","&amp;M11&amp;","&amp;N11&amp;","&amp;O11&amp;","&amp;P11&amp;","&amp;Q11&amp;","&amp;"@"&amp;Q11&amp;"00"&amp;A11&amp;","&amp;B11&amp;","&amp;C11&amp;","&amp;D11&amp;","&amp;E11&amp;","&amp;F11&amp;","&amp;G11&amp;","&amp;H11&amp;","&amp;I11&amp;","&amp;J11</f>
        <v>R12,2020N1,00000000,20200415,E,TBK2,@TBK20001,ANYALEANY,ESZLAK,EUR,60514,-86944,,-26430,63,</v>
      </c>
    </row>
    <row r="12" spans="1:18" ht="12.75">
      <c r="A12" s="13" t="s">
        <v>16</v>
      </c>
      <c r="B12" s="26" t="s">
        <v>205</v>
      </c>
      <c r="C12" s="26" t="s">
        <v>199</v>
      </c>
      <c r="D12" s="34" t="s">
        <v>188</v>
      </c>
      <c r="E12" s="35">
        <v>-5332</v>
      </c>
      <c r="F12" s="35">
        <v>-24111</v>
      </c>
      <c r="G12" s="35"/>
      <c r="H12" s="35">
        <v>-29443</v>
      </c>
      <c r="I12" s="44"/>
      <c r="J12" s="44"/>
      <c r="K12" s="32">
        <f>E12+F12+G12-H12</f>
        <v>0</v>
      </c>
      <c r="L12" s="91" t="str">
        <f>ELOLAP!$F$7</f>
        <v>R12</v>
      </c>
      <c r="M12" s="91" t="str">
        <f>ELOLAP!$G$7</f>
        <v>2020N1</v>
      </c>
      <c r="N12" s="91" t="str">
        <f>ELOLAP!$H$7</f>
        <v>00000000</v>
      </c>
      <c r="O12" s="91" t="str">
        <f>ELOLAP!$I$7</f>
        <v>20200415</v>
      </c>
      <c r="P12" s="28" t="s">
        <v>153</v>
      </c>
      <c r="Q12" s="28" t="str">
        <f>Q11</f>
        <v>TBK2</v>
      </c>
      <c r="R12" s="104" t="str">
        <f>L12&amp;","&amp;M12&amp;","&amp;N12&amp;","&amp;O12&amp;","&amp;P12&amp;","&amp;Q12&amp;","&amp;"@"&amp;Q12&amp;"00"&amp;A12&amp;","&amp;B12&amp;","&amp;C12&amp;","&amp;D12&amp;","&amp;E12&amp;","&amp;F12&amp;","&amp;G12&amp;","&amp;H12&amp;","&amp;I12&amp;","&amp;J12</f>
        <v>R12,2020N1,00000000,20200415,E,TBK2,@TBK20002,KLANYA,ESZLAK,EUR,-5332,-24111,,-29443,,</v>
      </c>
    </row>
    <row r="13" spans="1:15" ht="12.75">
      <c r="A13" s="13" t="s">
        <v>17</v>
      </c>
      <c r="B13" s="26"/>
      <c r="C13" s="26"/>
      <c r="D13" s="34"/>
      <c r="E13" s="35"/>
      <c r="F13" s="35"/>
      <c r="G13" s="35"/>
      <c r="H13" s="35"/>
      <c r="I13" s="44"/>
      <c r="J13" s="44"/>
      <c r="K13" s="32"/>
      <c r="L13" s="91"/>
      <c r="M13" s="91"/>
      <c r="N13" s="91"/>
      <c r="O13" s="91"/>
    </row>
    <row r="14" spans="1:10" ht="12.75">
      <c r="A14" s="13" t="s">
        <v>14</v>
      </c>
      <c r="B14" s="26"/>
      <c r="C14" s="26"/>
      <c r="D14" s="34"/>
      <c r="E14" s="35"/>
      <c r="F14" s="35"/>
      <c r="G14" s="35"/>
      <c r="H14" s="35"/>
      <c r="I14" s="44"/>
      <c r="J14" s="44"/>
    </row>
    <row r="15" spans="1:10" ht="12.75">
      <c r="A15" s="13" t="s">
        <v>34</v>
      </c>
      <c r="B15" s="26"/>
      <c r="C15" s="26"/>
      <c r="D15" s="34"/>
      <c r="E15" s="35"/>
      <c r="F15" s="35"/>
      <c r="G15" s="35"/>
      <c r="H15" s="35"/>
      <c r="I15" s="44"/>
      <c r="J15" s="44"/>
    </row>
    <row r="16" ht="12.75">
      <c r="A16" s="19"/>
    </row>
    <row r="18" ht="12.75"/>
    <row r="19" ht="45.75" customHeight="1"/>
  </sheetData>
  <sheetProtection/>
  <mergeCells count="11">
    <mergeCell ref="H8:H9"/>
    <mergeCell ref="A2:J2"/>
    <mergeCell ref="A5:J5"/>
    <mergeCell ref="A7:A9"/>
    <mergeCell ref="B7:B9"/>
    <mergeCell ref="C7:C9"/>
    <mergeCell ref="D7:D9"/>
    <mergeCell ref="E7:H7"/>
    <mergeCell ref="I7:J8"/>
    <mergeCell ref="E8:E9"/>
    <mergeCell ref="F8:G8"/>
  </mergeCells>
  <printOptions/>
  <pageMargins left="0.75" right="0.75" top="1" bottom="1" header="0.5" footer="0.5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0">
      <selection activeCell="H34" sqref="H34"/>
    </sheetView>
  </sheetViews>
  <sheetFormatPr defaultColWidth="9.140625" defaultRowHeight="12.75"/>
  <cols>
    <col min="1" max="1" width="6.8515625" style="1" customWidth="1"/>
    <col min="2" max="2" width="17.28125" style="1" customWidth="1"/>
    <col min="3" max="3" width="15.7109375" style="1" customWidth="1"/>
    <col min="4" max="4" width="10.7109375" style="1" customWidth="1"/>
    <col min="5" max="5" width="12.7109375" style="1" customWidth="1"/>
    <col min="6" max="6" width="14.00390625" style="1" customWidth="1"/>
    <col min="7" max="8" width="12.7109375" style="1" customWidth="1"/>
    <col min="9" max="9" width="8.00390625" style="1" customWidth="1"/>
    <col min="10" max="10" width="10.7109375" style="1" customWidth="1"/>
    <col min="11" max="11" width="9.57421875" style="28" customWidth="1"/>
    <col min="12" max="12" width="10.421875" style="28" customWidth="1"/>
    <col min="13" max="16" width="9.57421875" style="28" customWidth="1"/>
    <col min="17" max="17" width="13.8515625" style="1" customWidth="1"/>
    <col min="18" max="18" width="14.28125" style="1" customWidth="1"/>
    <col min="19" max="19" width="14.7109375" style="1" customWidth="1"/>
    <col min="20" max="20" width="15.00390625" style="1" customWidth="1"/>
    <col min="21" max="21" width="13.140625" style="1" customWidth="1"/>
    <col min="22" max="22" width="14.00390625" style="1" customWidth="1"/>
    <col min="23" max="23" width="14.28125" style="1" customWidth="1"/>
    <col min="24" max="16384" width="9.140625" style="1" customWidth="1"/>
  </cols>
  <sheetData>
    <row r="1" spans="1:16" s="6" customFormat="1" ht="29.25" customHeight="1">
      <c r="A1" s="1" t="s">
        <v>215</v>
      </c>
      <c r="K1" s="28"/>
      <c r="L1" s="28"/>
      <c r="M1" s="28"/>
      <c r="N1" s="28"/>
      <c r="O1" s="28"/>
      <c r="P1" s="28"/>
    </row>
    <row r="2" spans="1:9" ht="99" customHeight="1">
      <c r="A2" s="137" t="s">
        <v>122</v>
      </c>
      <c r="B2" s="137"/>
      <c r="C2" s="137"/>
      <c r="D2" s="137"/>
      <c r="E2" s="137"/>
      <c r="F2" s="137"/>
      <c r="G2" s="137"/>
      <c r="H2" s="137"/>
      <c r="I2" s="7"/>
    </row>
    <row r="3" ht="12.75">
      <c r="A3" s="8" t="s">
        <v>114</v>
      </c>
    </row>
    <row r="4" spans="1:16" s="51" customFormat="1" ht="36" customHeight="1">
      <c r="A4" s="171" t="s">
        <v>136</v>
      </c>
      <c r="B4" s="171"/>
      <c r="C4" s="171"/>
      <c r="D4" s="171"/>
      <c r="E4" s="171"/>
      <c r="F4" s="171"/>
      <c r="G4" s="171"/>
      <c r="H4" s="171"/>
      <c r="K4" s="80"/>
      <c r="L4" s="80"/>
      <c r="M4" s="80"/>
      <c r="N4" s="80"/>
      <c r="O4" s="80"/>
      <c r="P4" s="80"/>
    </row>
    <row r="5" spans="1:12" ht="12.75">
      <c r="A5" s="21"/>
      <c r="F5" s="38"/>
      <c r="G5" s="38"/>
      <c r="K5" s="102"/>
      <c r="L5" s="93"/>
    </row>
    <row r="6" spans="1:8" ht="12.75" customHeight="1">
      <c r="A6" s="162" t="s">
        <v>44</v>
      </c>
      <c r="B6" s="139" t="s">
        <v>133</v>
      </c>
      <c r="C6" s="141" t="s">
        <v>42</v>
      </c>
      <c r="D6" s="139" t="s">
        <v>70</v>
      </c>
      <c r="E6" s="172" t="s">
        <v>2</v>
      </c>
      <c r="F6" s="172"/>
      <c r="G6" s="172"/>
      <c r="H6" s="172"/>
    </row>
    <row r="7" spans="1:8" ht="25.5" customHeight="1">
      <c r="A7" s="162"/>
      <c r="B7" s="139"/>
      <c r="C7" s="142"/>
      <c r="D7" s="139"/>
      <c r="E7" s="139" t="s">
        <v>4</v>
      </c>
      <c r="F7" s="139" t="s">
        <v>5</v>
      </c>
      <c r="G7" s="139"/>
      <c r="H7" s="139" t="s">
        <v>6</v>
      </c>
    </row>
    <row r="8" spans="1:8" ht="12.75" customHeight="1">
      <c r="A8" s="162"/>
      <c r="B8" s="139"/>
      <c r="C8" s="142"/>
      <c r="D8" s="139"/>
      <c r="E8" s="139"/>
      <c r="F8" s="139" t="s">
        <v>0</v>
      </c>
      <c r="G8" s="139" t="s">
        <v>1</v>
      </c>
      <c r="H8" s="139"/>
    </row>
    <row r="9" spans="1:17" ht="48" customHeight="1">
      <c r="A9" s="162"/>
      <c r="B9" s="139"/>
      <c r="C9" s="143"/>
      <c r="D9" s="139"/>
      <c r="E9" s="139"/>
      <c r="F9" s="139"/>
      <c r="G9" s="139"/>
      <c r="H9" s="139"/>
      <c r="J9" s="11"/>
      <c r="K9" s="92" t="s">
        <v>145</v>
      </c>
      <c r="L9" s="92" t="s">
        <v>146</v>
      </c>
      <c r="M9" s="92" t="s">
        <v>147</v>
      </c>
      <c r="N9" s="92" t="s">
        <v>148</v>
      </c>
      <c r="O9" s="92" t="s">
        <v>149</v>
      </c>
      <c r="P9" s="93" t="s">
        <v>150</v>
      </c>
      <c r="Q9" s="8" t="s">
        <v>151</v>
      </c>
    </row>
    <row r="10" spans="1:17" ht="12.75">
      <c r="A10" s="25"/>
      <c r="B10" s="26" t="s">
        <v>19</v>
      </c>
      <c r="C10" s="26" t="s">
        <v>20</v>
      </c>
      <c r="D10" s="26" t="s">
        <v>21</v>
      </c>
      <c r="E10" s="27" t="s">
        <v>30</v>
      </c>
      <c r="F10" s="26" t="s">
        <v>22</v>
      </c>
      <c r="G10" s="26" t="s">
        <v>23</v>
      </c>
      <c r="H10" s="26" t="s">
        <v>24</v>
      </c>
      <c r="J10" s="6"/>
      <c r="Q10" s="6"/>
    </row>
    <row r="11" spans="1:17" ht="12.75">
      <c r="A11" s="13" t="s">
        <v>15</v>
      </c>
      <c r="B11" s="26" t="s">
        <v>205</v>
      </c>
      <c r="C11" s="26" t="s">
        <v>200</v>
      </c>
      <c r="D11" s="34" t="s">
        <v>188</v>
      </c>
      <c r="E11" s="35">
        <v>5368</v>
      </c>
      <c r="F11" s="35">
        <v>-3997</v>
      </c>
      <c r="G11" s="35"/>
      <c r="H11" s="35">
        <v>1371</v>
      </c>
      <c r="I11" s="32">
        <f>+E11+F11+G11-H11</f>
        <v>0</v>
      </c>
      <c r="J11" s="39"/>
      <c r="K11" s="91" t="str">
        <f>ELOLAP!$F$7</f>
        <v>R12</v>
      </c>
      <c r="L11" s="91" t="str">
        <f>ELOLAP!$G$7</f>
        <v>2020N1</v>
      </c>
      <c r="M11" s="91" t="str">
        <f>ELOLAP!$H$7</f>
        <v>00000000</v>
      </c>
      <c r="N11" s="91" t="str">
        <f>ELOLAP!$I$7</f>
        <v>20200415</v>
      </c>
      <c r="O11" s="28" t="s">
        <v>153</v>
      </c>
      <c r="P11" s="28" t="s">
        <v>177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</f>
        <v>R12,2020N1,00000000,20200415,E,TBK3,@TBK30001,KLANYA,KERHITK,EUR,5368,-3997,,1371</v>
      </c>
    </row>
    <row r="12" spans="1:17" ht="12.75">
      <c r="A12" s="13" t="s">
        <v>16</v>
      </c>
      <c r="B12" s="26" t="s">
        <v>208</v>
      </c>
      <c r="C12" s="26" t="s">
        <v>200</v>
      </c>
      <c r="D12" s="34" t="s">
        <v>188</v>
      </c>
      <c r="E12" s="35">
        <v>3425</v>
      </c>
      <c r="F12" s="35">
        <v>1233</v>
      </c>
      <c r="G12" s="35"/>
      <c r="H12" s="35">
        <v>4658</v>
      </c>
      <c r="I12" s="32">
        <f>+E12+F12+G12-H12</f>
        <v>0</v>
      </c>
      <c r="K12" s="91" t="str">
        <f>ELOLAP!$F$7</f>
        <v>R12</v>
      </c>
      <c r="L12" s="91" t="str">
        <f>ELOLAP!$G$7</f>
        <v>2020N1</v>
      </c>
      <c r="M12" s="91" t="str">
        <f>ELOLAP!$H$7</f>
        <v>00000000</v>
      </c>
      <c r="N12" s="91" t="str">
        <f>ELOLAP!$I$7</f>
        <v>20200415</v>
      </c>
      <c r="O12" s="28" t="s">
        <v>153</v>
      </c>
      <c r="P12" s="28" t="str">
        <f>P11</f>
        <v>TBK3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</f>
        <v>R12,2020N1,00000000,20200415,E,TBK3,@TBK30002,KLLEANY,KERHITK,EUR,3425,1233,,4658</v>
      </c>
    </row>
    <row r="13" spans="1:17" ht="12.75">
      <c r="A13" s="13" t="s">
        <v>17</v>
      </c>
      <c r="B13" s="26" t="s">
        <v>206</v>
      </c>
      <c r="C13" s="26" t="s">
        <v>200</v>
      </c>
      <c r="D13" s="34" t="s">
        <v>188</v>
      </c>
      <c r="E13" s="35">
        <v>2450</v>
      </c>
      <c r="F13" s="35">
        <v>-2450</v>
      </c>
      <c r="G13" s="35"/>
      <c r="H13" s="35">
        <v>0</v>
      </c>
      <c r="I13" s="32">
        <f>+E13+F13+G13-H13</f>
        <v>0</v>
      </c>
      <c r="K13" s="91" t="str">
        <f>ELOLAP!$F$7</f>
        <v>R12</v>
      </c>
      <c r="L13" s="91" t="str">
        <f>ELOLAP!$G$7</f>
        <v>2020N1</v>
      </c>
      <c r="M13" s="91" t="str">
        <f>ELOLAP!$H$7</f>
        <v>00000000</v>
      </c>
      <c r="N13" s="91" t="str">
        <f>ELOLAP!$I$7</f>
        <v>20200415</v>
      </c>
      <c r="O13" s="28" t="s">
        <v>153</v>
      </c>
      <c r="P13" s="28" t="str">
        <f>P12</f>
        <v>TBK3</v>
      </c>
      <c r="Q13" s="1" t="str">
        <f>K13&amp;","&amp;L13&amp;","&amp;M13&amp;","&amp;N13&amp;","&amp;O13&amp;","&amp;P13&amp;","&amp;"@"&amp;P13&amp;"00"&amp;A13&amp;","&amp;B13&amp;","&amp;C13&amp;","&amp;D13&amp;","&amp;E13&amp;","&amp;F13&amp;","&amp;G13&amp;","&amp;H13</f>
        <v>R12,2020N1,00000000,20200415,E,TBK3,@TBK30003,KTANYA,KERHITK,EUR,2450,-2450,,0</v>
      </c>
    </row>
    <row r="14" spans="1:17" ht="12.75">
      <c r="A14" s="13" t="s">
        <v>88</v>
      </c>
      <c r="B14" s="26" t="s">
        <v>209</v>
      </c>
      <c r="C14" s="26" t="s">
        <v>200</v>
      </c>
      <c r="D14" s="34" t="s">
        <v>188</v>
      </c>
      <c r="E14" s="35">
        <v>3110</v>
      </c>
      <c r="F14" s="35">
        <v>7900</v>
      </c>
      <c r="G14" s="35"/>
      <c r="H14" s="35">
        <v>11010</v>
      </c>
      <c r="I14" s="32">
        <f>+E14+F14+G14-H14</f>
        <v>0</v>
      </c>
      <c r="K14" s="91" t="str">
        <f>ELOLAP!$F$7</f>
        <v>R12</v>
      </c>
      <c r="L14" s="91" t="str">
        <f>ELOLAP!$G$7</f>
        <v>2020N1</v>
      </c>
      <c r="M14" s="91" t="str">
        <f>ELOLAP!$H$7</f>
        <v>00000000</v>
      </c>
      <c r="N14" s="91" t="str">
        <f>ELOLAP!$I$7</f>
        <v>20200415</v>
      </c>
      <c r="O14" s="28" t="s">
        <v>153</v>
      </c>
      <c r="P14" s="28" t="str">
        <f>P13</f>
        <v>TBK3</v>
      </c>
      <c r="Q14" s="1" t="str">
        <f>K14&amp;","&amp;L14&amp;","&amp;M14&amp;","&amp;N14&amp;","&amp;O14&amp;","&amp;P14&amp;","&amp;"@"&amp;P14&amp;"00"&amp;A14&amp;","&amp;B14&amp;","&amp;C14&amp;","&amp;D14&amp;","&amp;E14&amp;","&amp;F14&amp;","&amp;G14&amp;","&amp;H14</f>
        <v>R12,2020N1,00000000,20200415,E,TBK3,@TBK30004,KTLEANY,KERHITK,EUR,3110,7900,,11010</v>
      </c>
    </row>
    <row r="15" spans="1:8" ht="12.75">
      <c r="A15" s="13" t="s">
        <v>34</v>
      </c>
      <c r="B15" s="14"/>
      <c r="C15" s="14"/>
      <c r="D15" s="34"/>
      <c r="E15" s="35"/>
      <c r="F15" s="35"/>
      <c r="G15" s="35"/>
      <c r="H15" s="35"/>
    </row>
    <row r="16" ht="12.75">
      <c r="A16" s="19"/>
    </row>
    <row r="17" ht="12.75">
      <c r="A17" s="40"/>
    </row>
    <row r="18" ht="12.75">
      <c r="A18" s="8" t="s">
        <v>110</v>
      </c>
    </row>
    <row r="19" spans="1:16" s="51" customFormat="1" ht="45.75" customHeight="1">
      <c r="A19" s="171" t="s">
        <v>137</v>
      </c>
      <c r="B19" s="171"/>
      <c r="C19" s="171"/>
      <c r="D19" s="171"/>
      <c r="E19" s="171"/>
      <c r="F19" s="171"/>
      <c r="G19" s="171"/>
      <c r="H19" s="171"/>
      <c r="K19" s="80"/>
      <c r="L19" s="80"/>
      <c r="M19" s="80"/>
      <c r="N19" s="80"/>
      <c r="O19" s="80"/>
      <c r="P19" s="80"/>
    </row>
    <row r="20" spans="1:10" ht="12.75">
      <c r="A20" s="8"/>
      <c r="G20" s="38"/>
      <c r="J20" s="38"/>
    </row>
    <row r="21" spans="1:8" ht="12.75" customHeight="1">
      <c r="A21" s="162" t="s">
        <v>18</v>
      </c>
      <c r="B21" s="139" t="s">
        <v>126</v>
      </c>
      <c r="C21" s="141" t="s">
        <v>42</v>
      </c>
      <c r="D21" s="139" t="s">
        <v>70</v>
      </c>
      <c r="E21" s="172" t="s">
        <v>11</v>
      </c>
      <c r="F21" s="172"/>
      <c r="G21" s="172"/>
      <c r="H21" s="172"/>
    </row>
    <row r="22" spans="1:8" ht="12.75" customHeight="1">
      <c r="A22" s="162"/>
      <c r="B22" s="139"/>
      <c r="C22" s="142"/>
      <c r="D22" s="139"/>
      <c r="E22" s="139" t="s">
        <v>4</v>
      </c>
      <c r="F22" s="139" t="s">
        <v>5</v>
      </c>
      <c r="G22" s="139"/>
      <c r="H22" s="139" t="s">
        <v>6</v>
      </c>
    </row>
    <row r="23" spans="1:8" ht="12.75" customHeight="1">
      <c r="A23" s="162"/>
      <c r="B23" s="139"/>
      <c r="C23" s="142"/>
      <c r="D23" s="139"/>
      <c r="E23" s="139"/>
      <c r="F23" s="139" t="s">
        <v>47</v>
      </c>
      <c r="G23" s="139" t="s">
        <v>1</v>
      </c>
      <c r="H23" s="139"/>
    </row>
    <row r="24" spans="1:17" ht="57" customHeight="1">
      <c r="A24" s="162"/>
      <c r="B24" s="139"/>
      <c r="C24" s="143"/>
      <c r="D24" s="139"/>
      <c r="E24" s="139"/>
      <c r="F24" s="139"/>
      <c r="G24" s="139"/>
      <c r="H24" s="139"/>
      <c r="K24" s="92" t="s">
        <v>145</v>
      </c>
      <c r="L24" s="92" t="s">
        <v>146</v>
      </c>
      <c r="M24" s="92" t="s">
        <v>147</v>
      </c>
      <c r="N24" s="92" t="s">
        <v>148</v>
      </c>
      <c r="O24" s="92" t="s">
        <v>149</v>
      </c>
      <c r="P24" s="93" t="s">
        <v>150</v>
      </c>
      <c r="Q24" s="8" t="s">
        <v>151</v>
      </c>
    </row>
    <row r="25" spans="1:17" ht="12.75">
      <c r="A25" s="25"/>
      <c r="B25" s="26" t="s">
        <v>19</v>
      </c>
      <c r="C25" s="26" t="s">
        <v>20</v>
      </c>
      <c r="D25" s="26" t="s">
        <v>21</v>
      </c>
      <c r="E25" s="27" t="s">
        <v>30</v>
      </c>
      <c r="F25" s="27" t="s">
        <v>22</v>
      </c>
      <c r="G25" s="27" t="s">
        <v>23</v>
      </c>
      <c r="H25" s="27" t="s">
        <v>24</v>
      </c>
      <c r="Q25" s="6"/>
    </row>
    <row r="26" spans="1:17" ht="12.75">
      <c r="A26" s="13" t="s">
        <v>15</v>
      </c>
      <c r="B26" s="26" t="s">
        <v>205</v>
      </c>
      <c r="C26" s="26" t="s">
        <v>201</v>
      </c>
      <c r="D26" s="34" t="s">
        <v>188</v>
      </c>
      <c r="E26" s="35">
        <v>13456</v>
      </c>
      <c r="F26" s="35">
        <v>-5677</v>
      </c>
      <c r="G26" s="35"/>
      <c r="H26" s="35">
        <v>7779</v>
      </c>
      <c r="I26" s="32">
        <f>+E26+F26+G26-H26</f>
        <v>0</v>
      </c>
      <c r="K26" s="91" t="str">
        <f>ELOLAP!$F$7</f>
        <v>R12</v>
      </c>
      <c r="L26" s="91" t="str">
        <f>ELOLAP!$G$7</f>
        <v>2020N1</v>
      </c>
      <c r="M26" s="91" t="str">
        <f>ELOLAP!$H$7</f>
        <v>00000000</v>
      </c>
      <c r="N26" s="91" t="str">
        <f>ELOLAP!$I$7</f>
        <v>20200415</v>
      </c>
      <c r="O26" s="28" t="s">
        <v>153</v>
      </c>
      <c r="P26" s="28" t="s">
        <v>179</v>
      </c>
      <c r="Q26" s="1" t="str">
        <f>K26&amp;","&amp;L26&amp;","&amp;M26&amp;","&amp;N26&amp;","&amp;O26&amp;","&amp;P26&amp;","&amp;"@"&amp;P26&amp;"00"&amp;A26&amp;","&amp;B26&amp;","&amp;C26&amp;","&amp;D26&amp;","&amp;E26&amp;","&amp;F26&amp;","&amp;G26&amp;","&amp;H26</f>
        <v>R12,2020N1,00000000,20200415,E,TBT3,@TBT30001,KLANYA,KERHITT,EUR,13456,-5677,,7779</v>
      </c>
    </row>
    <row r="27" spans="1:17" ht="12.75">
      <c r="A27" s="13" t="s">
        <v>16</v>
      </c>
      <c r="B27" s="26" t="s">
        <v>208</v>
      </c>
      <c r="C27" s="26" t="s">
        <v>201</v>
      </c>
      <c r="D27" s="34" t="s">
        <v>188</v>
      </c>
      <c r="E27" s="35">
        <v>3776</v>
      </c>
      <c r="F27" s="35">
        <v>65</v>
      </c>
      <c r="G27" s="35"/>
      <c r="H27" s="35">
        <v>3841</v>
      </c>
      <c r="I27" s="32">
        <f>+E27+F27+G27-H27</f>
        <v>0</v>
      </c>
      <c r="K27" s="91" t="str">
        <f>ELOLAP!$F$7</f>
        <v>R12</v>
      </c>
      <c r="L27" s="91" t="str">
        <f>ELOLAP!$G$7</f>
        <v>2020N1</v>
      </c>
      <c r="M27" s="91" t="str">
        <f>ELOLAP!$H$7</f>
        <v>00000000</v>
      </c>
      <c r="N27" s="91" t="str">
        <f>ELOLAP!$I$7</f>
        <v>20200415</v>
      </c>
      <c r="O27" s="28" t="s">
        <v>153</v>
      </c>
      <c r="P27" s="28" t="str">
        <f>P26</f>
        <v>TBT3</v>
      </c>
      <c r="Q27" s="1" t="str">
        <f>K27&amp;","&amp;L27&amp;","&amp;M27&amp;","&amp;N27&amp;","&amp;O27&amp;","&amp;P27&amp;","&amp;"@"&amp;P27&amp;"00"&amp;A27&amp;","&amp;B27&amp;","&amp;C27&amp;","&amp;D27&amp;","&amp;E27&amp;","&amp;F27&amp;","&amp;G27&amp;","&amp;H27</f>
        <v>R12,2020N1,00000000,20200415,E,TBT3,@TBT30002,KLLEANY,KERHITT,EUR,3776,65,,3841</v>
      </c>
    </row>
    <row r="28" spans="1:17" ht="12.75">
      <c r="A28" s="13" t="s">
        <v>17</v>
      </c>
      <c r="B28" s="26" t="s">
        <v>206</v>
      </c>
      <c r="C28" s="26" t="s">
        <v>201</v>
      </c>
      <c r="D28" s="34" t="s">
        <v>188</v>
      </c>
      <c r="E28" s="35">
        <v>1089</v>
      </c>
      <c r="F28" s="35">
        <v>-1089</v>
      </c>
      <c r="G28" s="35"/>
      <c r="H28" s="35">
        <v>0</v>
      </c>
      <c r="I28" s="32">
        <f>+E28+F28+G28-H28</f>
        <v>0</v>
      </c>
      <c r="K28" s="91" t="str">
        <f>ELOLAP!$F$7</f>
        <v>R12</v>
      </c>
      <c r="L28" s="91" t="str">
        <f>ELOLAP!$G$7</f>
        <v>2020N1</v>
      </c>
      <c r="M28" s="91" t="str">
        <f>ELOLAP!$H$7</f>
        <v>00000000</v>
      </c>
      <c r="N28" s="91" t="str">
        <f>ELOLAP!$I$7</f>
        <v>20200415</v>
      </c>
      <c r="O28" s="28" t="s">
        <v>153</v>
      </c>
      <c r="P28" s="28" t="str">
        <f>P27</f>
        <v>TBT3</v>
      </c>
      <c r="Q28" s="1" t="str">
        <f>K28&amp;","&amp;L28&amp;","&amp;M28&amp;","&amp;N28&amp;","&amp;O28&amp;","&amp;P28&amp;","&amp;"@"&amp;P28&amp;"00"&amp;A28&amp;","&amp;B28&amp;","&amp;C28&amp;","&amp;D28&amp;","&amp;E28&amp;","&amp;F28&amp;","&amp;G28&amp;","&amp;H28</f>
        <v>R12,2020N1,00000000,20200415,E,TBT3,@TBT30003,KTANYA,KERHITT,EUR,1089,-1089,,0</v>
      </c>
    </row>
    <row r="29" spans="1:17" ht="12.75">
      <c r="A29" s="13" t="s">
        <v>88</v>
      </c>
      <c r="B29" s="26" t="s">
        <v>209</v>
      </c>
      <c r="C29" s="26" t="s">
        <v>201</v>
      </c>
      <c r="D29" s="34" t="s">
        <v>188</v>
      </c>
      <c r="E29" s="35">
        <v>7776</v>
      </c>
      <c r="F29" s="35">
        <v>453</v>
      </c>
      <c r="G29" s="35"/>
      <c r="H29" s="35">
        <v>8229</v>
      </c>
      <c r="I29" s="32">
        <f>+E29+F29+G29-H29</f>
        <v>0</v>
      </c>
      <c r="K29" s="91" t="str">
        <f>ELOLAP!$F$7</f>
        <v>R12</v>
      </c>
      <c r="L29" s="91" t="str">
        <f>ELOLAP!$G$7</f>
        <v>2020N1</v>
      </c>
      <c r="M29" s="91" t="str">
        <f>ELOLAP!$H$7</f>
        <v>00000000</v>
      </c>
      <c r="N29" s="91" t="str">
        <f>ELOLAP!$I$7</f>
        <v>20200415</v>
      </c>
      <c r="O29" s="28" t="s">
        <v>153</v>
      </c>
      <c r="P29" s="28" t="str">
        <f>P28</f>
        <v>TBT3</v>
      </c>
      <c r="Q29" s="1" t="str">
        <f>K29&amp;","&amp;L29&amp;","&amp;M29&amp;","&amp;N29&amp;","&amp;O29&amp;","&amp;P29&amp;","&amp;"@"&amp;P29&amp;"00"&amp;A29&amp;","&amp;B29&amp;","&amp;C29&amp;","&amp;D29&amp;","&amp;E29&amp;","&amp;F29&amp;","&amp;G29&amp;","&amp;H29</f>
        <v>R12,2020N1,00000000,20200415,E,TBT3,@TBT30004,KTLEANY,KERHITT,EUR,7776,453,,8229</v>
      </c>
    </row>
    <row r="30" spans="1:8" ht="12.75">
      <c r="A30" s="13" t="s">
        <v>34</v>
      </c>
      <c r="B30" s="14"/>
      <c r="C30" s="14"/>
      <c r="D30" s="34"/>
      <c r="E30" s="35"/>
      <c r="F30" s="35"/>
      <c r="G30" s="35"/>
      <c r="H30" s="35"/>
    </row>
    <row r="31" ht="12.75">
      <c r="A31" s="19"/>
    </row>
  </sheetData>
  <sheetProtection/>
  <mergeCells count="23">
    <mergeCell ref="A2:H2"/>
    <mergeCell ref="A4:H4"/>
    <mergeCell ref="A6:A9"/>
    <mergeCell ref="B6:B9"/>
    <mergeCell ref="D6:D9"/>
    <mergeCell ref="H7:H9"/>
    <mergeCell ref="F8:F9"/>
    <mergeCell ref="F7:G7"/>
    <mergeCell ref="C6:C9"/>
    <mergeCell ref="E6:H6"/>
    <mergeCell ref="A21:A24"/>
    <mergeCell ref="B21:B24"/>
    <mergeCell ref="C21:C24"/>
    <mergeCell ref="D21:D24"/>
    <mergeCell ref="A19:H19"/>
    <mergeCell ref="G23:G24"/>
    <mergeCell ref="E21:H21"/>
    <mergeCell ref="G8:G9"/>
    <mergeCell ref="E7:E9"/>
    <mergeCell ref="E22:E24"/>
    <mergeCell ref="F22:G22"/>
    <mergeCell ref="H22:H24"/>
    <mergeCell ref="F23:F24"/>
  </mergeCells>
  <printOptions horizontalCentered="1"/>
  <pageMargins left="0.3937007874015748" right="0.4330708661417323" top="0.6692913385826772" bottom="0.984251968503937" header="0.2755905511811024" footer="0.5118110236220472"/>
  <pageSetup fitToHeight="1" fitToWidth="1" horizontalDpi="600" verticalDpi="600" orientation="landscape" paperSize="9" scale="73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="90" zoomScaleNormal="90" zoomScalePageLayoutView="0" workbookViewId="0" topLeftCell="G10">
      <selection activeCell="P25" sqref="P25:U27"/>
    </sheetView>
  </sheetViews>
  <sheetFormatPr defaultColWidth="9.140625" defaultRowHeight="12.75"/>
  <cols>
    <col min="1" max="1" width="6.00390625" style="1" customWidth="1"/>
    <col min="2" max="2" width="22.28125" style="1" customWidth="1"/>
    <col min="3" max="3" width="15.7109375" style="1" customWidth="1"/>
    <col min="4" max="4" width="10.7109375" style="1" customWidth="1"/>
    <col min="5" max="8" width="12.7109375" style="1" customWidth="1"/>
    <col min="9" max="9" width="12.57421875" style="1" customWidth="1"/>
    <col min="10" max="10" width="14.7109375" style="1" customWidth="1"/>
    <col min="11" max="11" width="15.140625" style="1" customWidth="1"/>
    <col min="12" max="12" width="14.7109375" style="1" customWidth="1"/>
    <col min="13" max="13" width="13.8515625" style="1" customWidth="1"/>
    <col min="14" max="14" width="14.140625" style="1" customWidth="1"/>
    <col min="15" max="15" width="14.28125" style="1" customWidth="1"/>
    <col min="16" max="16" width="14.140625" style="1" customWidth="1"/>
    <col min="17" max="17" width="13.8515625" style="1" customWidth="1"/>
    <col min="18" max="18" width="9.7109375" style="1" customWidth="1"/>
    <col min="19" max="24" width="12.8515625" style="28" customWidth="1"/>
    <col min="25" max="16384" width="9.140625" style="1" customWidth="1"/>
  </cols>
  <sheetData>
    <row r="1" spans="1:24" s="6" customFormat="1" ht="29.25" customHeight="1">
      <c r="A1" s="1" t="s">
        <v>215</v>
      </c>
      <c r="S1" s="28"/>
      <c r="T1" s="28"/>
      <c r="U1" s="28"/>
      <c r="V1" s="28"/>
      <c r="W1" s="28"/>
      <c r="X1" s="28"/>
    </row>
    <row r="2" spans="1:17" ht="99" customHeight="1">
      <c r="A2" s="137" t="s">
        <v>124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ht="12.75">
      <c r="A3" s="19"/>
    </row>
    <row r="4" spans="1:11" ht="12.75">
      <c r="A4" s="8" t="s">
        <v>113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4" s="51" customFormat="1" ht="39.75" customHeight="1">
      <c r="A5" s="147" t="s">
        <v>128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75"/>
      <c r="S5" s="80"/>
      <c r="T5" s="80"/>
      <c r="U5" s="80"/>
      <c r="V5" s="80"/>
      <c r="W5" s="80"/>
      <c r="X5" s="80"/>
    </row>
    <row r="6" spans="1:12" ht="12.7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</row>
    <row r="7" spans="1:17" ht="12.75" customHeight="1">
      <c r="A7" s="162" t="s">
        <v>44</v>
      </c>
      <c r="B7" s="139" t="s">
        <v>126</v>
      </c>
      <c r="C7" s="162" t="s">
        <v>42</v>
      </c>
      <c r="D7" s="139" t="s">
        <v>70</v>
      </c>
      <c r="E7" s="141" t="s">
        <v>71</v>
      </c>
      <c r="F7" s="172" t="s">
        <v>2</v>
      </c>
      <c r="G7" s="172"/>
      <c r="H7" s="172"/>
      <c r="I7" s="172"/>
      <c r="J7" s="139" t="s">
        <v>3</v>
      </c>
      <c r="K7" s="139"/>
      <c r="L7" s="139"/>
      <c r="M7" s="139"/>
      <c r="N7" s="139"/>
      <c r="O7" s="162" t="s">
        <v>40</v>
      </c>
      <c r="P7" s="162"/>
      <c r="Q7" s="162"/>
    </row>
    <row r="8" spans="1:17" ht="25.5" customHeight="1">
      <c r="A8" s="162"/>
      <c r="B8" s="139"/>
      <c r="C8" s="162"/>
      <c r="D8" s="139"/>
      <c r="E8" s="142"/>
      <c r="F8" s="139" t="s">
        <v>4</v>
      </c>
      <c r="G8" s="139" t="s">
        <v>5</v>
      </c>
      <c r="H8" s="139"/>
      <c r="I8" s="139" t="s">
        <v>6</v>
      </c>
      <c r="J8" s="139" t="s">
        <v>67</v>
      </c>
      <c r="K8" s="139" t="s">
        <v>5</v>
      </c>
      <c r="L8" s="139"/>
      <c r="M8" s="139"/>
      <c r="N8" s="139" t="s">
        <v>68</v>
      </c>
      <c r="O8" s="162"/>
      <c r="P8" s="162"/>
      <c r="Q8" s="162"/>
    </row>
    <row r="9" spans="1:17" ht="12.75" customHeight="1">
      <c r="A9" s="162"/>
      <c r="B9" s="139"/>
      <c r="C9" s="162"/>
      <c r="D9" s="139"/>
      <c r="E9" s="142"/>
      <c r="F9" s="139"/>
      <c r="G9" s="141" t="s">
        <v>0</v>
      </c>
      <c r="H9" s="139" t="s">
        <v>1</v>
      </c>
      <c r="I9" s="139"/>
      <c r="J9" s="139"/>
      <c r="K9" s="139" t="s">
        <v>0</v>
      </c>
      <c r="L9" s="139"/>
      <c r="M9" s="139" t="s">
        <v>1</v>
      </c>
      <c r="N9" s="139"/>
      <c r="O9" s="162" t="s">
        <v>41</v>
      </c>
      <c r="P9" s="162" t="s">
        <v>39</v>
      </c>
      <c r="Q9" s="162" t="s">
        <v>36</v>
      </c>
    </row>
    <row r="10" spans="1:25" ht="66" customHeight="1">
      <c r="A10" s="162"/>
      <c r="B10" s="139"/>
      <c r="C10" s="162"/>
      <c r="D10" s="139"/>
      <c r="E10" s="143"/>
      <c r="F10" s="139"/>
      <c r="G10" s="143"/>
      <c r="H10" s="139"/>
      <c r="I10" s="139"/>
      <c r="J10" s="139"/>
      <c r="K10" s="4" t="s">
        <v>69</v>
      </c>
      <c r="L10" s="4" t="s">
        <v>9</v>
      </c>
      <c r="M10" s="139"/>
      <c r="N10" s="139"/>
      <c r="O10" s="176"/>
      <c r="P10" s="176"/>
      <c r="Q10" s="176"/>
      <c r="S10" s="92" t="s">
        <v>145</v>
      </c>
      <c r="T10" s="92" t="s">
        <v>146</v>
      </c>
      <c r="U10" s="92" t="s">
        <v>147</v>
      </c>
      <c r="V10" s="92" t="s">
        <v>148</v>
      </c>
      <c r="W10" s="92" t="s">
        <v>149</v>
      </c>
      <c r="X10" s="93" t="s">
        <v>150</v>
      </c>
      <c r="Y10" s="8" t="s">
        <v>151</v>
      </c>
    </row>
    <row r="11" spans="1:25" ht="12.75">
      <c r="A11" s="25"/>
      <c r="B11" s="26" t="s">
        <v>19</v>
      </c>
      <c r="C11" s="26" t="s">
        <v>20</v>
      </c>
      <c r="D11" s="26" t="s">
        <v>21</v>
      </c>
      <c r="E11" s="27" t="s">
        <v>30</v>
      </c>
      <c r="F11" s="27" t="s">
        <v>22</v>
      </c>
      <c r="G11" s="27" t="s">
        <v>23</v>
      </c>
      <c r="H11" s="28" t="s">
        <v>24</v>
      </c>
      <c r="I11" s="27" t="s">
        <v>25</v>
      </c>
      <c r="J11" s="27" t="s">
        <v>26</v>
      </c>
      <c r="K11" s="27" t="s">
        <v>27</v>
      </c>
      <c r="L11" s="27" t="s">
        <v>28</v>
      </c>
      <c r="M11" s="27" t="s">
        <v>29</v>
      </c>
      <c r="N11" s="26" t="s">
        <v>31</v>
      </c>
      <c r="O11" s="26" t="s">
        <v>32</v>
      </c>
      <c r="P11" s="2" t="s">
        <v>33</v>
      </c>
      <c r="Q11" s="2" t="s">
        <v>35</v>
      </c>
      <c r="Y11" s="6"/>
    </row>
    <row r="12" spans="1:25" ht="12.75">
      <c r="A12" s="13" t="s">
        <v>15</v>
      </c>
      <c r="B12" s="26" t="s">
        <v>211</v>
      </c>
      <c r="C12" s="26" t="s">
        <v>202</v>
      </c>
      <c r="D12" s="26" t="s">
        <v>188</v>
      </c>
      <c r="E12" s="4"/>
      <c r="F12" s="29">
        <v>0</v>
      </c>
      <c r="G12" s="29">
        <v>89</v>
      </c>
      <c r="H12" s="30"/>
      <c r="I12" s="29">
        <v>89</v>
      </c>
      <c r="J12" s="31"/>
      <c r="K12" s="31"/>
      <c r="L12" s="31"/>
      <c r="M12" s="31"/>
      <c r="N12" s="31"/>
      <c r="O12" s="12"/>
      <c r="P12" s="12"/>
      <c r="Q12" s="12"/>
      <c r="R12" s="32">
        <f>F12+G12+H12-I12+J12+K12-L12+M12-N12</f>
        <v>0</v>
      </c>
      <c r="S12" s="91" t="str">
        <f>ELOLAP!$F$7</f>
        <v>R12</v>
      </c>
      <c r="T12" s="91" t="str">
        <f>ELOLAP!$G$7</f>
        <v>2020N1</v>
      </c>
      <c r="U12" s="91" t="str">
        <f>ELOLAP!$H$7</f>
        <v>00000000</v>
      </c>
      <c r="V12" s="91" t="str">
        <f>ELOLAP!$I$7</f>
        <v>20200415</v>
      </c>
      <c r="W12" s="28" t="s">
        <v>153</v>
      </c>
      <c r="X12" s="28" t="s">
        <v>180</v>
      </c>
      <c r="Y12" s="1" t="str">
        <f>S12&amp;","&amp;T12&amp;","&amp;U12&amp;","&amp;V12&amp;","&amp;W12&amp;","&amp;X12&amp;","&amp;"@"&amp;X12&amp;"00"&amp;A12&amp;","&amp;B12&amp;","&amp;C12&amp;","&amp;D12&amp;","&amp;E12&amp;","&amp;F12&amp;","&amp;G12&amp;","&amp;H12&amp;","&amp;I12&amp;","&amp;J12&amp;","&amp;K12&amp;","&amp;L12&amp;","&amp;M12&amp;","&amp;N12&amp;","&amp;O12&amp;","&amp;P12&amp;","&amp;Q12</f>
        <v>R12,2020N1,00000000,20200415,E,TBK4,@TBK40001,EGYEB,EK,EUR,,0,89,,89,,,,,,,,</v>
      </c>
    </row>
    <row r="13" spans="1:22" ht="12.75">
      <c r="A13" s="13" t="s">
        <v>16</v>
      </c>
      <c r="B13" s="26"/>
      <c r="C13" s="26"/>
      <c r="D13" s="26"/>
      <c r="E13" s="4"/>
      <c r="F13" s="31"/>
      <c r="G13" s="31"/>
      <c r="H13" s="33"/>
      <c r="I13" s="31"/>
      <c r="J13" s="31"/>
      <c r="K13" s="31"/>
      <c r="L13" s="31"/>
      <c r="M13" s="31"/>
      <c r="N13" s="31"/>
      <c r="O13" s="12"/>
      <c r="P13" s="12"/>
      <c r="Q13" s="12"/>
      <c r="R13" s="32"/>
      <c r="S13" s="91"/>
      <c r="T13" s="91"/>
      <c r="U13" s="91"/>
      <c r="V13" s="91"/>
    </row>
    <row r="14" spans="1:22" ht="12.75">
      <c r="A14" s="13" t="s">
        <v>17</v>
      </c>
      <c r="B14" s="26"/>
      <c r="C14" s="26"/>
      <c r="D14" s="26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12"/>
      <c r="P14" s="12"/>
      <c r="Q14" s="12"/>
      <c r="R14" s="32"/>
      <c r="S14" s="91"/>
      <c r="T14" s="91"/>
      <c r="U14" s="91"/>
      <c r="V14" s="91"/>
    </row>
    <row r="15" spans="1:17" ht="12.75">
      <c r="A15" s="13" t="s">
        <v>14</v>
      </c>
      <c r="B15" s="26"/>
      <c r="C15" s="26"/>
      <c r="D15" s="26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12"/>
      <c r="P15" s="12"/>
      <c r="Q15" s="12"/>
    </row>
    <row r="16" spans="1:17" ht="12.75">
      <c r="A16" s="13" t="s">
        <v>34</v>
      </c>
      <c r="B16" s="14"/>
      <c r="C16" s="14"/>
      <c r="D16" s="14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12"/>
      <c r="P16" s="12"/>
      <c r="Q16" s="12"/>
    </row>
    <row r="17" ht="12.75">
      <c r="A17" s="19"/>
    </row>
    <row r="18" ht="12.75"/>
    <row r="19" spans="1:11" ht="45.75" customHeight="1">
      <c r="A19" s="8" t="s">
        <v>109</v>
      </c>
      <c r="B19" s="20"/>
      <c r="C19" s="3"/>
      <c r="D19" s="20"/>
      <c r="E19" s="20"/>
      <c r="F19" s="20"/>
      <c r="G19" s="20"/>
      <c r="H19" s="20"/>
      <c r="I19" s="20"/>
      <c r="J19" s="20"/>
      <c r="K19" s="20"/>
    </row>
    <row r="20" spans="1:24" s="51" customFormat="1" ht="51" customHeight="1">
      <c r="A20" s="171" t="s">
        <v>129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S20" s="80"/>
      <c r="T20" s="80"/>
      <c r="U20" s="80"/>
      <c r="V20" s="80"/>
      <c r="W20" s="80"/>
      <c r="X20" s="80"/>
    </row>
    <row r="21" spans="1:12" ht="12.75">
      <c r="A21" s="8"/>
      <c r="G21" s="23"/>
      <c r="H21" s="23"/>
      <c r="I21" s="23"/>
      <c r="J21" s="23"/>
      <c r="K21" s="23"/>
      <c r="L21" s="8"/>
    </row>
    <row r="22" spans="1:14" ht="12.75" customHeight="1">
      <c r="A22" s="162" t="s">
        <v>44</v>
      </c>
      <c r="B22" s="139" t="s">
        <v>126</v>
      </c>
      <c r="C22" s="162" t="s">
        <v>42</v>
      </c>
      <c r="D22" s="139" t="s">
        <v>70</v>
      </c>
      <c r="E22" s="141" t="s">
        <v>71</v>
      </c>
      <c r="F22" s="172" t="s">
        <v>11</v>
      </c>
      <c r="G22" s="172"/>
      <c r="H22" s="172"/>
      <c r="I22" s="172"/>
      <c r="J22" s="139" t="s">
        <v>3</v>
      </c>
      <c r="K22" s="139"/>
      <c r="L22" s="139"/>
      <c r="M22" s="139"/>
      <c r="N22" s="139"/>
    </row>
    <row r="23" spans="1:14" ht="12.75" customHeight="1">
      <c r="A23" s="162"/>
      <c r="B23" s="139"/>
      <c r="C23" s="162"/>
      <c r="D23" s="139"/>
      <c r="E23" s="142"/>
      <c r="F23" s="139" t="s">
        <v>4</v>
      </c>
      <c r="G23" s="139" t="s">
        <v>5</v>
      </c>
      <c r="H23" s="139"/>
      <c r="I23" s="139" t="s">
        <v>6</v>
      </c>
      <c r="J23" s="139" t="s">
        <v>72</v>
      </c>
      <c r="K23" s="139" t="s">
        <v>5</v>
      </c>
      <c r="L23" s="139"/>
      <c r="M23" s="139"/>
      <c r="N23" s="139" t="s">
        <v>74</v>
      </c>
    </row>
    <row r="24" spans="1:14" ht="12.75" customHeight="1">
      <c r="A24" s="162"/>
      <c r="B24" s="139"/>
      <c r="C24" s="162"/>
      <c r="D24" s="139"/>
      <c r="E24" s="142"/>
      <c r="F24" s="139"/>
      <c r="G24" s="141" t="s">
        <v>0</v>
      </c>
      <c r="H24" s="139" t="s">
        <v>1</v>
      </c>
      <c r="I24" s="139"/>
      <c r="J24" s="139"/>
      <c r="K24" s="139" t="s">
        <v>0</v>
      </c>
      <c r="L24" s="139"/>
      <c r="M24" s="139" t="s">
        <v>1</v>
      </c>
      <c r="N24" s="139"/>
    </row>
    <row r="25" spans="1:22" ht="63.75" customHeight="1">
      <c r="A25" s="162"/>
      <c r="B25" s="139"/>
      <c r="C25" s="162"/>
      <c r="D25" s="139"/>
      <c r="E25" s="143"/>
      <c r="F25" s="139"/>
      <c r="G25" s="143"/>
      <c r="H25" s="139"/>
      <c r="I25" s="139"/>
      <c r="J25" s="139"/>
      <c r="K25" s="4" t="s">
        <v>73</v>
      </c>
      <c r="L25" s="4" t="s">
        <v>10</v>
      </c>
      <c r="M25" s="139"/>
      <c r="N25" s="139"/>
      <c r="P25" s="92" t="s">
        <v>145</v>
      </c>
      <c r="Q25" s="92" t="s">
        <v>146</v>
      </c>
      <c r="R25" s="92" t="s">
        <v>147</v>
      </c>
      <c r="S25" s="92" t="s">
        <v>148</v>
      </c>
      <c r="T25" s="92" t="s">
        <v>149</v>
      </c>
      <c r="U25" s="93" t="s">
        <v>150</v>
      </c>
      <c r="V25" s="93" t="s">
        <v>151</v>
      </c>
    </row>
    <row r="26" spans="1:24" s="6" customFormat="1" ht="12.75">
      <c r="A26" s="36"/>
      <c r="B26" s="26" t="s">
        <v>19</v>
      </c>
      <c r="C26" s="26" t="s">
        <v>20</v>
      </c>
      <c r="D26" s="26" t="s">
        <v>21</v>
      </c>
      <c r="E26" s="27" t="s">
        <v>30</v>
      </c>
      <c r="F26" s="27" t="s">
        <v>22</v>
      </c>
      <c r="G26" s="27" t="s">
        <v>23</v>
      </c>
      <c r="H26" s="28" t="s">
        <v>24</v>
      </c>
      <c r="I26" s="27" t="s">
        <v>25</v>
      </c>
      <c r="J26" s="27" t="s">
        <v>26</v>
      </c>
      <c r="K26" s="27" t="s">
        <v>27</v>
      </c>
      <c r="L26" s="27" t="s">
        <v>28</v>
      </c>
      <c r="M26" s="27" t="s">
        <v>29</v>
      </c>
      <c r="N26" s="27" t="s">
        <v>31</v>
      </c>
      <c r="P26" s="28"/>
      <c r="Q26" s="28"/>
      <c r="R26" s="28"/>
      <c r="S26" s="28"/>
      <c r="T26" s="28"/>
      <c r="U26" s="28"/>
      <c r="V26" s="28"/>
      <c r="W26" s="28"/>
      <c r="X26" s="28"/>
    </row>
    <row r="27" spans="1:22" ht="12.75">
      <c r="A27" s="13" t="s">
        <v>15</v>
      </c>
      <c r="B27" s="26" t="s">
        <v>211</v>
      </c>
      <c r="C27" s="26" t="s">
        <v>203</v>
      </c>
      <c r="D27" s="26" t="s">
        <v>188</v>
      </c>
      <c r="E27" s="4"/>
      <c r="F27" s="29">
        <v>0</v>
      </c>
      <c r="G27" s="29">
        <v>2345</v>
      </c>
      <c r="H27" s="30"/>
      <c r="I27" s="29">
        <v>2345</v>
      </c>
      <c r="J27" s="31"/>
      <c r="K27" s="31"/>
      <c r="L27" s="31"/>
      <c r="M27" s="31"/>
      <c r="N27" s="31"/>
      <c r="O27" s="37">
        <f>F27+G27+H27-I27+J27+K27-L27+M27-N27</f>
        <v>0</v>
      </c>
      <c r="P27" s="91" t="str">
        <f>ELOLAP!$F$7</f>
        <v>R12</v>
      </c>
      <c r="Q27" s="91" t="str">
        <f>ELOLAP!$G$7</f>
        <v>2020N1</v>
      </c>
      <c r="R27" s="91" t="str">
        <f>ELOLAP!$H$7</f>
        <v>00000000</v>
      </c>
      <c r="S27" s="91" t="str">
        <f>ELOLAP!$I$7</f>
        <v>20200415</v>
      </c>
      <c r="T27" s="28" t="s">
        <v>153</v>
      </c>
      <c r="U27" s="28" t="s">
        <v>182</v>
      </c>
      <c r="V27" s="104" t="str">
        <f>P27&amp;","&amp;Q27&amp;","&amp;R27&amp;","&amp;S27&amp;","&amp;T27&amp;","&amp;U27&amp;","&amp;"@"&amp;U27&amp;"00"&amp;A27&amp;","&amp;B27&amp;","&amp;C27&amp;","&amp;D27&amp;","&amp;E27&amp;","&amp;F27&amp;","&amp;G27&amp;","&amp;H27&amp;","&amp;I27&amp;","&amp;J27&amp;","&amp;K27&amp;","&amp;L27&amp;","&amp;M27&amp;","&amp;N27</f>
        <v>R12,2020N1,00000000,20200415,E,TBT4,@TBT40001,EGYEB,ET,EUR,,0,2345,,2345,,,,,</v>
      </c>
    </row>
    <row r="28" spans="1:19" ht="12.75">
      <c r="A28" s="13" t="s">
        <v>16</v>
      </c>
      <c r="B28" s="26"/>
      <c r="C28" s="26"/>
      <c r="D28" s="26"/>
      <c r="E28" s="4"/>
      <c r="F28" s="31"/>
      <c r="G28" s="31"/>
      <c r="H28" s="33"/>
      <c r="I28" s="31"/>
      <c r="J28" s="31"/>
      <c r="K28" s="31"/>
      <c r="L28" s="31"/>
      <c r="M28" s="31"/>
      <c r="N28" s="31"/>
      <c r="O28" s="37"/>
      <c r="P28" s="17"/>
      <c r="Q28" s="17"/>
      <c r="R28" s="17"/>
      <c r="S28" s="91"/>
    </row>
    <row r="29" spans="1:19" ht="12.75">
      <c r="A29" s="13" t="s">
        <v>17</v>
      </c>
      <c r="B29" s="26"/>
      <c r="C29" s="26"/>
      <c r="D29" s="26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7"/>
      <c r="P29" s="17"/>
      <c r="Q29" s="17"/>
      <c r="R29" s="17"/>
      <c r="S29" s="91"/>
    </row>
    <row r="30" spans="1:14" ht="12.75">
      <c r="A30" s="13" t="s">
        <v>14</v>
      </c>
      <c r="B30" s="26"/>
      <c r="C30" s="26"/>
      <c r="D30" s="26"/>
      <c r="E30" s="34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2.75">
      <c r="A31" s="13" t="s">
        <v>34</v>
      </c>
      <c r="B31" s="14"/>
      <c r="C31" s="14"/>
      <c r="D31" s="14"/>
      <c r="E31" s="34"/>
      <c r="F31" s="35"/>
      <c r="G31" s="35"/>
      <c r="H31" s="35"/>
      <c r="I31" s="35"/>
      <c r="J31" s="35"/>
      <c r="K31" s="35"/>
      <c r="L31" s="35"/>
      <c r="M31" s="35"/>
      <c r="N31" s="35"/>
    </row>
    <row r="32" ht="12.75">
      <c r="A32" s="19"/>
    </row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41">
    <mergeCell ref="Q9:Q10"/>
    <mergeCell ref="A20:N20"/>
    <mergeCell ref="G9:G10"/>
    <mergeCell ref="H9:H10"/>
    <mergeCell ref="K9:L9"/>
    <mergeCell ref="M9:M10"/>
    <mergeCell ref="E7:E10"/>
    <mergeCell ref="F7:I7"/>
    <mergeCell ref="J7:N7"/>
    <mergeCell ref="O7:Q8"/>
    <mergeCell ref="O9:O10"/>
    <mergeCell ref="P9:P10"/>
    <mergeCell ref="F8:F10"/>
    <mergeCell ref="G8:H8"/>
    <mergeCell ref="I8:I10"/>
    <mergeCell ref="J8:J10"/>
    <mergeCell ref="A7:A10"/>
    <mergeCell ref="B7:B10"/>
    <mergeCell ref="C7:C10"/>
    <mergeCell ref="D7:D10"/>
    <mergeCell ref="K8:M8"/>
    <mergeCell ref="N8:N10"/>
    <mergeCell ref="N23:N25"/>
    <mergeCell ref="G24:G25"/>
    <mergeCell ref="H24:H25"/>
    <mergeCell ref="K24:L24"/>
    <mergeCell ref="M24:M25"/>
    <mergeCell ref="A22:A25"/>
    <mergeCell ref="B22:B25"/>
    <mergeCell ref="C22:C25"/>
    <mergeCell ref="D22:D25"/>
    <mergeCell ref="A5:Q5"/>
    <mergeCell ref="A2:Q2"/>
    <mergeCell ref="E22:E25"/>
    <mergeCell ref="F22:I22"/>
    <mergeCell ref="J22:N22"/>
    <mergeCell ref="F23:F25"/>
    <mergeCell ref="G23:H23"/>
    <mergeCell ref="I23:I25"/>
    <mergeCell ref="J23:J25"/>
    <mergeCell ref="K23:M23"/>
  </mergeCells>
  <printOptions/>
  <pageMargins left="0.75" right="0.75" top="1" bottom="1" header="0.5" footer="0.5"/>
  <pageSetup fitToHeight="1" fitToWidth="1" horizontalDpi="600" verticalDpi="600" orientation="landscape" paperSize="9" scale="5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PageLayoutView="0" workbookViewId="0" topLeftCell="A10">
      <selection activeCell="O14" sqref="O14"/>
    </sheetView>
  </sheetViews>
  <sheetFormatPr defaultColWidth="9.140625" defaultRowHeight="12.75"/>
  <cols>
    <col min="1" max="1" width="5.7109375" style="1" customWidth="1"/>
    <col min="2" max="2" width="18.421875" style="1" customWidth="1"/>
    <col min="3" max="3" width="13.7109375" style="1" customWidth="1"/>
    <col min="4" max="4" width="10.7109375" style="1" customWidth="1"/>
    <col min="5" max="5" width="13.7109375" style="1" customWidth="1"/>
    <col min="6" max="6" width="16.8515625" style="1" customWidth="1"/>
    <col min="7" max="7" width="9.140625" style="1" customWidth="1"/>
    <col min="8" max="13" width="9.140625" style="28" customWidth="1"/>
    <col min="14" max="16384" width="9.140625" style="1" customWidth="1"/>
  </cols>
  <sheetData>
    <row r="1" spans="1:13" s="6" customFormat="1" ht="29.25" customHeight="1">
      <c r="A1" s="1" t="s">
        <v>215</v>
      </c>
      <c r="H1" s="28"/>
      <c r="I1" s="28"/>
      <c r="J1" s="28"/>
      <c r="K1" s="28"/>
      <c r="L1" s="28"/>
      <c r="M1" s="28"/>
    </row>
    <row r="2" spans="1:9" ht="99" customHeight="1">
      <c r="A2" s="137" t="s">
        <v>122</v>
      </c>
      <c r="B2" s="137"/>
      <c r="C2" s="137"/>
      <c r="D2" s="137"/>
      <c r="E2" s="137"/>
      <c r="F2" s="137"/>
      <c r="G2" s="7"/>
      <c r="H2" s="84"/>
      <c r="I2" s="84"/>
    </row>
    <row r="3" ht="12.75">
      <c r="A3" s="8" t="s">
        <v>112</v>
      </c>
    </row>
    <row r="4" spans="1:13" s="51" customFormat="1" ht="60" customHeight="1">
      <c r="A4" s="171" t="s">
        <v>125</v>
      </c>
      <c r="B4" s="171"/>
      <c r="C4" s="171"/>
      <c r="D4" s="171"/>
      <c r="E4" s="171"/>
      <c r="F4" s="171"/>
      <c r="G4" s="9"/>
      <c r="H4" s="107"/>
      <c r="I4" s="107"/>
      <c r="J4" s="107"/>
      <c r="K4" s="107"/>
      <c r="L4" s="107"/>
      <c r="M4" s="80"/>
    </row>
    <row r="5" ht="12.75"/>
    <row r="6" spans="1:14" ht="76.5">
      <c r="A6" s="10" t="s">
        <v>44</v>
      </c>
      <c r="B6" s="4" t="s">
        <v>126</v>
      </c>
      <c r="C6" s="10" t="s">
        <v>42</v>
      </c>
      <c r="D6" s="10" t="s">
        <v>70</v>
      </c>
      <c r="E6" s="10" t="s">
        <v>46</v>
      </c>
      <c r="F6" s="10" t="s">
        <v>43</v>
      </c>
      <c r="H6" s="92" t="s">
        <v>145</v>
      </c>
      <c r="I6" s="92" t="s">
        <v>146</v>
      </c>
      <c r="J6" s="92" t="s">
        <v>147</v>
      </c>
      <c r="K6" s="92" t="s">
        <v>148</v>
      </c>
      <c r="L6" s="92" t="s">
        <v>149</v>
      </c>
      <c r="M6" s="93" t="s">
        <v>150</v>
      </c>
      <c r="N6" s="8" t="s">
        <v>151</v>
      </c>
    </row>
    <row r="7" spans="1:6" ht="12.75">
      <c r="A7" s="12"/>
      <c r="B7" s="4" t="s">
        <v>19</v>
      </c>
      <c r="C7" s="2" t="s">
        <v>20</v>
      </c>
      <c r="D7" s="2" t="s">
        <v>21</v>
      </c>
      <c r="E7" s="2" t="s">
        <v>30</v>
      </c>
      <c r="F7" s="2" t="s">
        <v>22</v>
      </c>
    </row>
    <row r="8" spans="1:14" ht="12.75">
      <c r="A8" s="13" t="s">
        <v>15</v>
      </c>
      <c r="B8" s="2" t="s">
        <v>211</v>
      </c>
      <c r="C8" s="14" t="s">
        <v>198</v>
      </c>
      <c r="D8" s="15" t="s">
        <v>188</v>
      </c>
      <c r="E8" s="2" t="s">
        <v>204</v>
      </c>
      <c r="F8" s="16">
        <v>-5000</v>
      </c>
      <c r="H8" s="91" t="str">
        <f>ELOLAP!$F$7</f>
        <v>R12</v>
      </c>
      <c r="I8" s="91" t="str">
        <f>ELOLAP!$G$7</f>
        <v>2020N1</v>
      </c>
      <c r="J8" s="18" t="str">
        <f>ELOLAP!$H$7</f>
        <v>00000000</v>
      </c>
      <c r="K8" s="18" t="str">
        <f>ELOLAP!$I$7</f>
        <v>20200415</v>
      </c>
      <c r="L8" s="3" t="s">
        <v>153</v>
      </c>
      <c r="M8" s="3" t="s">
        <v>181</v>
      </c>
      <c r="N8" s="1" t="str">
        <f>H8&amp;","&amp;I8&amp;","&amp;J8&amp;","&amp;K8&amp;","&amp;L8&amp;","&amp;M8&amp;","&amp;"@"&amp;M8&amp;"00"&amp;A8&amp;","&amp;B8&amp;","&amp;C8&amp;","&amp;D8&amp;","&amp;E8&amp;","&amp;F8</f>
        <v>R12,2020N1,00000000,20200415,E,TBK5,@TBK50001,EGYEB,EHITK,EUR,KOVEL,-5000</v>
      </c>
    </row>
    <row r="9" spans="1:13" ht="12.75">
      <c r="A9" s="13" t="s">
        <v>16</v>
      </c>
      <c r="B9" s="4"/>
      <c r="C9" s="12"/>
      <c r="D9" s="12"/>
      <c r="E9" s="2"/>
      <c r="F9" s="16"/>
      <c r="H9" s="91"/>
      <c r="I9" s="91"/>
      <c r="J9" s="18"/>
      <c r="K9" s="18"/>
      <c r="L9" s="3"/>
      <c r="M9" s="3"/>
    </row>
    <row r="10" spans="1:13" ht="12.75">
      <c r="A10" s="13" t="s">
        <v>17</v>
      </c>
      <c r="B10" s="2"/>
      <c r="C10" s="12"/>
      <c r="D10" s="12"/>
      <c r="E10" s="2"/>
      <c r="F10" s="16"/>
      <c r="H10" s="91"/>
      <c r="I10" s="91"/>
      <c r="J10" s="18"/>
      <c r="K10" s="18"/>
      <c r="L10" s="3"/>
      <c r="M10" s="3"/>
    </row>
    <row r="11" spans="1:6" ht="12.75">
      <c r="A11" s="13" t="s">
        <v>14</v>
      </c>
      <c r="B11" s="2"/>
      <c r="C11" s="12"/>
      <c r="D11" s="12"/>
      <c r="E11" s="2"/>
      <c r="F11" s="16"/>
    </row>
    <row r="12" spans="1:6" ht="12.75">
      <c r="A12" s="13" t="s">
        <v>34</v>
      </c>
      <c r="B12" s="2"/>
      <c r="C12" s="12"/>
      <c r="D12" s="12"/>
      <c r="E12" s="2"/>
      <c r="F12" s="16"/>
    </row>
    <row r="13" ht="12.75"/>
    <row r="14" ht="12.75"/>
    <row r="15" ht="12.75">
      <c r="A15" s="8" t="s">
        <v>108</v>
      </c>
    </row>
    <row r="16" spans="1:13" s="51" customFormat="1" ht="57" customHeight="1">
      <c r="A16" s="171" t="s">
        <v>127</v>
      </c>
      <c r="B16" s="171"/>
      <c r="C16" s="171"/>
      <c r="D16" s="171"/>
      <c r="E16" s="171"/>
      <c r="F16" s="171"/>
      <c r="G16" s="9"/>
      <c r="H16" s="107"/>
      <c r="I16" s="107"/>
      <c r="J16" s="107"/>
      <c r="K16" s="107"/>
      <c r="L16" s="107"/>
      <c r="M16" s="80"/>
    </row>
    <row r="18" spans="1:14" ht="38.25">
      <c r="A18" s="10" t="s">
        <v>44</v>
      </c>
      <c r="B18" s="4" t="s">
        <v>126</v>
      </c>
      <c r="C18" s="10" t="s">
        <v>42</v>
      </c>
      <c r="D18" s="10" t="s">
        <v>70</v>
      </c>
      <c r="E18" s="10" t="s">
        <v>46</v>
      </c>
      <c r="F18" s="10" t="s">
        <v>43</v>
      </c>
      <c r="H18" s="92" t="s">
        <v>145</v>
      </c>
      <c r="I18" s="92" t="s">
        <v>146</v>
      </c>
      <c r="J18" s="92" t="s">
        <v>147</v>
      </c>
      <c r="K18" s="92" t="s">
        <v>148</v>
      </c>
      <c r="L18" s="92" t="s">
        <v>149</v>
      </c>
      <c r="M18" s="93" t="s">
        <v>150</v>
      </c>
      <c r="N18" s="8" t="s">
        <v>151</v>
      </c>
    </row>
    <row r="19" spans="1:14" ht="45.75" customHeight="1">
      <c r="A19" s="12"/>
      <c r="B19" s="2" t="s">
        <v>19</v>
      </c>
      <c r="C19" s="2" t="s">
        <v>20</v>
      </c>
      <c r="D19" s="2" t="s">
        <v>21</v>
      </c>
      <c r="E19" s="2" t="s">
        <v>30</v>
      </c>
      <c r="F19" s="2" t="s">
        <v>22</v>
      </c>
      <c r="N19" s="6"/>
    </row>
    <row r="20" spans="1:14" ht="12.75">
      <c r="A20" s="13" t="s">
        <v>15</v>
      </c>
      <c r="B20" s="2"/>
      <c r="C20" s="2"/>
      <c r="D20" s="12"/>
      <c r="E20" s="2"/>
      <c r="F20" s="16"/>
      <c r="H20" s="91" t="str">
        <f>ELOLAP!$F$7</f>
        <v>R12</v>
      </c>
      <c r="I20" s="91" t="str">
        <f>ELOLAP!$G$7</f>
        <v>2020N1</v>
      </c>
      <c r="J20" s="91" t="str">
        <f>ELOLAP!$H$7</f>
        <v>00000000</v>
      </c>
      <c r="K20" s="91" t="str">
        <f>ELOLAP!$I$7</f>
        <v>20200415</v>
      </c>
      <c r="L20" s="28" t="s">
        <v>171</v>
      </c>
      <c r="M20" s="28" t="s">
        <v>183</v>
      </c>
      <c r="N20" s="1" t="str">
        <f>H20&amp;","&amp;I20&amp;","&amp;J20&amp;","&amp;K20&amp;","&amp;L20&amp;","&amp;M20</f>
        <v>R12,2020N1,00000000,20200415,N,TBT5</v>
      </c>
    </row>
    <row r="21" spans="1:11" ht="12.75">
      <c r="A21" s="13" t="s">
        <v>16</v>
      </c>
      <c r="B21" s="2"/>
      <c r="C21" s="2"/>
      <c r="D21" s="12"/>
      <c r="E21" s="2"/>
      <c r="F21" s="16"/>
      <c r="H21" s="91"/>
      <c r="I21" s="91"/>
      <c r="J21" s="91"/>
      <c r="K21" s="91"/>
    </row>
    <row r="22" spans="1:11" ht="12.75">
      <c r="A22" s="13" t="s">
        <v>17</v>
      </c>
      <c r="B22" s="2"/>
      <c r="C22" s="2"/>
      <c r="D22" s="12"/>
      <c r="E22" s="2"/>
      <c r="F22" s="16"/>
      <c r="H22" s="91"/>
      <c r="I22" s="91"/>
      <c r="J22" s="91"/>
      <c r="K22" s="91"/>
    </row>
    <row r="23" spans="1:6" ht="12.75">
      <c r="A23" s="13" t="s">
        <v>14</v>
      </c>
      <c r="B23" s="2"/>
      <c r="C23" s="2"/>
      <c r="D23" s="12"/>
      <c r="E23" s="2"/>
      <c r="F23" s="16"/>
    </row>
    <row r="24" spans="1:6" ht="12.75">
      <c r="A24" s="13" t="s">
        <v>34</v>
      </c>
      <c r="B24" s="2"/>
      <c r="C24" s="2"/>
      <c r="D24" s="12"/>
      <c r="E24" s="2"/>
      <c r="F24" s="16"/>
    </row>
  </sheetData>
  <sheetProtection/>
  <mergeCells count="3">
    <mergeCell ref="A2:F2"/>
    <mergeCell ref="A4:F4"/>
    <mergeCell ref="A16:F16"/>
  </mergeCells>
  <printOptions horizontalCentered="1"/>
  <pageMargins left="0.7480314960629921" right="0.7480314960629921" top="0.8267716535433072" bottom="0.984251968503937" header="0.35433070866141736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8515625" style="1" customWidth="1"/>
    <col min="2" max="2" width="13.7109375" style="28" customWidth="1"/>
    <col min="3" max="3" width="33.7109375" style="28" customWidth="1"/>
    <col min="4" max="4" width="22.7109375" style="1" customWidth="1"/>
    <col min="5" max="5" width="8.28125" style="1" customWidth="1"/>
    <col min="6" max="6" width="5.00390625" style="1" bestFit="1" customWidth="1"/>
    <col min="7" max="7" width="9.140625" style="28" customWidth="1"/>
    <col min="8" max="8" width="9.8515625" style="28" customWidth="1"/>
    <col min="9" max="9" width="10.421875" style="28" bestFit="1" customWidth="1"/>
    <col min="10" max="10" width="7.7109375" style="28" customWidth="1"/>
    <col min="11" max="11" width="9.140625" style="28" customWidth="1"/>
    <col min="12" max="16384" width="9.140625" style="1" customWidth="1"/>
  </cols>
  <sheetData>
    <row r="1" spans="1:4" ht="21.75" customHeight="1" thickTop="1">
      <c r="A1" s="124" t="s">
        <v>239</v>
      </c>
      <c r="B1" s="125"/>
      <c r="C1" s="125"/>
      <c r="D1" s="126"/>
    </row>
    <row r="2" spans="1:4" ht="16.5" customHeight="1" thickBot="1">
      <c r="A2" s="127" t="s">
        <v>142</v>
      </c>
      <c r="B2" s="128"/>
      <c r="C2" s="128"/>
      <c r="D2" s="129"/>
    </row>
    <row r="3" spans="1:4" ht="16.5" thickBot="1" thickTop="1">
      <c r="A3" s="112"/>
      <c r="B3" s="112"/>
      <c r="C3" s="112"/>
      <c r="D3" s="113"/>
    </row>
    <row r="4" spans="1:4" ht="14.25" customHeight="1" thickBot="1" thickTop="1">
      <c r="A4" s="130" t="s">
        <v>18</v>
      </c>
      <c r="B4" s="130" t="s">
        <v>143</v>
      </c>
      <c r="C4" s="130" t="s">
        <v>81</v>
      </c>
      <c r="D4" s="114" t="s">
        <v>83</v>
      </c>
    </row>
    <row r="5" spans="1:12" ht="65.25" thickBot="1" thickTop="1">
      <c r="A5" s="131"/>
      <c r="B5" s="131"/>
      <c r="C5" s="131"/>
      <c r="D5" s="114" t="s">
        <v>144</v>
      </c>
      <c r="F5" s="97" t="s">
        <v>145</v>
      </c>
      <c r="G5" s="92" t="s">
        <v>146</v>
      </c>
      <c r="H5" s="92" t="s">
        <v>147</v>
      </c>
      <c r="I5" s="92" t="s">
        <v>148</v>
      </c>
      <c r="J5" s="92" t="s">
        <v>149</v>
      </c>
      <c r="K5" s="93" t="s">
        <v>150</v>
      </c>
      <c r="L5" s="8" t="s">
        <v>151</v>
      </c>
    </row>
    <row r="6" spans="1:12" ht="16.5" thickBot="1" thickTop="1">
      <c r="A6" s="132"/>
      <c r="B6" s="132"/>
      <c r="C6" s="132"/>
      <c r="D6" s="114" t="s">
        <v>19</v>
      </c>
      <c r="F6" s="28"/>
      <c r="L6" s="28"/>
    </row>
    <row r="7" spans="1:12" ht="34.5" customHeight="1" thickTop="1">
      <c r="A7" s="115" t="s">
        <v>144</v>
      </c>
      <c r="B7" s="116" t="s">
        <v>152</v>
      </c>
      <c r="C7" s="117" t="s">
        <v>240</v>
      </c>
      <c r="D7" s="118" t="s">
        <v>243</v>
      </c>
      <c r="F7" s="79" t="s">
        <v>161</v>
      </c>
      <c r="G7" s="85" t="s">
        <v>245</v>
      </c>
      <c r="H7" s="86" t="s">
        <v>213</v>
      </c>
      <c r="I7" s="111" t="s">
        <v>246</v>
      </c>
      <c r="J7" s="28" t="s">
        <v>153</v>
      </c>
      <c r="K7" s="28" t="s">
        <v>141</v>
      </c>
      <c r="L7" s="1" t="str">
        <f>F7&amp;","&amp;G7&amp;","&amp;H7&amp;","&amp;I7&amp;","&amp;J7&amp;","&amp;K7&amp;","&amp;"@"&amp;K7&amp;"0"&amp;A7&amp;","&amp;D7</f>
        <v>R12,2020N1,00000000,20200415,E,ELOLAP,@ELOLAP01,Kontrolling</v>
      </c>
    </row>
    <row r="8" spans="1:12" ht="24" customHeight="1">
      <c r="A8" s="115" t="s">
        <v>154</v>
      </c>
      <c r="B8" s="119" t="s">
        <v>155</v>
      </c>
      <c r="C8" s="117" t="s">
        <v>241</v>
      </c>
      <c r="D8" s="120">
        <v>3612345678</v>
      </c>
      <c r="F8" s="79" t="s">
        <v>161</v>
      </c>
      <c r="G8" s="87" t="str">
        <f aca="true" t="shared" si="0" ref="G8:I9">G7</f>
        <v>2020N1</v>
      </c>
      <c r="H8" s="87" t="str">
        <f t="shared" si="0"/>
        <v>00000000</v>
      </c>
      <c r="I8" s="28" t="str">
        <f t="shared" si="0"/>
        <v>20200415</v>
      </c>
      <c r="J8" s="28" t="s">
        <v>153</v>
      </c>
      <c r="K8" s="28" t="s">
        <v>141</v>
      </c>
      <c r="L8" s="1" t="str">
        <f>F8&amp;","&amp;G8&amp;","&amp;H8&amp;","&amp;I8&amp;","&amp;J8&amp;","&amp;K8&amp;","&amp;"@"&amp;K8&amp;"0"&amp;A8&amp;","&amp;D8</f>
        <v>R12,2020N1,00000000,20200415,E,ELOLAP,@ELOLAP02,3612345678</v>
      </c>
    </row>
    <row r="9" spans="1:12" ht="19.5" customHeight="1" thickBot="1">
      <c r="A9" s="121" t="s">
        <v>156</v>
      </c>
      <c r="B9" s="122" t="s">
        <v>157</v>
      </c>
      <c r="C9" s="123" t="s">
        <v>242</v>
      </c>
      <c r="D9" s="177" t="s">
        <v>244</v>
      </c>
      <c r="F9" s="79" t="s">
        <v>161</v>
      </c>
      <c r="G9" s="87" t="str">
        <f t="shared" si="0"/>
        <v>2020N1</v>
      </c>
      <c r="H9" s="87" t="str">
        <f t="shared" si="0"/>
        <v>00000000</v>
      </c>
      <c r="I9" s="28" t="str">
        <f t="shared" si="0"/>
        <v>20200415</v>
      </c>
      <c r="J9" s="28" t="s">
        <v>153</v>
      </c>
      <c r="K9" s="28" t="s">
        <v>141</v>
      </c>
      <c r="L9" s="1" t="str">
        <f>F9&amp;","&amp;G9&amp;","&amp;H9&amp;","&amp;I9&amp;","&amp;J9&amp;","&amp;K9&amp;","&amp;"@"&amp;K9&amp;"0"&amp;A9&amp;","&amp;D9</f>
        <v>R12,2020N1,00000000,20200415,E,ELOLAP,@ELOLAP03,controlling@penzugy.hu</v>
      </c>
    </row>
    <row r="12" ht="13.5" thickBot="1"/>
    <row r="13" spans="2:4" ht="14.25" thickBot="1" thickTop="1">
      <c r="B13" s="88" t="s">
        <v>158</v>
      </c>
      <c r="C13" s="89" t="str">
        <f>+"R129N1"&amp;H7</f>
        <v>R129N100000000</v>
      </c>
      <c r="D13" s="59" t="s">
        <v>159</v>
      </c>
    </row>
    <row r="14" ht="13.5" thickTop="1">
      <c r="D14" s="59" t="s">
        <v>162</v>
      </c>
    </row>
    <row r="15" ht="38.25">
      <c r="D15" s="75" t="s">
        <v>238</v>
      </c>
    </row>
    <row r="16" ht="12.75">
      <c r="D16" s="59" t="s">
        <v>160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8515625" style="1" customWidth="1"/>
    <col min="2" max="2" width="74.28125" style="1" customWidth="1"/>
    <col min="3" max="3" width="19.7109375" style="1" customWidth="1"/>
    <col min="4" max="4" width="12.8515625" style="1" customWidth="1"/>
    <col min="5" max="5" width="12.28125" style="28" customWidth="1"/>
    <col min="6" max="6" width="10.28125" style="28" customWidth="1"/>
    <col min="7" max="7" width="10.140625" style="28" customWidth="1"/>
    <col min="8" max="8" width="13.7109375" style="28" customWidth="1"/>
    <col min="9" max="10" width="9.140625" style="28" customWidth="1"/>
    <col min="11" max="16384" width="9.140625" style="1" customWidth="1"/>
  </cols>
  <sheetData>
    <row r="2" ht="12.75">
      <c r="A2" s="1" t="s">
        <v>215</v>
      </c>
    </row>
    <row r="6" ht="10.5" customHeight="1"/>
    <row r="7" spans="1:4" ht="84" customHeight="1">
      <c r="A7" s="137" t="s">
        <v>122</v>
      </c>
      <c r="B7" s="137"/>
      <c r="C7" s="137"/>
      <c r="D7" s="7"/>
    </row>
    <row r="8" spans="1:3" ht="12.75">
      <c r="A8" s="28"/>
      <c r="B8" s="28"/>
      <c r="C8" s="28"/>
    </row>
    <row r="9" ht="12.75">
      <c r="A9" s="8" t="s">
        <v>120</v>
      </c>
    </row>
    <row r="10" ht="12.75">
      <c r="A10" s="8" t="s">
        <v>87</v>
      </c>
    </row>
    <row r="11" ht="12.75">
      <c r="A11" s="8"/>
    </row>
    <row r="12" spans="1:11" ht="48" customHeight="1">
      <c r="A12" s="133" t="s">
        <v>44</v>
      </c>
      <c r="B12" s="135" t="s">
        <v>81</v>
      </c>
      <c r="C12" s="27" t="s">
        <v>83</v>
      </c>
      <c r="D12" s="68"/>
      <c r="E12" s="92" t="s">
        <v>145</v>
      </c>
      <c r="F12" s="92" t="s">
        <v>146</v>
      </c>
      <c r="G12" s="92" t="s">
        <v>147</v>
      </c>
      <c r="H12" s="92" t="s">
        <v>148</v>
      </c>
      <c r="I12" s="92" t="s">
        <v>149</v>
      </c>
      <c r="J12" s="93" t="s">
        <v>150</v>
      </c>
      <c r="K12" s="8" t="s">
        <v>151</v>
      </c>
    </row>
    <row r="13" spans="1:4" ht="12.75">
      <c r="A13" s="134"/>
      <c r="B13" s="136"/>
      <c r="C13" s="2" t="s">
        <v>19</v>
      </c>
      <c r="D13" s="69"/>
    </row>
    <row r="14" spans="1:11" ht="51.75">
      <c r="A14" s="70" t="s">
        <v>15</v>
      </c>
      <c r="B14" s="74" t="s">
        <v>216</v>
      </c>
      <c r="C14" s="71">
        <v>1</v>
      </c>
      <c r="D14" s="69"/>
      <c r="E14" s="91" t="str">
        <f>ELOLAP!$F$7</f>
        <v>R12</v>
      </c>
      <c r="F14" s="91" t="str">
        <f>ELOLAP!$G$7</f>
        <v>2020N1</v>
      </c>
      <c r="G14" s="91" t="str">
        <f>ELOLAP!$H$7</f>
        <v>00000000</v>
      </c>
      <c r="H14" s="91" t="str">
        <f>ELOLAP!$I$7</f>
        <v>20200415</v>
      </c>
      <c r="I14" s="28" t="s">
        <v>153</v>
      </c>
      <c r="J14" s="28" t="s">
        <v>163</v>
      </c>
      <c r="K14" s="1" t="str">
        <f aca="true" t="shared" si="0" ref="K14:K19">E14&amp;","&amp;F14&amp;","&amp;G14&amp;","&amp;H14&amp;","&amp;I14&amp;","&amp;J14&amp;","&amp;"@"&amp;J14&amp;A14&amp;","&amp;C14</f>
        <v>R12,2020N1,00000000,20200415,E,TRN,@TRN01,1</v>
      </c>
    </row>
    <row r="15" spans="1:11" ht="26.25">
      <c r="A15" s="70" t="s">
        <v>16</v>
      </c>
      <c r="B15" s="74" t="s">
        <v>217</v>
      </c>
      <c r="C15" s="72">
        <v>1</v>
      </c>
      <c r="D15" s="69"/>
      <c r="E15" s="91" t="str">
        <f>ELOLAP!$F$7</f>
        <v>R12</v>
      </c>
      <c r="F15" s="91" t="str">
        <f>ELOLAP!$G$7</f>
        <v>2020N1</v>
      </c>
      <c r="G15" s="91" t="str">
        <f>ELOLAP!$H$7</f>
        <v>00000000</v>
      </c>
      <c r="H15" s="91" t="str">
        <f>ELOLAP!$I$7</f>
        <v>20200415</v>
      </c>
      <c r="I15" s="28" t="s">
        <v>153</v>
      </c>
      <c r="J15" s="28" t="s">
        <v>163</v>
      </c>
      <c r="K15" s="1" t="str">
        <f t="shared" si="0"/>
        <v>R12,2020N1,00000000,20200415,E,TRN,@TRN02,1</v>
      </c>
    </row>
    <row r="16" spans="1:11" ht="39">
      <c r="A16" s="70" t="s">
        <v>17</v>
      </c>
      <c r="B16" s="74" t="s">
        <v>218</v>
      </c>
      <c r="C16" s="72">
        <v>1</v>
      </c>
      <c r="D16" s="73"/>
      <c r="E16" s="91" t="str">
        <f>ELOLAP!$F$7</f>
        <v>R12</v>
      </c>
      <c r="F16" s="91" t="str">
        <f>ELOLAP!$G$7</f>
        <v>2020N1</v>
      </c>
      <c r="G16" s="91" t="str">
        <f>ELOLAP!$H$7</f>
        <v>00000000</v>
      </c>
      <c r="H16" s="91" t="str">
        <f>ELOLAP!$I$7</f>
        <v>20200415</v>
      </c>
      <c r="I16" s="28" t="s">
        <v>153</v>
      </c>
      <c r="J16" s="28" t="s">
        <v>163</v>
      </c>
      <c r="K16" s="1" t="str">
        <f t="shared" si="0"/>
        <v>R12,2020N1,00000000,20200415,E,TRN,@TRN03,1</v>
      </c>
    </row>
    <row r="17" spans="1:11" ht="26.25">
      <c r="A17" s="70" t="s">
        <v>88</v>
      </c>
      <c r="B17" s="74" t="s">
        <v>131</v>
      </c>
      <c r="C17" s="72">
        <v>0</v>
      </c>
      <c r="E17" s="91" t="str">
        <f>ELOLAP!$F$7</f>
        <v>R12</v>
      </c>
      <c r="F17" s="91" t="str">
        <f>ELOLAP!$G$7</f>
        <v>2020N1</v>
      </c>
      <c r="G17" s="91" t="str">
        <f>ELOLAP!$H$7</f>
        <v>00000000</v>
      </c>
      <c r="H17" s="91" t="str">
        <f>ELOLAP!$I$7</f>
        <v>20200415</v>
      </c>
      <c r="I17" s="28" t="s">
        <v>153</v>
      </c>
      <c r="J17" s="28" t="s">
        <v>163</v>
      </c>
      <c r="K17" s="1" t="str">
        <f t="shared" si="0"/>
        <v>R12,2020N1,00000000,20200415,E,TRN,@TRN04,0</v>
      </c>
    </row>
    <row r="18" spans="1:11" ht="15.75">
      <c r="A18" s="70" t="s">
        <v>97</v>
      </c>
      <c r="B18" s="74" t="s">
        <v>132</v>
      </c>
      <c r="C18" s="72">
        <v>0</v>
      </c>
      <c r="E18" s="91" t="str">
        <f>ELOLAP!$F$7</f>
        <v>R12</v>
      </c>
      <c r="F18" s="91" t="str">
        <f>ELOLAP!$G$7</f>
        <v>2020N1</v>
      </c>
      <c r="G18" s="91" t="str">
        <f>ELOLAP!$H$7</f>
        <v>00000000</v>
      </c>
      <c r="H18" s="91" t="str">
        <f>ELOLAP!$I$7</f>
        <v>20200415</v>
      </c>
      <c r="I18" s="28" t="s">
        <v>153</v>
      </c>
      <c r="J18" s="28" t="s">
        <v>163</v>
      </c>
      <c r="K18" s="1" t="str">
        <f t="shared" si="0"/>
        <v>R12,2020N1,00000000,20200415,E,TRN,@TRN05,0</v>
      </c>
    </row>
    <row r="19" spans="1:11" ht="54" customHeight="1">
      <c r="A19" s="70" t="s">
        <v>121</v>
      </c>
      <c r="B19" s="74" t="s">
        <v>219</v>
      </c>
      <c r="C19" s="5">
        <v>1</v>
      </c>
      <c r="E19" s="91" t="str">
        <f>ELOLAP!$F$7</f>
        <v>R12</v>
      </c>
      <c r="F19" s="91" t="str">
        <f>ELOLAP!$G$7</f>
        <v>2020N1</v>
      </c>
      <c r="G19" s="91" t="str">
        <f>ELOLAP!$H$7</f>
        <v>00000000</v>
      </c>
      <c r="H19" s="91" t="str">
        <f>ELOLAP!$I$7</f>
        <v>20200415</v>
      </c>
      <c r="I19" s="28" t="s">
        <v>153</v>
      </c>
      <c r="J19" s="28" t="s">
        <v>163</v>
      </c>
      <c r="K19" s="1" t="str">
        <f t="shared" si="0"/>
        <v>R12,2020N1,00000000,20200415,E,TRN,@TRN06,1</v>
      </c>
    </row>
    <row r="21" spans="1:2" ht="12.75">
      <c r="A21" s="8"/>
      <c r="B21" s="75"/>
    </row>
    <row r="22" ht="12.75">
      <c r="A22" s="8"/>
    </row>
    <row r="24" ht="12.75">
      <c r="A24" s="76"/>
    </row>
    <row r="25" ht="12.75">
      <c r="A25" s="77"/>
    </row>
    <row r="26" ht="12.75">
      <c r="A26" s="78"/>
    </row>
    <row r="27" ht="12.75">
      <c r="A27" s="78"/>
    </row>
    <row r="29" ht="12.75">
      <c r="B29" s="1" t="s">
        <v>82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9">
      <selection activeCell="D26" sqref="D26"/>
    </sheetView>
  </sheetViews>
  <sheetFormatPr defaultColWidth="9.140625" defaultRowHeight="12.75"/>
  <cols>
    <col min="1" max="1" width="5.7109375" style="1" customWidth="1"/>
    <col min="2" max="2" width="22.140625" style="1" customWidth="1"/>
    <col min="3" max="3" width="16.421875" style="1" customWidth="1"/>
    <col min="4" max="9" width="13.7109375" style="1" customWidth="1"/>
    <col min="10" max="10" width="23.7109375" style="1" customWidth="1"/>
    <col min="11" max="11" width="13.7109375" style="1" customWidth="1"/>
    <col min="12" max="12" width="11.57421875" style="1" customWidth="1"/>
    <col min="13" max="18" width="9.140625" style="28" customWidth="1"/>
    <col min="19" max="16384" width="9.140625" style="1" customWidth="1"/>
  </cols>
  <sheetData>
    <row r="1" spans="1:18" s="6" customFormat="1" ht="29.25" customHeight="1">
      <c r="A1" s="1" t="s">
        <v>215</v>
      </c>
      <c r="M1" s="28"/>
      <c r="N1" s="28"/>
      <c r="O1" s="28"/>
      <c r="P1" s="28"/>
      <c r="Q1" s="28"/>
      <c r="R1" s="28"/>
    </row>
    <row r="2" spans="3:9" ht="92.25" customHeight="1">
      <c r="C2" s="137" t="s">
        <v>122</v>
      </c>
      <c r="D2" s="137"/>
      <c r="E2" s="137"/>
      <c r="F2" s="137"/>
      <c r="G2" s="137"/>
      <c r="H2" s="137"/>
      <c r="I2" s="137"/>
    </row>
    <row r="3" ht="12.75">
      <c r="A3" s="8" t="s">
        <v>98</v>
      </c>
    </row>
    <row r="4" spans="1:18" s="51" customFormat="1" ht="27" customHeight="1">
      <c r="A4" s="138" t="s">
        <v>220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M4" s="80"/>
      <c r="N4" s="80"/>
      <c r="O4" s="80"/>
      <c r="P4" s="80"/>
      <c r="Q4" s="80"/>
      <c r="R4" s="80"/>
    </row>
    <row r="5" s="80" customFormat="1" ht="13.5" thickBot="1"/>
    <row r="6" spans="1:18" s="51" customFormat="1" ht="12.75" customHeight="1">
      <c r="A6" s="139" t="s">
        <v>44</v>
      </c>
      <c r="B6" s="141" t="s">
        <v>221</v>
      </c>
      <c r="C6" s="148" t="s">
        <v>232</v>
      </c>
      <c r="D6" s="144" t="s">
        <v>0</v>
      </c>
      <c r="E6" s="144"/>
      <c r="F6" s="144"/>
      <c r="G6" s="144"/>
      <c r="H6" s="144"/>
      <c r="I6" s="144"/>
      <c r="J6" s="139" t="s">
        <v>51</v>
      </c>
      <c r="K6" s="139"/>
      <c r="M6" s="80"/>
      <c r="N6" s="80"/>
      <c r="O6" s="80"/>
      <c r="P6" s="80"/>
      <c r="Q6" s="80"/>
      <c r="R6" s="80"/>
    </row>
    <row r="7" spans="1:18" s="51" customFormat="1" ht="12.75" customHeight="1">
      <c r="A7" s="139"/>
      <c r="B7" s="142"/>
      <c r="C7" s="149"/>
      <c r="D7" s="144"/>
      <c r="E7" s="144"/>
      <c r="F7" s="144"/>
      <c r="G7" s="144"/>
      <c r="H7" s="144"/>
      <c r="I7" s="144"/>
      <c r="J7" s="139"/>
      <c r="K7" s="139"/>
      <c r="M7" s="80"/>
      <c r="N7" s="80"/>
      <c r="O7" s="80"/>
      <c r="P7" s="80"/>
      <c r="Q7" s="80"/>
      <c r="R7" s="80"/>
    </row>
    <row r="8" spans="1:18" s="51" customFormat="1" ht="12.75" customHeight="1">
      <c r="A8" s="139"/>
      <c r="B8" s="142"/>
      <c r="C8" s="149"/>
      <c r="D8" s="139" t="s">
        <v>53</v>
      </c>
      <c r="E8" s="140"/>
      <c r="F8" s="140"/>
      <c r="G8" s="139" t="s">
        <v>54</v>
      </c>
      <c r="H8" s="139"/>
      <c r="I8" s="139"/>
      <c r="J8" s="139"/>
      <c r="K8" s="139"/>
      <c r="M8" s="80"/>
      <c r="N8" s="80"/>
      <c r="O8" s="80"/>
      <c r="P8" s="80"/>
      <c r="Q8" s="80"/>
      <c r="R8" s="80"/>
    </row>
    <row r="9" spans="1:19" s="51" customFormat="1" ht="65.25" customHeight="1">
      <c r="A9" s="139"/>
      <c r="B9" s="143"/>
      <c r="C9" s="149"/>
      <c r="D9" s="4" t="s">
        <v>52</v>
      </c>
      <c r="E9" s="4" t="s">
        <v>55</v>
      </c>
      <c r="F9" s="4" t="s">
        <v>56</v>
      </c>
      <c r="G9" s="4" t="s">
        <v>52</v>
      </c>
      <c r="H9" s="4" t="s">
        <v>55</v>
      </c>
      <c r="I9" s="4" t="s">
        <v>56</v>
      </c>
      <c r="J9" s="4" t="s">
        <v>57</v>
      </c>
      <c r="K9" s="4" t="s">
        <v>58</v>
      </c>
      <c r="M9" s="95" t="s">
        <v>145</v>
      </c>
      <c r="N9" s="95" t="s">
        <v>146</v>
      </c>
      <c r="O9" s="95" t="s">
        <v>147</v>
      </c>
      <c r="P9" s="95" t="s">
        <v>148</v>
      </c>
      <c r="Q9" s="95" t="s">
        <v>149</v>
      </c>
      <c r="R9" s="96" t="s">
        <v>150</v>
      </c>
      <c r="S9" s="50" t="s">
        <v>151</v>
      </c>
    </row>
    <row r="10" spans="1:19" s="28" customFormat="1" ht="12.75">
      <c r="A10" s="13"/>
      <c r="B10" s="43" t="s">
        <v>19</v>
      </c>
      <c r="C10" s="43" t="s">
        <v>20</v>
      </c>
      <c r="D10" s="2" t="s">
        <v>21</v>
      </c>
      <c r="E10" s="2" t="s">
        <v>30</v>
      </c>
      <c r="F10" s="2" t="s">
        <v>22</v>
      </c>
      <c r="G10" s="2" t="s">
        <v>23</v>
      </c>
      <c r="H10" s="2" t="s">
        <v>24</v>
      </c>
      <c r="I10" s="14" t="s">
        <v>25</v>
      </c>
      <c r="J10" s="2" t="s">
        <v>26</v>
      </c>
      <c r="K10" s="2" t="s">
        <v>27</v>
      </c>
      <c r="S10" s="6"/>
    </row>
    <row r="11" spans="1:19" ht="12.75">
      <c r="A11" s="13" t="s">
        <v>15</v>
      </c>
      <c r="B11" s="24" t="s">
        <v>205</v>
      </c>
      <c r="C11" s="24" t="s">
        <v>184</v>
      </c>
      <c r="D11" s="12" t="s">
        <v>185</v>
      </c>
      <c r="E11" s="44">
        <v>11250000</v>
      </c>
      <c r="F11" s="44"/>
      <c r="G11" s="12"/>
      <c r="H11" s="44"/>
      <c r="I11" s="44"/>
      <c r="J11" s="44"/>
      <c r="K11" s="44"/>
      <c r="M11" s="91" t="str">
        <f>ELOLAP!$F$7</f>
        <v>R12</v>
      </c>
      <c r="N11" s="91" t="str">
        <f>ELOLAP!$G$7</f>
        <v>2020N1</v>
      </c>
      <c r="O11" s="91" t="str">
        <f>ELOLAP!$H$7</f>
        <v>00000000</v>
      </c>
      <c r="P11" s="91" t="str">
        <f>ELOLAP!$I$7</f>
        <v>20200415</v>
      </c>
      <c r="Q11" s="28" t="s">
        <v>153</v>
      </c>
      <c r="R11" s="28" t="s">
        <v>164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R12,2020N1,00000000,20200415,E,TB01,@TB010001,KLANYA,HUF,PENZ,11250000,,,,,,</v>
      </c>
    </row>
    <row r="12" spans="1:19" ht="12.75">
      <c r="A12" s="13" t="s">
        <v>16</v>
      </c>
      <c r="B12" s="24" t="s">
        <v>206</v>
      </c>
      <c r="C12" s="24" t="s">
        <v>184</v>
      </c>
      <c r="D12" s="12" t="s">
        <v>186</v>
      </c>
      <c r="E12" s="44">
        <v>8750000</v>
      </c>
      <c r="F12" s="44"/>
      <c r="G12" s="12"/>
      <c r="H12" s="44"/>
      <c r="I12" s="44"/>
      <c r="J12" s="44"/>
      <c r="K12" s="44"/>
      <c r="M12" s="91" t="str">
        <f>ELOLAP!$F$7</f>
        <v>R12</v>
      </c>
      <c r="N12" s="91" t="str">
        <f>ELOLAP!$G$7</f>
        <v>2020N1</v>
      </c>
      <c r="O12" s="91" t="str">
        <f>ELOLAP!$H$7</f>
        <v>00000000</v>
      </c>
      <c r="P12" s="91" t="str">
        <f>ELOLAP!$I$7</f>
        <v>20200415</v>
      </c>
      <c r="Q12" s="28" t="s">
        <v>153</v>
      </c>
      <c r="R12" s="28" t="str">
        <f>R11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R12,2020N1,00000000,20200415,E,TB01,@TB010002,KTANYA,HUF,APPT,8750000,,,,,,</v>
      </c>
    </row>
    <row r="13" spans="1:19" ht="12.75">
      <c r="A13" s="13" t="s">
        <v>17</v>
      </c>
      <c r="B13" s="24" t="s">
        <v>207</v>
      </c>
      <c r="C13" s="24" t="s">
        <v>184</v>
      </c>
      <c r="D13" s="12" t="s">
        <v>187</v>
      </c>
      <c r="E13" s="44">
        <v>30000000</v>
      </c>
      <c r="F13" s="44"/>
      <c r="G13" s="12"/>
      <c r="H13" s="44"/>
      <c r="I13" s="44"/>
      <c r="J13" s="44"/>
      <c r="K13" s="44"/>
      <c r="M13" s="91" t="str">
        <f>ELOLAP!$F$7</f>
        <v>R12</v>
      </c>
      <c r="N13" s="91" t="str">
        <f>ELOLAP!$G$7</f>
        <v>2020N1</v>
      </c>
      <c r="O13" s="91" t="str">
        <f>ELOLAP!$H$7</f>
        <v>00000000</v>
      </c>
      <c r="P13" s="91" t="str">
        <f>ELOLAP!$I$7</f>
        <v>20200415</v>
      </c>
      <c r="Q13" s="28" t="s">
        <v>153</v>
      </c>
      <c r="R13" s="28" t="str">
        <f>R12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R12,2020N1,00000000,20200415,E,TB01,@TB010003,ANYALEANY,HUF,JTNE,30000000,,,,,,</v>
      </c>
    </row>
    <row r="14" spans="1:11" ht="12.75">
      <c r="A14" s="13" t="s">
        <v>14</v>
      </c>
      <c r="B14" s="24"/>
      <c r="C14" s="24"/>
      <c r="D14" s="12"/>
      <c r="E14" s="44"/>
      <c r="F14" s="44"/>
      <c r="G14" s="12"/>
      <c r="H14" s="44"/>
      <c r="I14" s="44"/>
      <c r="J14" s="44"/>
      <c r="K14" s="44"/>
    </row>
    <row r="15" spans="1:11" ht="12.75">
      <c r="A15" s="13" t="s">
        <v>14</v>
      </c>
      <c r="B15" s="24"/>
      <c r="C15" s="24"/>
      <c r="D15" s="12"/>
      <c r="E15" s="44"/>
      <c r="F15" s="44"/>
      <c r="G15" s="12"/>
      <c r="H15" s="44"/>
      <c r="I15" s="44"/>
      <c r="J15" s="44"/>
      <c r="K15" s="44"/>
    </row>
    <row r="16" spans="1:11" ht="12.75">
      <c r="A16" s="14" t="s">
        <v>34</v>
      </c>
      <c r="B16" s="15"/>
      <c r="C16" s="15"/>
      <c r="D16" s="34"/>
      <c r="E16" s="35"/>
      <c r="F16" s="35"/>
      <c r="G16" s="34"/>
      <c r="H16" s="35"/>
      <c r="I16" s="35"/>
      <c r="J16" s="34"/>
      <c r="K16" s="34"/>
    </row>
    <row r="17" spans="1:9" ht="12.75">
      <c r="A17" s="51"/>
      <c r="B17" s="56"/>
      <c r="C17" s="56"/>
      <c r="D17" s="42"/>
      <c r="E17" s="42"/>
      <c r="F17" s="42"/>
      <c r="G17" s="42"/>
      <c r="H17" s="42"/>
      <c r="I17" s="42"/>
    </row>
    <row r="18" spans="2:11" ht="12.75">
      <c r="B18" s="56"/>
      <c r="C18" s="56"/>
      <c r="D18" s="56"/>
      <c r="E18" s="42"/>
      <c r="F18" s="42"/>
      <c r="G18" s="42"/>
      <c r="H18" s="42"/>
      <c r="I18" s="42"/>
      <c r="J18" s="42"/>
      <c r="K18" s="42"/>
    </row>
    <row r="19" ht="45.75" customHeight="1">
      <c r="A19" s="8" t="s">
        <v>99</v>
      </c>
    </row>
    <row r="20" spans="1:18" s="51" customFormat="1" ht="35.25" customHeight="1">
      <c r="A20" s="145" t="s">
        <v>222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M20" s="80"/>
      <c r="N20" s="80"/>
      <c r="O20" s="80"/>
      <c r="P20" s="80"/>
      <c r="Q20" s="80"/>
      <c r="R20" s="80"/>
    </row>
    <row r="21" spans="13:18" s="51" customFormat="1" ht="12.75">
      <c r="M21" s="80"/>
      <c r="N21" s="80"/>
      <c r="O21" s="80"/>
      <c r="P21" s="80"/>
      <c r="Q21" s="80"/>
      <c r="R21" s="80"/>
    </row>
    <row r="22" spans="1:18" s="51" customFormat="1" ht="13.5" customHeight="1">
      <c r="A22" s="139" t="s">
        <v>44</v>
      </c>
      <c r="B22" s="139" t="s">
        <v>223</v>
      </c>
      <c r="C22" s="149" t="s">
        <v>233</v>
      </c>
      <c r="D22" s="144" t="s">
        <v>0</v>
      </c>
      <c r="E22" s="144"/>
      <c r="F22" s="144"/>
      <c r="G22" s="144"/>
      <c r="H22" s="144"/>
      <c r="I22" s="144"/>
      <c r="J22" s="139" t="s">
        <v>51</v>
      </c>
      <c r="K22" s="139"/>
      <c r="M22" s="80"/>
      <c r="N22" s="80"/>
      <c r="O22" s="80"/>
      <c r="P22" s="80"/>
      <c r="Q22" s="80"/>
      <c r="R22" s="80"/>
    </row>
    <row r="23" spans="1:18" s="51" customFormat="1" ht="12.75">
      <c r="A23" s="139"/>
      <c r="B23" s="139"/>
      <c r="C23" s="149"/>
      <c r="D23" s="144"/>
      <c r="E23" s="144"/>
      <c r="F23" s="144"/>
      <c r="G23" s="144"/>
      <c r="H23" s="144"/>
      <c r="I23" s="144"/>
      <c r="J23" s="139"/>
      <c r="K23" s="139"/>
      <c r="M23" s="80"/>
      <c r="N23" s="80"/>
      <c r="O23" s="80"/>
      <c r="P23" s="80"/>
      <c r="Q23" s="80"/>
      <c r="R23" s="80"/>
    </row>
    <row r="24" spans="1:18" s="51" customFormat="1" ht="12.75">
      <c r="A24" s="139"/>
      <c r="B24" s="139"/>
      <c r="C24" s="149"/>
      <c r="D24" s="139" t="s">
        <v>53</v>
      </c>
      <c r="E24" s="139"/>
      <c r="F24" s="139"/>
      <c r="G24" s="139" t="s">
        <v>54</v>
      </c>
      <c r="H24" s="139"/>
      <c r="I24" s="139"/>
      <c r="J24" s="139"/>
      <c r="K24" s="139"/>
      <c r="M24" s="80"/>
      <c r="N24" s="80"/>
      <c r="O24" s="80"/>
      <c r="P24" s="80"/>
      <c r="Q24" s="80"/>
      <c r="R24" s="80"/>
    </row>
    <row r="25" spans="1:19" s="51" customFormat="1" ht="57" customHeight="1">
      <c r="A25" s="139"/>
      <c r="B25" s="139"/>
      <c r="C25" s="149"/>
      <c r="D25" s="4" t="s">
        <v>52</v>
      </c>
      <c r="E25" s="4" t="s">
        <v>55</v>
      </c>
      <c r="F25" s="4" t="s">
        <v>56</v>
      </c>
      <c r="G25" s="4" t="s">
        <v>52</v>
      </c>
      <c r="H25" s="4" t="s">
        <v>55</v>
      </c>
      <c r="I25" s="4" t="s">
        <v>56</v>
      </c>
      <c r="J25" s="4" t="s">
        <v>57</v>
      </c>
      <c r="K25" s="4" t="s">
        <v>58</v>
      </c>
      <c r="M25" s="95" t="s">
        <v>145</v>
      </c>
      <c r="N25" s="95" t="s">
        <v>146</v>
      </c>
      <c r="O25" s="95" t="s">
        <v>147</v>
      </c>
      <c r="P25" s="95" t="s">
        <v>148</v>
      </c>
      <c r="Q25" s="95" t="s">
        <v>149</v>
      </c>
      <c r="R25" s="96" t="s">
        <v>150</v>
      </c>
      <c r="S25" s="50" t="s">
        <v>151</v>
      </c>
    </row>
    <row r="26" spans="1:11" s="28" customFormat="1" ht="12.75">
      <c r="A26" s="13"/>
      <c r="B26" s="43" t="s">
        <v>19</v>
      </c>
      <c r="C26" s="43" t="s">
        <v>20</v>
      </c>
      <c r="D26" s="2" t="s">
        <v>21</v>
      </c>
      <c r="E26" s="2" t="s">
        <v>30</v>
      </c>
      <c r="F26" s="2" t="s">
        <v>22</v>
      </c>
      <c r="G26" s="2" t="s">
        <v>23</v>
      </c>
      <c r="H26" s="2" t="s">
        <v>24</v>
      </c>
      <c r="I26" s="14" t="s">
        <v>25</v>
      </c>
      <c r="J26" s="2" t="s">
        <v>26</v>
      </c>
      <c r="K26" s="2" t="s">
        <v>27</v>
      </c>
    </row>
    <row r="27" spans="1:19" ht="12.75">
      <c r="A27" s="13" t="s">
        <v>15</v>
      </c>
      <c r="B27" s="24"/>
      <c r="C27" s="24"/>
      <c r="D27" s="12"/>
      <c r="E27" s="44"/>
      <c r="F27" s="44"/>
      <c r="G27" s="12"/>
      <c r="H27" s="44"/>
      <c r="I27" s="44"/>
      <c r="J27" s="44"/>
      <c r="K27" s="44"/>
      <c r="M27" s="91" t="str">
        <f>ELOLAP!$F$7</f>
        <v>R12</v>
      </c>
      <c r="N27" s="91" t="str">
        <f>ELOLAP!$G$7</f>
        <v>2020N1</v>
      </c>
      <c r="O27" s="91" t="str">
        <f>ELOLAP!$H$7</f>
        <v>00000000</v>
      </c>
      <c r="P27" s="91" t="str">
        <f>ELOLAP!$I$7</f>
        <v>20200415</v>
      </c>
      <c r="Q27" s="28" t="s">
        <v>171</v>
      </c>
      <c r="R27" s="28" t="s">
        <v>165</v>
      </c>
      <c r="S27" s="1" t="str">
        <f>M27&amp;","&amp;N27&amp;","&amp;O27&amp;","&amp;P27&amp;","&amp;Q27&amp;","&amp;R27</f>
        <v>R12,2020N1,00000000,20200415,N,TB02</v>
      </c>
    </row>
    <row r="28" spans="1:16" ht="12.75">
      <c r="A28" s="13" t="s">
        <v>16</v>
      </c>
      <c r="B28" s="24"/>
      <c r="C28" s="24"/>
      <c r="D28" s="12"/>
      <c r="E28" s="44"/>
      <c r="F28" s="44"/>
      <c r="G28" s="12"/>
      <c r="H28" s="44"/>
      <c r="I28" s="44"/>
      <c r="J28" s="44"/>
      <c r="K28" s="44"/>
      <c r="M28" s="91"/>
      <c r="N28" s="91"/>
      <c r="O28" s="91"/>
      <c r="P28" s="91"/>
    </row>
    <row r="29" spans="1:16" ht="12.75">
      <c r="A29" s="13" t="s">
        <v>17</v>
      </c>
      <c r="B29" s="24"/>
      <c r="C29" s="24"/>
      <c r="D29" s="12"/>
      <c r="E29" s="44"/>
      <c r="F29" s="44"/>
      <c r="G29" s="12"/>
      <c r="H29" s="44"/>
      <c r="I29" s="44"/>
      <c r="J29" s="44"/>
      <c r="K29" s="44"/>
      <c r="M29" s="91"/>
      <c r="N29" s="91"/>
      <c r="O29" s="91"/>
      <c r="P29" s="91"/>
    </row>
    <row r="30" spans="1:11" ht="12.75">
      <c r="A30" s="13" t="s">
        <v>14</v>
      </c>
      <c r="B30" s="24"/>
      <c r="C30" s="24"/>
      <c r="D30" s="12"/>
      <c r="E30" s="44"/>
      <c r="F30" s="44"/>
      <c r="G30" s="12"/>
      <c r="H30" s="44"/>
      <c r="I30" s="44"/>
      <c r="J30" s="44"/>
      <c r="K30" s="44"/>
    </row>
    <row r="31" spans="1:11" ht="12.75">
      <c r="A31" s="13" t="s">
        <v>14</v>
      </c>
      <c r="B31" s="24"/>
      <c r="C31" s="24"/>
      <c r="D31" s="12"/>
      <c r="E31" s="44"/>
      <c r="F31" s="44"/>
      <c r="G31" s="12"/>
      <c r="H31" s="44"/>
      <c r="I31" s="44"/>
      <c r="J31" s="44"/>
      <c r="K31" s="44"/>
    </row>
    <row r="32" spans="1:11" ht="12.75">
      <c r="A32" s="14" t="s">
        <v>34</v>
      </c>
      <c r="B32" s="15"/>
      <c r="C32" s="15"/>
      <c r="D32" s="34"/>
      <c r="E32" s="35"/>
      <c r="F32" s="35"/>
      <c r="G32" s="34"/>
      <c r="H32" s="35"/>
      <c r="I32" s="35"/>
      <c r="J32" s="34"/>
      <c r="K32" s="34"/>
    </row>
    <row r="33" spans="1:11" ht="27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  <row r="34" ht="25.5" customHeight="1"/>
    <row r="48" spans="2:4" ht="12.75">
      <c r="B48" s="58"/>
      <c r="C48" s="58"/>
      <c r="D48" s="56"/>
    </row>
    <row r="49" ht="12.75">
      <c r="D49" s="56"/>
    </row>
    <row r="52" ht="12.75">
      <c r="D52" s="56"/>
    </row>
    <row r="53" ht="12.75">
      <c r="D53" s="56"/>
    </row>
  </sheetData>
  <sheetProtection/>
  <mergeCells count="18"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A4:K4"/>
    <mergeCell ref="G24:I24"/>
    <mergeCell ref="D8:F8"/>
    <mergeCell ref="G8:I8"/>
    <mergeCell ref="A6:A9"/>
    <mergeCell ref="B6:B9"/>
    <mergeCell ref="D6:I7"/>
    <mergeCell ref="A20:K20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4">
      <selection activeCell="G39" sqref="G39"/>
    </sheetView>
  </sheetViews>
  <sheetFormatPr defaultColWidth="9.140625" defaultRowHeight="12.75"/>
  <cols>
    <col min="1" max="1" width="6.00390625" style="1" customWidth="1"/>
    <col min="2" max="3" width="17.57421875" style="1" customWidth="1"/>
    <col min="4" max="9" width="13.7109375" style="1" customWidth="1"/>
    <col min="10" max="10" width="23.7109375" style="1" customWidth="1"/>
    <col min="11" max="11" width="21.7109375" style="1" customWidth="1"/>
    <col min="12" max="12" width="9.140625" style="1" customWidth="1"/>
    <col min="13" max="18" width="9.140625" style="28" customWidth="1"/>
    <col min="19" max="16384" width="9.140625" style="1" customWidth="1"/>
  </cols>
  <sheetData>
    <row r="1" spans="1:18" s="6" customFormat="1" ht="29.25" customHeight="1">
      <c r="A1" s="1" t="s">
        <v>215</v>
      </c>
      <c r="M1" s="28"/>
      <c r="N1" s="28"/>
      <c r="O1" s="28"/>
      <c r="P1" s="28"/>
      <c r="Q1" s="28"/>
      <c r="R1" s="28"/>
    </row>
    <row r="2" spans="3:9" ht="99" customHeight="1">
      <c r="C2" s="137" t="s">
        <v>122</v>
      </c>
      <c r="D2" s="137"/>
      <c r="E2" s="137"/>
      <c r="F2" s="137"/>
      <c r="G2" s="137"/>
      <c r="H2" s="137"/>
      <c r="I2" s="137"/>
    </row>
    <row r="3" ht="12.75">
      <c r="A3" s="8" t="s">
        <v>100</v>
      </c>
    </row>
    <row r="4" spans="1:18" s="51" customFormat="1" ht="37.5" customHeight="1">
      <c r="A4" s="138" t="s">
        <v>224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M4" s="80"/>
      <c r="N4" s="80"/>
      <c r="O4" s="80"/>
      <c r="P4" s="80"/>
      <c r="Q4" s="80"/>
      <c r="R4" s="80"/>
    </row>
    <row r="5" s="80" customFormat="1" ht="12.75"/>
    <row r="6" spans="1:18" s="51" customFormat="1" ht="12.75" customHeight="1">
      <c r="A6" s="139" t="s">
        <v>44</v>
      </c>
      <c r="B6" s="150" t="s">
        <v>225</v>
      </c>
      <c r="C6" s="151"/>
      <c r="D6" s="144" t="s">
        <v>0</v>
      </c>
      <c r="E6" s="144"/>
      <c r="F6" s="144"/>
      <c r="G6" s="144"/>
      <c r="H6" s="144"/>
      <c r="I6" s="144"/>
      <c r="J6" s="139" t="s">
        <v>51</v>
      </c>
      <c r="K6" s="139"/>
      <c r="M6" s="80"/>
      <c r="N6" s="80"/>
      <c r="O6" s="80"/>
      <c r="P6" s="80"/>
      <c r="Q6" s="80"/>
      <c r="R6" s="80"/>
    </row>
    <row r="7" spans="1:18" s="51" customFormat="1" ht="12.75">
      <c r="A7" s="139"/>
      <c r="B7" s="152"/>
      <c r="C7" s="153"/>
      <c r="D7" s="144"/>
      <c r="E7" s="144"/>
      <c r="F7" s="144"/>
      <c r="G7" s="144"/>
      <c r="H7" s="144"/>
      <c r="I7" s="144"/>
      <c r="J7" s="139"/>
      <c r="K7" s="139"/>
      <c r="M7" s="80"/>
      <c r="N7" s="80"/>
      <c r="O7" s="80"/>
      <c r="P7" s="80"/>
      <c r="Q7" s="80"/>
      <c r="R7" s="80"/>
    </row>
    <row r="8" spans="1:18" s="51" customFormat="1" ht="21" customHeight="1">
      <c r="A8" s="139"/>
      <c r="B8" s="154"/>
      <c r="C8" s="155"/>
      <c r="D8" s="139" t="s">
        <v>53</v>
      </c>
      <c r="E8" s="140"/>
      <c r="F8" s="140"/>
      <c r="G8" s="139" t="s">
        <v>54</v>
      </c>
      <c r="H8" s="139"/>
      <c r="I8" s="139"/>
      <c r="J8" s="139"/>
      <c r="K8" s="139"/>
      <c r="M8" s="80"/>
      <c r="N8" s="80"/>
      <c r="O8" s="80"/>
      <c r="P8" s="80"/>
      <c r="Q8" s="80"/>
      <c r="R8" s="80"/>
    </row>
    <row r="9" spans="1:19" ht="42" customHeight="1">
      <c r="A9" s="139"/>
      <c r="B9" s="4" t="s">
        <v>78</v>
      </c>
      <c r="C9" s="4" t="s">
        <v>75</v>
      </c>
      <c r="D9" s="4" t="s">
        <v>52</v>
      </c>
      <c r="E9" s="4" t="s">
        <v>55</v>
      </c>
      <c r="F9" s="4" t="s">
        <v>56</v>
      </c>
      <c r="G9" s="4" t="s">
        <v>52</v>
      </c>
      <c r="H9" s="4" t="s">
        <v>55</v>
      </c>
      <c r="I9" s="4" t="s">
        <v>56</v>
      </c>
      <c r="J9" s="10" t="s">
        <v>57</v>
      </c>
      <c r="K9" s="10" t="s">
        <v>58</v>
      </c>
      <c r="M9" s="92" t="s">
        <v>145</v>
      </c>
      <c r="N9" s="92" t="s">
        <v>146</v>
      </c>
      <c r="O9" s="92" t="s">
        <v>147</v>
      </c>
      <c r="P9" s="92" t="s">
        <v>148</v>
      </c>
      <c r="Q9" s="92" t="s">
        <v>149</v>
      </c>
      <c r="R9" s="93" t="s">
        <v>150</v>
      </c>
      <c r="S9" s="8" t="s">
        <v>151</v>
      </c>
    </row>
    <row r="10" spans="1:19" s="28" customFormat="1" ht="12.75">
      <c r="A10" s="13"/>
      <c r="B10" s="43" t="s">
        <v>19</v>
      </c>
      <c r="C10" s="43" t="s">
        <v>20</v>
      </c>
      <c r="D10" s="2" t="s">
        <v>21</v>
      </c>
      <c r="E10" s="2" t="s">
        <v>30</v>
      </c>
      <c r="F10" s="2" t="s">
        <v>22</v>
      </c>
      <c r="G10" s="2" t="s">
        <v>23</v>
      </c>
      <c r="H10" s="2" t="s">
        <v>24</v>
      </c>
      <c r="I10" s="14" t="s">
        <v>25</v>
      </c>
      <c r="J10" s="2" t="s">
        <v>26</v>
      </c>
      <c r="K10" s="2" t="s">
        <v>27</v>
      </c>
      <c r="S10" s="6"/>
    </row>
    <row r="11" spans="1:19" ht="12.75">
      <c r="A11" s="13" t="s">
        <v>15</v>
      </c>
      <c r="B11" s="24" t="s">
        <v>208</v>
      </c>
      <c r="C11" s="24" t="s">
        <v>188</v>
      </c>
      <c r="D11" s="12"/>
      <c r="E11" s="44"/>
      <c r="F11" s="44"/>
      <c r="G11" s="12" t="s">
        <v>189</v>
      </c>
      <c r="H11" s="44">
        <v>250000</v>
      </c>
      <c r="I11" s="44">
        <v>367200</v>
      </c>
      <c r="J11" s="44"/>
      <c r="K11" s="44"/>
      <c r="M11" s="91" t="str">
        <f>ELOLAP!$F$7</f>
        <v>R12</v>
      </c>
      <c r="N11" s="91" t="str">
        <f>ELOLAP!$G$7</f>
        <v>2020N1</v>
      </c>
      <c r="O11" s="91" t="str">
        <f>ELOLAP!$H$7</f>
        <v>00000000</v>
      </c>
      <c r="P11" s="91" t="str">
        <f>ELOLAP!$I$7</f>
        <v>20200415</v>
      </c>
      <c r="Q11" s="28" t="s">
        <v>153</v>
      </c>
      <c r="R11" s="28" t="s">
        <v>166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R12,2020N1,00000000,20200415,E,TB03,@TB030001,KLLEANY,EUR,,,,AV,250000,367200,,</v>
      </c>
    </row>
    <row r="12" spans="1:19" ht="12.75">
      <c r="A12" s="13" t="s">
        <v>16</v>
      </c>
      <c r="B12" s="24" t="s">
        <v>209</v>
      </c>
      <c r="C12" s="24" t="s">
        <v>210</v>
      </c>
      <c r="D12" s="12" t="s">
        <v>185</v>
      </c>
      <c r="E12" s="44">
        <v>1000</v>
      </c>
      <c r="F12" s="44"/>
      <c r="G12" s="12"/>
      <c r="H12" s="44"/>
      <c r="I12" s="44"/>
      <c r="J12" s="44"/>
      <c r="K12" s="44"/>
      <c r="M12" s="91" t="str">
        <f>ELOLAP!$F$7</f>
        <v>R12</v>
      </c>
      <c r="N12" s="91" t="str">
        <f>ELOLAP!$G$7</f>
        <v>2020N1</v>
      </c>
      <c r="O12" s="91" t="str">
        <f>ELOLAP!$H$7</f>
        <v>00000000</v>
      </c>
      <c r="P12" s="91" t="str">
        <f>ELOLAP!$I$7</f>
        <v>20200415</v>
      </c>
      <c r="Q12" s="28" t="s">
        <v>153</v>
      </c>
      <c r="R12" s="28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R12,2020N1,00000000,20200415,E,TB03,@TB030002,KTLEANY,USD,PENZ,1000,,,,,,</v>
      </c>
    </row>
    <row r="13" spans="1:16" ht="12.75">
      <c r="A13" s="13" t="s">
        <v>17</v>
      </c>
      <c r="B13" s="24"/>
      <c r="C13" s="24"/>
      <c r="D13" s="12"/>
      <c r="E13" s="44"/>
      <c r="F13" s="44"/>
      <c r="G13" s="12"/>
      <c r="H13" s="44"/>
      <c r="I13" s="44"/>
      <c r="J13" s="44"/>
      <c r="K13" s="44"/>
      <c r="M13" s="91"/>
      <c r="N13" s="91"/>
      <c r="O13" s="91"/>
      <c r="P13" s="91"/>
    </row>
    <row r="14" spans="1:11" ht="12.75">
      <c r="A14" s="13" t="s">
        <v>14</v>
      </c>
      <c r="B14" s="24"/>
      <c r="C14" s="24"/>
      <c r="D14" s="12"/>
      <c r="E14" s="44"/>
      <c r="F14" s="44"/>
      <c r="G14" s="12"/>
      <c r="H14" s="44"/>
      <c r="I14" s="44"/>
      <c r="J14" s="44"/>
      <c r="K14" s="44"/>
    </row>
    <row r="15" spans="1:11" ht="12.75">
      <c r="A15" s="13" t="s">
        <v>14</v>
      </c>
      <c r="B15" s="24"/>
      <c r="C15" s="24"/>
      <c r="D15" s="12"/>
      <c r="E15" s="44"/>
      <c r="F15" s="44"/>
      <c r="G15" s="12"/>
      <c r="H15" s="44"/>
      <c r="I15" s="44"/>
      <c r="J15" s="44"/>
      <c r="K15" s="44"/>
    </row>
    <row r="16" spans="1:11" ht="12.75">
      <c r="A16" s="14" t="s">
        <v>34</v>
      </c>
      <c r="B16" s="15"/>
      <c r="C16" s="15"/>
      <c r="D16" s="34"/>
      <c r="E16" s="35"/>
      <c r="F16" s="35"/>
      <c r="G16" s="34"/>
      <c r="H16" s="35"/>
      <c r="I16" s="35"/>
      <c r="J16" s="34"/>
      <c r="K16" s="34"/>
    </row>
    <row r="17" spans="1:9" ht="12.75">
      <c r="A17" s="51"/>
      <c r="B17" s="56"/>
      <c r="C17" s="56"/>
      <c r="D17" s="42"/>
      <c r="E17" s="42"/>
      <c r="F17" s="42"/>
      <c r="G17" s="42"/>
      <c r="H17" s="42"/>
      <c r="I17" s="42"/>
    </row>
    <row r="18" spans="2:11" ht="12.75">
      <c r="B18" s="56"/>
      <c r="C18" s="56"/>
      <c r="D18" s="56"/>
      <c r="E18" s="42"/>
      <c r="F18" s="42"/>
      <c r="G18" s="42"/>
      <c r="H18" s="42"/>
      <c r="I18" s="42"/>
      <c r="J18" s="42"/>
      <c r="K18" s="42"/>
    </row>
    <row r="19" ht="45.75" customHeight="1">
      <c r="A19" s="8" t="s">
        <v>101</v>
      </c>
    </row>
    <row r="20" spans="1:18" s="51" customFormat="1" ht="32.25" customHeight="1">
      <c r="A20" s="145" t="s">
        <v>226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M20" s="80"/>
      <c r="N20" s="80"/>
      <c r="O20" s="80"/>
      <c r="P20" s="80"/>
      <c r="Q20" s="80"/>
      <c r="R20" s="80"/>
    </row>
    <row r="21" spans="13:18" s="51" customFormat="1" ht="12.75">
      <c r="M21" s="80"/>
      <c r="N21" s="80"/>
      <c r="O21" s="80"/>
      <c r="P21" s="80"/>
      <c r="Q21" s="80"/>
      <c r="R21" s="80"/>
    </row>
    <row r="22" spans="1:18" s="51" customFormat="1" ht="21" customHeight="1">
      <c r="A22" s="139" t="s">
        <v>44</v>
      </c>
      <c r="B22" s="139" t="s">
        <v>227</v>
      </c>
      <c r="C22" s="139"/>
      <c r="D22" s="144" t="s">
        <v>0</v>
      </c>
      <c r="E22" s="144"/>
      <c r="F22" s="144"/>
      <c r="G22" s="144"/>
      <c r="H22" s="144"/>
      <c r="I22" s="144"/>
      <c r="J22" s="139" t="s">
        <v>51</v>
      </c>
      <c r="K22" s="139"/>
      <c r="M22" s="80"/>
      <c r="N22" s="80"/>
      <c r="O22" s="80"/>
      <c r="P22" s="80"/>
      <c r="Q22" s="80"/>
      <c r="R22" s="80"/>
    </row>
    <row r="23" spans="1:18" s="51" customFormat="1" ht="21" customHeight="1">
      <c r="A23" s="139"/>
      <c r="B23" s="139"/>
      <c r="C23" s="139"/>
      <c r="D23" s="144"/>
      <c r="E23" s="144"/>
      <c r="F23" s="144"/>
      <c r="G23" s="144"/>
      <c r="H23" s="144"/>
      <c r="I23" s="144"/>
      <c r="J23" s="139"/>
      <c r="K23" s="139"/>
      <c r="M23" s="80"/>
      <c r="N23" s="80"/>
      <c r="O23" s="80"/>
      <c r="P23" s="80"/>
      <c r="Q23" s="80"/>
      <c r="R23" s="80"/>
    </row>
    <row r="24" spans="1:18" s="51" customFormat="1" ht="21" customHeight="1">
      <c r="A24" s="139"/>
      <c r="B24" s="139"/>
      <c r="C24" s="139"/>
      <c r="D24" s="139" t="s">
        <v>53</v>
      </c>
      <c r="E24" s="139"/>
      <c r="F24" s="139"/>
      <c r="G24" s="139" t="s">
        <v>54</v>
      </c>
      <c r="H24" s="139"/>
      <c r="I24" s="139"/>
      <c r="J24" s="139"/>
      <c r="K24" s="139"/>
      <c r="M24" s="80"/>
      <c r="N24" s="80"/>
      <c r="O24" s="80"/>
      <c r="P24" s="80"/>
      <c r="Q24" s="80"/>
      <c r="R24" s="80"/>
    </row>
    <row r="25" spans="1:19" ht="41.25" customHeight="1">
      <c r="A25" s="139"/>
      <c r="B25" s="4" t="s">
        <v>78</v>
      </c>
      <c r="C25" s="4" t="s">
        <v>75</v>
      </c>
      <c r="D25" s="4" t="s">
        <v>52</v>
      </c>
      <c r="E25" s="4" t="s">
        <v>55</v>
      </c>
      <c r="F25" s="4" t="s">
        <v>56</v>
      </c>
      <c r="G25" s="4" t="s">
        <v>52</v>
      </c>
      <c r="H25" s="4" t="s">
        <v>55</v>
      </c>
      <c r="I25" s="4" t="s">
        <v>56</v>
      </c>
      <c r="J25" s="10" t="s">
        <v>57</v>
      </c>
      <c r="K25" s="10" t="s">
        <v>58</v>
      </c>
      <c r="M25" s="92" t="s">
        <v>145</v>
      </c>
      <c r="N25" s="92" t="s">
        <v>146</v>
      </c>
      <c r="O25" s="92" t="s">
        <v>147</v>
      </c>
      <c r="P25" s="92" t="s">
        <v>148</v>
      </c>
      <c r="Q25" s="92" t="s">
        <v>149</v>
      </c>
      <c r="R25" s="93" t="s">
        <v>150</v>
      </c>
      <c r="S25" s="8" t="s">
        <v>151</v>
      </c>
    </row>
    <row r="26" spans="1:11" s="28" customFormat="1" ht="12.75">
      <c r="A26" s="13"/>
      <c r="B26" s="43" t="s">
        <v>19</v>
      </c>
      <c r="C26" s="43" t="s">
        <v>20</v>
      </c>
      <c r="D26" s="2" t="s">
        <v>21</v>
      </c>
      <c r="E26" s="2" t="s">
        <v>30</v>
      </c>
      <c r="F26" s="2" t="s">
        <v>22</v>
      </c>
      <c r="G26" s="2" t="s">
        <v>23</v>
      </c>
      <c r="H26" s="2" t="s">
        <v>24</v>
      </c>
      <c r="I26" s="14" t="s">
        <v>25</v>
      </c>
      <c r="J26" s="2" t="s">
        <v>26</v>
      </c>
      <c r="K26" s="2" t="s">
        <v>27</v>
      </c>
    </row>
    <row r="27" spans="1:19" ht="12.75">
      <c r="A27" s="13" t="s">
        <v>15</v>
      </c>
      <c r="B27" s="24" t="s">
        <v>206</v>
      </c>
      <c r="C27" s="24" t="s">
        <v>188</v>
      </c>
      <c r="D27" s="12" t="s">
        <v>189</v>
      </c>
      <c r="E27" s="44">
        <v>400000</v>
      </c>
      <c r="F27" s="44">
        <v>425000</v>
      </c>
      <c r="G27" s="12"/>
      <c r="H27" s="44"/>
      <c r="I27" s="44"/>
      <c r="J27" s="44"/>
      <c r="K27" s="44"/>
      <c r="M27" s="91" t="str">
        <f>ELOLAP!$F$7</f>
        <v>R12</v>
      </c>
      <c r="N27" s="91" t="str">
        <f>ELOLAP!$G$7</f>
        <v>2020N1</v>
      </c>
      <c r="O27" s="91" t="str">
        <f>ELOLAP!$H$7</f>
        <v>00000000</v>
      </c>
      <c r="P27" s="91" t="str">
        <f>ELOLAP!$I$7</f>
        <v>20200415</v>
      </c>
      <c r="Q27" s="28" t="s">
        <v>153</v>
      </c>
      <c r="R27" s="28" t="s">
        <v>167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R12,2020N1,00000000,20200415,E,TB04,@TB040001,KTANYA,EUR,AV,400000,425000,,,,,</v>
      </c>
    </row>
    <row r="28" spans="1:16" ht="12.75">
      <c r="A28" s="13" t="s">
        <v>16</v>
      </c>
      <c r="B28" s="24"/>
      <c r="C28" s="24"/>
      <c r="D28" s="12"/>
      <c r="E28" s="44"/>
      <c r="F28" s="44"/>
      <c r="G28" s="12"/>
      <c r="H28" s="44"/>
      <c r="I28" s="44"/>
      <c r="J28" s="44"/>
      <c r="K28" s="44"/>
      <c r="M28" s="91"/>
      <c r="N28" s="91"/>
      <c r="O28" s="91"/>
      <c r="P28" s="91"/>
    </row>
    <row r="29" spans="1:16" ht="12.75">
      <c r="A29" s="13" t="s">
        <v>17</v>
      </c>
      <c r="B29" s="24"/>
      <c r="C29" s="24"/>
      <c r="D29" s="12"/>
      <c r="E29" s="44"/>
      <c r="F29" s="44"/>
      <c r="G29" s="12"/>
      <c r="H29" s="44"/>
      <c r="I29" s="44"/>
      <c r="J29" s="44"/>
      <c r="K29" s="44"/>
      <c r="M29" s="91"/>
      <c r="N29" s="91"/>
      <c r="O29" s="91"/>
      <c r="P29" s="91"/>
    </row>
    <row r="30" spans="1:11" ht="12.75">
      <c r="A30" s="13" t="s">
        <v>14</v>
      </c>
      <c r="B30" s="24"/>
      <c r="C30" s="24"/>
      <c r="D30" s="12"/>
      <c r="E30" s="44"/>
      <c r="F30" s="44"/>
      <c r="G30" s="12"/>
      <c r="H30" s="44"/>
      <c r="I30" s="44"/>
      <c r="J30" s="44"/>
      <c r="K30" s="44"/>
    </row>
    <row r="31" spans="1:11" ht="12.75">
      <c r="A31" s="13" t="s">
        <v>14</v>
      </c>
      <c r="B31" s="24"/>
      <c r="C31" s="24"/>
      <c r="D31" s="12"/>
      <c r="E31" s="44"/>
      <c r="F31" s="44"/>
      <c r="G31" s="12"/>
      <c r="H31" s="44"/>
      <c r="I31" s="44"/>
      <c r="J31" s="44"/>
      <c r="K31" s="44"/>
    </row>
    <row r="32" spans="1:11" ht="12.75">
      <c r="A32" s="14" t="s">
        <v>34</v>
      </c>
      <c r="B32" s="15"/>
      <c r="C32" s="15"/>
      <c r="D32" s="34"/>
      <c r="E32" s="35"/>
      <c r="F32" s="35"/>
      <c r="G32" s="34"/>
      <c r="H32" s="35"/>
      <c r="I32" s="35"/>
      <c r="J32" s="34"/>
      <c r="K32" s="34"/>
    </row>
    <row r="33" spans="1:11" ht="24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</sheetData>
  <sheetProtection/>
  <mergeCells count="16">
    <mergeCell ref="D22:I23"/>
    <mergeCell ref="J22:K24"/>
    <mergeCell ref="B6:C8"/>
    <mergeCell ref="B22:C24"/>
    <mergeCell ref="D24:F24"/>
    <mergeCell ref="G24:I24"/>
    <mergeCell ref="A6:A9"/>
    <mergeCell ref="D6:I7"/>
    <mergeCell ref="C2:I2"/>
    <mergeCell ref="A33:K33"/>
    <mergeCell ref="J6:K8"/>
    <mergeCell ref="D8:F8"/>
    <mergeCell ref="G8:I8"/>
    <mergeCell ref="A22:A25"/>
    <mergeCell ref="A4:K4"/>
    <mergeCell ref="A20:K20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4">
      <selection activeCell="G12" sqref="G12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9" width="14.00390625" style="1" customWidth="1"/>
    <col min="10" max="10" width="10.140625" style="28" customWidth="1"/>
    <col min="11" max="11" width="12.00390625" style="28" customWidth="1"/>
    <col min="12" max="12" width="15.7109375" style="28" customWidth="1"/>
    <col min="13" max="14" width="10.140625" style="28" customWidth="1"/>
    <col min="15" max="15" width="9.140625" style="28" customWidth="1"/>
    <col min="16" max="16384" width="9.140625" style="1" customWidth="1"/>
  </cols>
  <sheetData>
    <row r="1" spans="1:15" s="6" customFormat="1" ht="29.25" customHeight="1">
      <c r="A1" s="1" t="s">
        <v>215</v>
      </c>
      <c r="J1" s="28"/>
      <c r="K1" s="28"/>
      <c r="L1" s="28"/>
      <c r="M1" s="28"/>
      <c r="N1" s="28"/>
      <c r="O1" s="28"/>
    </row>
    <row r="2" spans="2:9" ht="78.75" customHeight="1">
      <c r="B2" s="137" t="s">
        <v>122</v>
      </c>
      <c r="C2" s="137"/>
      <c r="D2" s="137"/>
      <c r="E2" s="137"/>
      <c r="F2" s="137"/>
      <c r="G2" s="137"/>
      <c r="H2" s="7"/>
      <c r="I2" s="7"/>
    </row>
    <row r="3" spans="1:2" ht="12.75">
      <c r="A3" s="50" t="s">
        <v>102</v>
      </c>
      <c r="B3" s="51"/>
    </row>
    <row r="4" spans="1:15" s="51" customFormat="1" ht="33.75" customHeight="1">
      <c r="A4" s="138" t="s">
        <v>228</v>
      </c>
      <c r="B4" s="138"/>
      <c r="C4" s="160"/>
      <c r="D4" s="160"/>
      <c r="E4" s="161"/>
      <c r="F4" s="161"/>
      <c r="G4" s="161"/>
      <c r="H4" s="161"/>
      <c r="I4" s="161"/>
      <c r="J4" s="161"/>
      <c r="K4" s="161"/>
      <c r="L4" s="95"/>
      <c r="M4" s="95"/>
      <c r="N4" s="80"/>
      <c r="O4" s="80"/>
    </row>
    <row r="5" spans="1:11" ht="12.75">
      <c r="A5" s="8"/>
      <c r="K5" s="65"/>
    </row>
    <row r="6" spans="1:8" ht="13.5" customHeight="1">
      <c r="A6" s="162" t="s">
        <v>37</v>
      </c>
      <c r="B6" s="162" t="s">
        <v>38</v>
      </c>
      <c r="C6" s="162"/>
      <c r="D6" s="156" t="s">
        <v>60</v>
      </c>
      <c r="E6" s="158"/>
      <c r="F6" s="157"/>
      <c r="G6" s="162" t="s">
        <v>80</v>
      </c>
      <c r="H6" s="139" t="s">
        <v>130</v>
      </c>
    </row>
    <row r="7" spans="1:8" ht="16.5" customHeight="1">
      <c r="A7" s="162"/>
      <c r="B7" s="162" t="s">
        <v>61</v>
      </c>
      <c r="C7" s="162" t="s">
        <v>62</v>
      </c>
      <c r="D7" s="163" t="s">
        <v>89</v>
      </c>
      <c r="E7" s="156" t="s">
        <v>118</v>
      </c>
      <c r="F7" s="157"/>
      <c r="G7" s="162"/>
      <c r="H7" s="139"/>
    </row>
    <row r="8" spans="1:16" ht="31.5" customHeight="1">
      <c r="A8" s="162"/>
      <c r="B8" s="162"/>
      <c r="C8" s="162"/>
      <c r="D8" s="164"/>
      <c r="E8" s="10" t="s">
        <v>59</v>
      </c>
      <c r="F8" s="10" t="s">
        <v>119</v>
      </c>
      <c r="G8" s="162"/>
      <c r="H8" s="139"/>
      <c r="I8" s="59"/>
      <c r="J8" s="92" t="s">
        <v>145</v>
      </c>
      <c r="K8" s="92" t="s">
        <v>146</v>
      </c>
      <c r="L8" s="92" t="s">
        <v>147</v>
      </c>
      <c r="M8" s="92" t="s">
        <v>148</v>
      </c>
      <c r="N8" s="92" t="s">
        <v>149</v>
      </c>
      <c r="O8" s="93" t="s">
        <v>150</v>
      </c>
      <c r="P8" s="8" t="s">
        <v>151</v>
      </c>
    </row>
    <row r="9" spans="1:16" ht="12.75" customHeight="1">
      <c r="A9" s="60"/>
      <c r="B9" s="60" t="s">
        <v>19</v>
      </c>
      <c r="C9" s="60" t="s">
        <v>20</v>
      </c>
      <c r="D9" s="60" t="s">
        <v>21</v>
      </c>
      <c r="E9" s="60" t="s">
        <v>30</v>
      </c>
      <c r="F9" s="60" t="s">
        <v>22</v>
      </c>
      <c r="G9" s="60" t="s">
        <v>23</v>
      </c>
      <c r="H9" s="60" t="s">
        <v>24</v>
      </c>
      <c r="P9" s="6"/>
    </row>
    <row r="10" spans="1:16" ht="13.5" customHeight="1">
      <c r="A10" s="13" t="s">
        <v>15</v>
      </c>
      <c r="B10" s="61" t="s">
        <v>190</v>
      </c>
      <c r="C10" s="61" t="s">
        <v>191</v>
      </c>
      <c r="D10" s="61"/>
      <c r="E10" s="62"/>
      <c r="F10" s="62"/>
      <c r="G10" s="61" t="s">
        <v>206</v>
      </c>
      <c r="H10" s="63">
        <v>25</v>
      </c>
      <c r="J10" s="91" t="str">
        <f>ELOLAP!$F$7</f>
        <v>R12</v>
      </c>
      <c r="K10" s="91" t="str">
        <f>ELOLAP!$G$7</f>
        <v>2020N1</v>
      </c>
      <c r="L10" s="91" t="str">
        <f>ELOLAP!$H$7</f>
        <v>00000000</v>
      </c>
      <c r="M10" s="91" t="str">
        <f>ELOLAP!$I$7</f>
        <v>20200415</v>
      </c>
      <c r="N10" s="28" t="s">
        <v>153</v>
      </c>
      <c r="O10" s="28" t="s">
        <v>168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R12,2020N1,00000000,20200415,E,TB05,@TB050001,HU00000xxxxx,xxx elsőbbségi részvény,,,,KTANYA,25</v>
      </c>
    </row>
    <row r="11" spans="1:16" ht="12.75">
      <c r="A11" s="13" t="s">
        <v>16</v>
      </c>
      <c r="B11" s="61" t="s">
        <v>190</v>
      </c>
      <c r="C11" s="61" t="s">
        <v>192</v>
      </c>
      <c r="D11" s="61"/>
      <c r="E11" s="62"/>
      <c r="F11" s="62"/>
      <c r="G11" s="61" t="s">
        <v>205</v>
      </c>
      <c r="H11" s="63">
        <v>1928748</v>
      </c>
      <c r="J11" s="91" t="str">
        <f>ELOLAP!$F$7</f>
        <v>R12</v>
      </c>
      <c r="K11" s="91" t="str">
        <f>ELOLAP!$G$7</f>
        <v>2020N1</v>
      </c>
      <c r="L11" s="91" t="str">
        <f>ELOLAP!$H$7</f>
        <v>00000000</v>
      </c>
      <c r="M11" s="91" t="str">
        <f>ELOLAP!$I$7</f>
        <v>20200415</v>
      </c>
      <c r="N11" s="28" t="s">
        <v>153</v>
      </c>
      <c r="O11" s="28" t="str">
        <f>O10</f>
        <v>TB05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R12,2020N1,00000000,20200415,E,TB05,@TB050002,HU00000xxxxx,xxx törzsrészvény,,,,KLANYA,1928748</v>
      </c>
    </row>
    <row r="12" spans="1:13" ht="12.75">
      <c r="A12" s="13" t="s">
        <v>17</v>
      </c>
      <c r="B12" s="12"/>
      <c r="C12" s="12"/>
      <c r="D12" s="12"/>
      <c r="E12" s="44"/>
      <c r="F12" s="44"/>
      <c r="G12" s="12"/>
      <c r="H12" s="44"/>
      <c r="J12" s="91"/>
      <c r="K12" s="91"/>
      <c r="L12" s="91"/>
      <c r="M12" s="91"/>
    </row>
    <row r="13" spans="1:8" ht="12.75">
      <c r="A13" s="13" t="s">
        <v>14</v>
      </c>
      <c r="B13" s="12"/>
      <c r="C13" s="12"/>
      <c r="D13" s="12"/>
      <c r="E13" s="44"/>
      <c r="F13" s="44"/>
      <c r="G13" s="12"/>
      <c r="H13" s="44"/>
    </row>
    <row r="14" spans="1:8" ht="12.75">
      <c r="A14" s="13" t="s">
        <v>34</v>
      </c>
      <c r="B14" s="12"/>
      <c r="C14" s="12"/>
      <c r="D14" s="12"/>
      <c r="E14" s="44"/>
      <c r="F14" s="44"/>
      <c r="G14" s="12"/>
      <c r="H14" s="44"/>
    </row>
    <row r="15" spans="1:14" ht="24.75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98"/>
      <c r="M15" s="98"/>
      <c r="N15" s="3"/>
    </row>
    <row r="16" spans="1:18" ht="27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99"/>
      <c r="M16" s="99"/>
      <c r="N16" s="99"/>
      <c r="O16" s="99"/>
      <c r="P16" s="64"/>
      <c r="Q16" s="64"/>
      <c r="R16" s="64"/>
    </row>
    <row r="18" spans="2:10" ht="12.75">
      <c r="B18" s="65"/>
      <c r="C18" s="65"/>
      <c r="D18" s="65"/>
      <c r="E18" s="65"/>
      <c r="F18" s="65"/>
      <c r="G18" s="65"/>
      <c r="H18" s="65"/>
      <c r="I18" s="65"/>
      <c r="J18" s="65"/>
    </row>
    <row r="19" spans="1:2" ht="45.75" customHeight="1">
      <c r="A19" s="50" t="s">
        <v>103</v>
      </c>
      <c r="B19" s="51"/>
    </row>
    <row r="20" spans="1:15" s="51" customFormat="1" ht="36.75" customHeight="1">
      <c r="A20" s="138" t="s">
        <v>229</v>
      </c>
      <c r="B20" s="138"/>
      <c r="C20" s="160"/>
      <c r="D20" s="160"/>
      <c r="E20" s="161"/>
      <c r="F20" s="161"/>
      <c r="G20" s="161"/>
      <c r="H20" s="161"/>
      <c r="I20" s="161"/>
      <c r="J20" s="161"/>
      <c r="K20" s="161"/>
      <c r="L20" s="95"/>
      <c r="M20" s="95"/>
      <c r="N20" s="80"/>
      <c r="O20" s="80"/>
    </row>
    <row r="21" spans="1:11" ht="12.7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</row>
    <row r="22" spans="1:11" ht="13.5" customHeight="1">
      <c r="A22" s="162" t="s">
        <v>37</v>
      </c>
      <c r="B22" s="162" t="s">
        <v>38</v>
      </c>
      <c r="C22" s="162"/>
      <c r="D22" s="156" t="s">
        <v>60</v>
      </c>
      <c r="E22" s="158"/>
      <c r="F22" s="157"/>
      <c r="G22" s="162" t="s">
        <v>79</v>
      </c>
      <c r="H22" s="162" t="s">
        <v>63</v>
      </c>
      <c r="I22" s="162" t="s">
        <v>40</v>
      </c>
      <c r="J22" s="162"/>
      <c r="K22" s="162"/>
    </row>
    <row r="23" spans="1:11" ht="16.5" customHeight="1">
      <c r="A23" s="162"/>
      <c r="B23" s="162" t="s">
        <v>61</v>
      </c>
      <c r="C23" s="162" t="s">
        <v>62</v>
      </c>
      <c r="D23" s="163" t="s">
        <v>89</v>
      </c>
      <c r="E23" s="156" t="s">
        <v>118</v>
      </c>
      <c r="F23" s="157"/>
      <c r="G23" s="162"/>
      <c r="H23" s="162"/>
      <c r="I23" s="162"/>
      <c r="J23" s="162"/>
      <c r="K23" s="162"/>
    </row>
    <row r="24" spans="1:19" ht="48" customHeight="1">
      <c r="A24" s="162"/>
      <c r="B24" s="162"/>
      <c r="C24" s="162"/>
      <c r="D24" s="164"/>
      <c r="E24" s="10" t="s">
        <v>59</v>
      </c>
      <c r="F24" s="10" t="s">
        <v>119</v>
      </c>
      <c r="G24" s="162"/>
      <c r="H24" s="162"/>
      <c r="I24" s="10" t="s">
        <v>41</v>
      </c>
      <c r="J24" s="10" t="s">
        <v>39</v>
      </c>
      <c r="K24" s="10" t="s">
        <v>36</v>
      </c>
      <c r="M24" s="92" t="s">
        <v>145</v>
      </c>
      <c r="N24" s="101" t="s">
        <v>146</v>
      </c>
      <c r="O24" s="101" t="s">
        <v>212</v>
      </c>
      <c r="P24" s="97" t="s">
        <v>148</v>
      </c>
      <c r="Q24" s="97" t="s">
        <v>149</v>
      </c>
      <c r="R24" s="8" t="s">
        <v>150</v>
      </c>
      <c r="S24" s="8" t="s">
        <v>151</v>
      </c>
    </row>
    <row r="25" spans="1:19" ht="12.75" customHeight="1">
      <c r="A25" s="60"/>
      <c r="B25" s="60" t="s">
        <v>19</v>
      </c>
      <c r="C25" s="60" t="s">
        <v>20</v>
      </c>
      <c r="D25" s="60" t="s">
        <v>21</v>
      </c>
      <c r="E25" s="60" t="s">
        <v>30</v>
      </c>
      <c r="F25" s="60" t="s">
        <v>22</v>
      </c>
      <c r="G25" s="66" t="s">
        <v>23</v>
      </c>
      <c r="H25" s="60" t="s">
        <v>24</v>
      </c>
      <c r="I25" s="60" t="s">
        <v>25</v>
      </c>
      <c r="J25" s="60" t="s">
        <v>26</v>
      </c>
      <c r="K25" s="60" t="s">
        <v>27</v>
      </c>
      <c r="P25" s="6"/>
      <c r="Q25" s="6"/>
      <c r="R25" s="6"/>
      <c r="S25" s="6"/>
    </row>
    <row r="26" spans="1:19" ht="12.75">
      <c r="A26" s="13" t="s">
        <v>15</v>
      </c>
      <c r="B26" s="12"/>
      <c r="C26" s="12"/>
      <c r="D26" s="12"/>
      <c r="E26" s="44"/>
      <c r="F26" s="44"/>
      <c r="G26" s="12"/>
      <c r="H26" s="44"/>
      <c r="I26" s="12"/>
      <c r="J26" s="2"/>
      <c r="K26" s="2"/>
      <c r="M26" s="91" t="str">
        <f>ELOLAP!$F$7</f>
        <v>R12</v>
      </c>
      <c r="N26" s="100" t="str">
        <f>ELOLAP!$G$7</f>
        <v>2020N1</v>
      </c>
      <c r="O26" s="91" t="str">
        <f>ELOLAP!$H$7</f>
        <v>00000000</v>
      </c>
      <c r="P26" s="67" t="str">
        <f>ELOLAP!$I$7</f>
        <v>20200415</v>
      </c>
      <c r="Q26" s="28" t="s">
        <v>171</v>
      </c>
      <c r="R26" s="1" t="s">
        <v>169</v>
      </c>
      <c r="S26" s="1" t="str">
        <f>M26&amp;","&amp;N26&amp;","&amp;O26&amp;","&amp;P26&amp;","&amp;Q26&amp;","&amp;R26</f>
        <v>R12,2020N1,00000000,20200415,N,TB06</v>
      </c>
    </row>
    <row r="27" spans="1:16" ht="12.75">
      <c r="A27" s="13" t="s">
        <v>16</v>
      </c>
      <c r="B27" s="12"/>
      <c r="C27" s="12"/>
      <c r="D27" s="12"/>
      <c r="E27" s="44"/>
      <c r="F27" s="44"/>
      <c r="G27" s="12"/>
      <c r="H27" s="44"/>
      <c r="I27" s="12"/>
      <c r="J27" s="2"/>
      <c r="K27" s="2"/>
      <c r="M27" s="91"/>
      <c r="N27" s="100"/>
      <c r="O27" s="91"/>
      <c r="P27" s="67"/>
    </row>
    <row r="28" spans="1:16" ht="12.75">
      <c r="A28" s="13" t="s">
        <v>17</v>
      </c>
      <c r="B28" s="12"/>
      <c r="C28" s="12"/>
      <c r="D28" s="12"/>
      <c r="E28" s="44"/>
      <c r="F28" s="44"/>
      <c r="G28" s="12"/>
      <c r="H28" s="44"/>
      <c r="I28" s="12"/>
      <c r="J28" s="2"/>
      <c r="K28" s="2"/>
      <c r="M28" s="91"/>
      <c r="N28" s="100"/>
      <c r="O28" s="91"/>
      <c r="P28" s="67"/>
    </row>
    <row r="29" spans="1:11" ht="12.75">
      <c r="A29" s="13" t="s">
        <v>14</v>
      </c>
      <c r="B29" s="12"/>
      <c r="C29" s="12"/>
      <c r="D29" s="12"/>
      <c r="E29" s="44"/>
      <c r="F29" s="44"/>
      <c r="G29" s="12"/>
      <c r="H29" s="44"/>
      <c r="I29" s="12"/>
      <c r="J29" s="2"/>
      <c r="K29" s="2"/>
    </row>
    <row r="30" spans="1:11" ht="12.75">
      <c r="A30" s="13" t="s">
        <v>34</v>
      </c>
      <c r="B30" s="12"/>
      <c r="C30" s="12"/>
      <c r="D30" s="12"/>
      <c r="E30" s="44"/>
      <c r="F30" s="44"/>
      <c r="G30" s="12"/>
      <c r="H30" s="44"/>
      <c r="I30" s="12"/>
      <c r="J30" s="2"/>
      <c r="K30" s="2"/>
    </row>
    <row r="31" spans="1:14" ht="18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</row>
    <row r="32" spans="1:14" ht="27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98"/>
      <c r="M32" s="98"/>
      <c r="N32" s="3"/>
    </row>
  </sheetData>
  <sheetProtection/>
  <mergeCells count="27">
    <mergeCell ref="A6:A8"/>
    <mergeCell ref="B6:C6"/>
    <mergeCell ref="G6:G8"/>
    <mergeCell ref="H6:H8"/>
    <mergeCell ref="B7:B8"/>
    <mergeCell ref="C7:C8"/>
    <mergeCell ref="D7:D8"/>
    <mergeCell ref="A32:K32"/>
    <mergeCell ref="A20:K20"/>
    <mergeCell ref="A22:A24"/>
    <mergeCell ref="B22:C22"/>
    <mergeCell ref="G22:G24"/>
    <mergeCell ref="H22:H24"/>
    <mergeCell ref="I22:K23"/>
    <mergeCell ref="B23:B24"/>
    <mergeCell ref="C23:C24"/>
    <mergeCell ref="D23:D24"/>
    <mergeCell ref="B2:G2"/>
    <mergeCell ref="A31:N31"/>
    <mergeCell ref="A16:K16"/>
    <mergeCell ref="A15:K15"/>
    <mergeCell ref="E7:F7"/>
    <mergeCell ref="D22:F22"/>
    <mergeCell ref="E23:F23"/>
    <mergeCell ref="A21:K21"/>
    <mergeCell ref="D6:F6"/>
    <mergeCell ref="A4:K4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9">
      <selection activeCell="F23" sqref="F23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0" width="9.140625" style="1" customWidth="1"/>
    <col min="11" max="16" width="9.140625" style="28" customWidth="1"/>
    <col min="17" max="16384" width="9.140625" style="1" customWidth="1"/>
  </cols>
  <sheetData>
    <row r="1" spans="1:16" s="6" customFormat="1" ht="29.25" customHeight="1">
      <c r="A1" s="1" t="s">
        <v>215</v>
      </c>
      <c r="K1" s="28"/>
      <c r="L1" s="28"/>
      <c r="M1" s="28"/>
      <c r="N1" s="28"/>
      <c r="O1" s="28"/>
      <c r="P1" s="28"/>
    </row>
    <row r="2" spans="3:9" ht="78.75" customHeight="1">
      <c r="C2" s="137" t="s">
        <v>122</v>
      </c>
      <c r="D2" s="137"/>
      <c r="E2" s="137"/>
      <c r="F2" s="137"/>
      <c r="G2" s="137"/>
      <c r="H2" s="137"/>
      <c r="I2" s="137"/>
    </row>
    <row r="3" ht="12.75">
      <c r="A3" s="8" t="s">
        <v>104</v>
      </c>
    </row>
    <row r="4" spans="1:16" s="51" customFormat="1" ht="39.75" customHeight="1">
      <c r="A4" s="138" t="s">
        <v>230</v>
      </c>
      <c r="B4" s="138"/>
      <c r="C4" s="138"/>
      <c r="D4" s="138"/>
      <c r="E4" s="138"/>
      <c r="F4" s="138"/>
      <c r="G4" s="138"/>
      <c r="H4" s="138"/>
      <c r="I4" s="138"/>
      <c r="K4" s="80"/>
      <c r="L4" s="80"/>
      <c r="M4" s="80"/>
      <c r="N4" s="80"/>
      <c r="O4" s="80"/>
      <c r="P4" s="80"/>
    </row>
    <row r="5" spans="1:16" s="51" customFormat="1" ht="12.75">
      <c r="A5" s="80"/>
      <c r="B5" s="80"/>
      <c r="C5" s="80"/>
      <c r="K5" s="80"/>
      <c r="L5" s="80"/>
      <c r="M5" s="80"/>
      <c r="N5" s="80"/>
      <c r="O5" s="80"/>
      <c r="P5" s="80"/>
    </row>
    <row r="6" spans="1:16" s="51" customFormat="1" ht="12.75" customHeight="1">
      <c r="A6" s="141" t="s">
        <v>44</v>
      </c>
      <c r="B6" s="141" t="s">
        <v>133</v>
      </c>
      <c r="C6" s="141" t="s">
        <v>90</v>
      </c>
      <c r="D6" s="167" t="s">
        <v>91</v>
      </c>
      <c r="E6" s="168"/>
      <c r="F6" s="168"/>
      <c r="G6" s="168"/>
      <c r="H6" s="168"/>
      <c r="I6" s="169"/>
      <c r="K6" s="80"/>
      <c r="L6" s="80"/>
      <c r="M6" s="80"/>
      <c r="N6" s="80"/>
      <c r="O6" s="80"/>
      <c r="P6" s="80"/>
    </row>
    <row r="7" spans="1:16" s="51" customFormat="1" ht="25.5" customHeight="1">
      <c r="A7" s="142"/>
      <c r="B7" s="142"/>
      <c r="C7" s="142"/>
      <c r="D7" s="141" t="s">
        <v>92</v>
      </c>
      <c r="E7" s="150" t="s">
        <v>7</v>
      </c>
      <c r="F7" s="151"/>
      <c r="G7" s="165" t="s">
        <v>8</v>
      </c>
      <c r="H7" s="166"/>
      <c r="I7" s="141" t="s">
        <v>93</v>
      </c>
      <c r="K7" s="80"/>
      <c r="L7" s="80"/>
      <c r="M7" s="80"/>
      <c r="N7" s="80"/>
      <c r="O7" s="80"/>
      <c r="P7" s="80"/>
    </row>
    <row r="8" spans="1:17" s="51" customFormat="1" ht="114.75">
      <c r="A8" s="143"/>
      <c r="B8" s="143"/>
      <c r="C8" s="143"/>
      <c r="D8" s="143"/>
      <c r="E8" s="4" t="s">
        <v>123</v>
      </c>
      <c r="F8" s="108" t="s">
        <v>234</v>
      </c>
      <c r="G8" s="4" t="s">
        <v>94</v>
      </c>
      <c r="H8" s="4" t="s">
        <v>96</v>
      </c>
      <c r="I8" s="143"/>
      <c r="K8" s="95" t="s">
        <v>145</v>
      </c>
      <c r="L8" s="95" t="s">
        <v>146</v>
      </c>
      <c r="M8" s="95" t="s">
        <v>147</v>
      </c>
      <c r="N8" s="95" t="s">
        <v>148</v>
      </c>
      <c r="O8" s="95" t="s">
        <v>149</v>
      </c>
      <c r="P8" s="96" t="s">
        <v>150</v>
      </c>
      <c r="Q8" s="50" t="s">
        <v>151</v>
      </c>
    </row>
    <row r="9" spans="1:17" s="51" customFormat="1" ht="12.75">
      <c r="A9" s="81"/>
      <c r="B9" s="82" t="s">
        <v>19</v>
      </c>
      <c r="C9" s="14" t="s">
        <v>20</v>
      </c>
      <c r="D9" s="82" t="s">
        <v>21</v>
      </c>
      <c r="E9" s="82" t="s">
        <v>30</v>
      </c>
      <c r="F9" s="82" t="s">
        <v>22</v>
      </c>
      <c r="G9" s="82" t="s">
        <v>23</v>
      </c>
      <c r="H9" s="82" t="s">
        <v>24</v>
      </c>
      <c r="I9" s="82" t="s">
        <v>25</v>
      </c>
      <c r="K9" s="80"/>
      <c r="L9" s="80"/>
      <c r="M9" s="80"/>
      <c r="N9" s="80"/>
      <c r="O9" s="80"/>
      <c r="P9" s="80"/>
      <c r="Q9" s="83"/>
    </row>
    <row r="10" spans="1:17" ht="12.75">
      <c r="A10" s="13" t="s">
        <v>15</v>
      </c>
      <c r="B10" s="24" t="s">
        <v>208</v>
      </c>
      <c r="C10" s="24" t="s">
        <v>184</v>
      </c>
      <c r="D10" s="44">
        <v>1000000</v>
      </c>
      <c r="E10" s="44"/>
      <c r="F10" s="44"/>
      <c r="H10" s="44">
        <v>1000000</v>
      </c>
      <c r="I10" s="44">
        <v>0</v>
      </c>
      <c r="J10" s="32">
        <f>D10+E10-G10-H10-I10</f>
        <v>0</v>
      </c>
      <c r="K10" s="91" t="str">
        <f>ELOLAP!$F$7</f>
        <v>R12</v>
      </c>
      <c r="L10" s="91" t="str">
        <f>ELOLAP!$G$7</f>
        <v>2020N1</v>
      </c>
      <c r="M10" s="91" t="str">
        <f>ELOLAP!$H$7</f>
        <v>00000000</v>
      </c>
      <c r="N10" s="91" t="str">
        <f>ELOLAP!$I$7</f>
        <v>20200415</v>
      </c>
      <c r="O10" s="28" t="s">
        <v>153</v>
      </c>
      <c r="P10" s="28" t="s">
        <v>170</v>
      </c>
      <c r="Q10" s="1" t="str">
        <f>K10&amp;","&amp;L10&amp;","&amp;M10&amp;","&amp;N10&amp;","&amp;O10&amp;","&amp;P10&amp;","&amp;"@"&amp;P10&amp;"00"&amp;A10&amp;","&amp;B10&amp;","&amp;C10&amp;","&amp;D10&amp;","&amp;E10&amp;","&amp;F10&amp;","&amp;G10&amp;","&amp;H10&amp;","&amp;I10</f>
        <v>R12,2020N1,00000000,20200415,E,TB07,@TB070001,KLLEANY,HUF,1000000,,,,1000000,0</v>
      </c>
    </row>
    <row r="11" spans="1:14" ht="12.75">
      <c r="A11" s="13" t="s">
        <v>16</v>
      </c>
      <c r="B11" s="24" t="s">
        <v>205</v>
      </c>
      <c r="C11" s="24" t="s">
        <v>184</v>
      </c>
      <c r="D11" s="44">
        <v>2000</v>
      </c>
      <c r="E11" s="44"/>
      <c r="F11" s="44"/>
      <c r="G11" s="44"/>
      <c r="H11" s="44">
        <v>2000</v>
      </c>
      <c r="I11" s="44">
        <v>0</v>
      </c>
      <c r="J11" s="32"/>
      <c r="K11" s="91"/>
      <c r="L11" s="91"/>
      <c r="M11" s="91"/>
      <c r="N11" s="91"/>
    </row>
    <row r="12" spans="1:14" ht="12.75">
      <c r="A12" s="13" t="s">
        <v>17</v>
      </c>
      <c r="B12" s="24"/>
      <c r="C12" s="24"/>
      <c r="D12" s="44"/>
      <c r="E12" s="44"/>
      <c r="F12" s="44"/>
      <c r="G12" s="44"/>
      <c r="H12" s="44"/>
      <c r="I12" s="44"/>
      <c r="J12" s="32"/>
      <c r="K12" s="91"/>
      <c r="L12" s="91"/>
      <c r="M12" s="91"/>
      <c r="N12" s="91"/>
    </row>
    <row r="13" spans="1:9" ht="12.75">
      <c r="A13" s="13" t="s">
        <v>14</v>
      </c>
      <c r="B13" s="24"/>
      <c r="C13" s="24"/>
      <c r="D13" s="44"/>
      <c r="E13" s="44"/>
      <c r="F13" s="44"/>
      <c r="G13" s="44"/>
      <c r="H13" s="44"/>
      <c r="I13" s="44"/>
    </row>
    <row r="14" spans="1:9" ht="12.75">
      <c r="A14" s="13" t="s">
        <v>34</v>
      </c>
      <c r="B14" s="24"/>
      <c r="C14" s="24"/>
      <c r="D14" s="44"/>
      <c r="E14" s="44"/>
      <c r="F14" s="44"/>
      <c r="G14" s="44"/>
      <c r="H14" s="44"/>
      <c r="I14" s="44"/>
    </row>
    <row r="15" spans="1:11" ht="18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94"/>
    </row>
    <row r="16" spans="1:11" ht="12.75">
      <c r="A16" s="51"/>
      <c r="B16" s="56"/>
      <c r="C16" s="56"/>
      <c r="D16" s="42"/>
      <c r="E16" s="42"/>
      <c r="F16" s="42"/>
      <c r="G16" s="42"/>
      <c r="H16" s="42"/>
      <c r="I16" s="42"/>
      <c r="J16" s="42"/>
      <c r="K16" s="3"/>
    </row>
    <row r="17" spans="2:3" ht="24.75" customHeight="1">
      <c r="B17" s="56"/>
      <c r="C17" s="56"/>
    </row>
    <row r="18" ht="12.75">
      <c r="A18" s="8" t="s">
        <v>105</v>
      </c>
    </row>
    <row r="19" spans="1:16" s="51" customFormat="1" ht="45.75" customHeight="1">
      <c r="A19" s="138" t="s">
        <v>231</v>
      </c>
      <c r="B19" s="138"/>
      <c r="C19" s="138"/>
      <c r="D19" s="138"/>
      <c r="E19" s="138"/>
      <c r="F19" s="138"/>
      <c r="G19" s="138"/>
      <c r="H19" s="138"/>
      <c r="I19" s="138"/>
      <c r="K19" s="80"/>
      <c r="L19" s="80"/>
      <c r="M19" s="80"/>
      <c r="N19" s="80"/>
      <c r="O19" s="80"/>
      <c r="P19" s="80"/>
    </row>
    <row r="20" spans="11:16" s="51" customFormat="1" ht="12.75">
      <c r="K20" s="80"/>
      <c r="L20" s="80"/>
      <c r="M20" s="80"/>
      <c r="N20" s="80"/>
      <c r="O20" s="80"/>
      <c r="P20" s="80"/>
    </row>
    <row r="21" spans="1:16" s="51" customFormat="1" ht="12.75" customHeight="1">
      <c r="A21" s="141" t="s">
        <v>44</v>
      </c>
      <c r="B21" s="141" t="s">
        <v>126</v>
      </c>
      <c r="C21" s="141" t="s">
        <v>90</v>
      </c>
      <c r="D21" s="167" t="s">
        <v>95</v>
      </c>
      <c r="E21" s="168"/>
      <c r="F21" s="168"/>
      <c r="G21" s="168"/>
      <c r="H21" s="168"/>
      <c r="I21" s="169"/>
      <c r="K21" s="80"/>
      <c r="L21" s="80"/>
      <c r="M21" s="80"/>
      <c r="N21" s="80"/>
      <c r="O21" s="80"/>
      <c r="P21" s="80"/>
    </row>
    <row r="22" spans="1:16" s="51" customFormat="1" ht="25.5" customHeight="1">
      <c r="A22" s="142"/>
      <c r="B22" s="142"/>
      <c r="C22" s="142"/>
      <c r="D22" s="141" t="s">
        <v>92</v>
      </c>
      <c r="E22" s="150" t="s">
        <v>12</v>
      </c>
      <c r="F22" s="151"/>
      <c r="G22" s="165" t="s">
        <v>13</v>
      </c>
      <c r="H22" s="166"/>
      <c r="I22" s="141" t="s">
        <v>93</v>
      </c>
      <c r="K22" s="80"/>
      <c r="L22" s="80"/>
      <c r="M22" s="80"/>
      <c r="N22" s="80"/>
      <c r="O22" s="80"/>
      <c r="P22" s="80"/>
    </row>
    <row r="23" spans="1:17" s="51" customFormat="1" ht="114.75">
      <c r="A23" s="143"/>
      <c r="B23" s="143"/>
      <c r="C23" s="143"/>
      <c r="D23" s="143"/>
      <c r="E23" s="4" t="s">
        <v>123</v>
      </c>
      <c r="F23" s="108" t="s">
        <v>234</v>
      </c>
      <c r="G23" s="4" t="s">
        <v>94</v>
      </c>
      <c r="H23" s="4" t="s">
        <v>96</v>
      </c>
      <c r="I23" s="143"/>
      <c r="K23" s="95" t="s">
        <v>145</v>
      </c>
      <c r="L23" s="95" t="s">
        <v>146</v>
      </c>
      <c r="M23" s="95" t="s">
        <v>147</v>
      </c>
      <c r="N23" s="95" t="s">
        <v>148</v>
      </c>
      <c r="O23" s="95" t="s">
        <v>149</v>
      </c>
      <c r="P23" s="96" t="s">
        <v>150</v>
      </c>
      <c r="Q23" s="50" t="s">
        <v>151</v>
      </c>
    </row>
    <row r="24" spans="1:16" s="51" customFormat="1" ht="12.75">
      <c r="A24" s="81"/>
      <c r="B24" s="82" t="s">
        <v>19</v>
      </c>
      <c r="C24" s="82" t="s">
        <v>20</v>
      </c>
      <c r="D24" s="82" t="s">
        <v>21</v>
      </c>
      <c r="E24" s="82" t="s">
        <v>30</v>
      </c>
      <c r="F24" s="82" t="s">
        <v>22</v>
      </c>
      <c r="G24" s="82" t="s">
        <v>23</v>
      </c>
      <c r="H24" s="82" t="s">
        <v>24</v>
      </c>
      <c r="I24" s="82" t="s">
        <v>25</v>
      </c>
      <c r="K24" s="80"/>
      <c r="L24" s="80"/>
      <c r="M24" s="80"/>
      <c r="N24" s="80"/>
      <c r="O24" s="80"/>
      <c r="P24" s="80"/>
    </row>
    <row r="25" spans="1:17" ht="12.75">
      <c r="A25" s="13" t="s">
        <v>15</v>
      </c>
      <c r="B25" s="24" t="s">
        <v>205</v>
      </c>
      <c r="C25" s="24" t="s">
        <v>184</v>
      </c>
      <c r="D25" s="44">
        <v>0</v>
      </c>
      <c r="E25" s="44">
        <v>2000</v>
      </c>
      <c r="F25" s="44">
        <v>500</v>
      </c>
      <c r="G25" s="44"/>
      <c r="H25" s="44">
        <v>2000</v>
      </c>
      <c r="I25" s="44">
        <v>0</v>
      </c>
      <c r="J25" s="32">
        <f>D25+E25-G25-H25-I25</f>
        <v>0</v>
      </c>
      <c r="K25" s="91" t="str">
        <f>ELOLAP!$F$7</f>
        <v>R12</v>
      </c>
      <c r="L25" s="91" t="str">
        <f>ELOLAP!$G$7</f>
        <v>2020N1</v>
      </c>
      <c r="M25" s="91" t="str">
        <f>ELOLAP!$H$7</f>
        <v>00000000</v>
      </c>
      <c r="N25" s="91" t="str">
        <f>ELOLAP!$I$7</f>
        <v>20200415</v>
      </c>
      <c r="O25" s="28" t="s">
        <v>153</v>
      </c>
      <c r="P25" s="28" t="s">
        <v>172</v>
      </c>
      <c r="Q25" s="1" t="str">
        <f>K25&amp;","&amp;L25&amp;","&amp;M25&amp;","&amp;N25&amp;","&amp;O25&amp;","&amp;P25&amp;","&amp;"@"&amp;P25&amp;"00"&amp;A25&amp;","&amp;B25&amp;","&amp;C25&amp;","&amp;D25&amp;","&amp;E25&amp;","&amp;F25&amp;","&amp;G25&amp;","&amp;H25&amp;","&amp;I25</f>
        <v>R12,2020N1,00000000,20200415,E,TB08,@TB080001,KLANYA,HUF,0,2000,500,,2000,0</v>
      </c>
    </row>
    <row r="26" spans="1:14" ht="12.75">
      <c r="A26" s="13" t="s">
        <v>16</v>
      </c>
      <c r="B26" s="24"/>
      <c r="C26" s="24"/>
      <c r="D26" s="44"/>
      <c r="E26" s="44"/>
      <c r="F26" s="44"/>
      <c r="G26" s="44"/>
      <c r="H26" s="44"/>
      <c r="I26" s="44"/>
      <c r="J26" s="32"/>
      <c r="K26" s="91"/>
      <c r="L26" s="91"/>
      <c r="M26" s="91"/>
      <c r="N26" s="91"/>
    </row>
    <row r="27" spans="1:14" ht="12.75">
      <c r="A27" s="13" t="s">
        <v>17</v>
      </c>
      <c r="B27" s="24"/>
      <c r="C27" s="24"/>
      <c r="D27" s="44"/>
      <c r="E27" s="44"/>
      <c r="F27" s="44"/>
      <c r="G27" s="44"/>
      <c r="H27" s="44"/>
      <c r="I27" s="44"/>
      <c r="J27" s="32"/>
      <c r="K27" s="91"/>
      <c r="L27" s="91"/>
      <c r="M27" s="91"/>
      <c r="N27" s="91"/>
    </row>
    <row r="28" spans="1:9" ht="12.75">
      <c r="A28" s="13" t="s">
        <v>14</v>
      </c>
      <c r="B28" s="24"/>
      <c r="C28" s="24"/>
      <c r="D28" s="44"/>
      <c r="E28" s="44"/>
      <c r="F28" s="44"/>
      <c r="G28" s="44"/>
      <c r="H28" s="44"/>
      <c r="I28" s="44"/>
    </row>
    <row r="29" spans="1:9" ht="12.75">
      <c r="A29" s="13" t="s">
        <v>34</v>
      </c>
      <c r="B29" s="24"/>
      <c r="C29" s="24"/>
      <c r="D29" s="44"/>
      <c r="E29" s="44"/>
      <c r="F29" s="44"/>
      <c r="G29" s="44"/>
      <c r="H29" s="44"/>
      <c r="I29" s="44"/>
    </row>
    <row r="30" ht="16.5" customHeight="1"/>
    <row r="31" spans="1:10" ht="12.75">
      <c r="A31" s="51"/>
      <c r="B31" s="56"/>
      <c r="C31" s="56"/>
      <c r="D31" s="42"/>
      <c r="E31" s="42"/>
      <c r="F31" s="42"/>
      <c r="G31" s="42"/>
      <c r="H31" s="42"/>
      <c r="I31" s="42"/>
      <c r="J31" s="42"/>
    </row>
    <row r="32" spans="2:3" ht="12.75">
      <c r="B32" s="57"/>
      <c r="C32" s="57"/>
    </row>
    <row r="33" ht="12.75"/>
    <row r="34" ht="12.75"/>
    <row r="35" ht="12.75"/>
    <row r="45" spans="2:3" ht="12.75">
      <c r="B45" s="58"/>
      <c r="C45" s="58"/>
    </row>
  </sheetData>
  <sheetProtection/>
  <mergeCells count="19">
    <mergeCell ref="C2:I2"/>
    <mergeCell ref="A6:A8"/>
    <mergeCell ref="B6:B8"/>
    <mergeCell ref="D7:D8"/>
    <mergeCell ref="C6:C8"/>
    <mergeCell ref="A21:A23"/>
    <mergeCell ref="B21:B23"/>
    <mergeCell ref="C21:C23"/>
    <mergeCell ref="D22:D23"/>
    <mergeCell ref="D21:I21"/>
    <mergeCell ref="E22:F22"/>
    <mergeCell ref="G22:H22"/>
    <mergeCell ref="I22:I23"/>
    <mergeCell ref="A4:I4"/>
    <mergeCell ref="D6:I6"/>
    <mergeCell ref="E7:F7"/>
    <mergeCell ref="G7:H7"/>
    <mergeCell ref="I7:I8"/>
    <mergeCell ref="A19:I19"/>
  </mergeCells>
  <printOptions horizontalCentered="1"/>
  <pageMargins left="0.7" right="0.3937007874015748" top="0.9055118110236221" bottom="0.551181102362204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25">
      <selection activeCell="H20" sqref="H20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6.8515625" style="1" customWidth="1"/>
    <col min="8" max="8" width="22.00390625" style="1" bestFit="1" customWidth="1"/>
    <col min="9" max="9" width="24.7109375" style="28" bestFit="1" customWidth="1"/>
    <col min="10" max="14" width="10.57421875" style="28" customWidth="1"/>
    <col min="15" max="16384" width="9.140625" style="1" customWidth="1"/>
  </cols>
  <sheetData>
    <row r="1" spans="1:14" s="6" customFormat="1" ht="29.25" customHeight="1">
      <c r="A1" s="1" t="s">
        <v>215</v>
      </c>
      <c r="I1" s="28"/>
      <c r="J1" s="28"/>
      <c r="K1" s="28"/>
      <c r="L1" s="28"/>
      <c r="M1" s="28"/>
      <c r="N1" s="28"/>
    </row>
    <row r="2" spans="3:9" ht="78.75" customHeight="1">
      <c r="C2" s="137" t="s">
        <v>122</v>
      </c>
      <c r="D2" s="137"/>
      <c r="E2" s="137"/>
      <c r="F2" s="137"/>
      <c r="G2" s="137"/>
      <c r="H2" s="137"/>
      <c r="I2" s="137"/>
    </row>
    <row r="3" ht="12.75">
      <c r="A3" s="8" t="s">
        <v>106</v>
      </c>
    </row>
    <row r="4" ht="12.75">
      <c r="A4" s="8" t="s">
        <v>135</v>
      </c>
    </row>
    <row r="5" ht="12.75">
      <c r="A5" s="28"/>
    </row>
    <row r="6" spans="1:8" s="49" customFormat="1" ht="57.75" customHeight="1">
      <c r="A6" s="163" t="s">
        <v>44</v>
      </c>
      <c r="B6" s="163" t="s">
        <v>64</v>
      </c>
      <c r="C6" s="163" t="s">
        <v>134</v>
      </c>
      <c r="D6" s="163" t="s">
        <v>65</v>
      </c>
      <c r="E6" s="163" t="s">
        <v>66</v>
      </c>
      <c r="F6" s="156" t="s">
        <v>84</v>
      </c>
      <c r="G6" s="157"/>
      <c r="H6" s="48"/>
    </row>
    <row r="7" spans="1:15" s="49" customFormat="1" ht="38.25">
      <c r="A7" s="164"/>
      <c r="B7" s="164"/>
      <c r="C7" s="164"/>
      <c r="D7" s="164"/>
      <c r="E7" s="164"/>
      <c r="F7" s="10" t="s">
        <v>85</v>
      </c>
      <c r="G7" s="10" t="s">
        <v>86</v>
      </c>
      <c r="H7" s="48"/>
      <c r="I7" s="92" t="s">
        <v>145</v>
      </c>
      <c r="J7" s="92" t="s">
        <v>146</v>
      </c>
      <c r="K7" s="92" t="s">
        <v>147</v>
      </c>
      <c r="L7" s="92" t="s">
        <v>148</v>
      </c>
      <c r="M7" s="92" t="s">
        <v>149</v>
      </c>
      <c r="N7" s="93" t="s">
        <v>150</v>
      </c>
      <c r="O7" s="8" t="s">
        <v>151</v>
      </c>
    </row>
    <row r="8" spans="1:15" s="49" customFormat="1" ht="12.75">
      <c r="A8" s="27"/>
      <c r="B8" s="27" t="s">
        <v>19</v>
      </c>
      <c r="C8" s="27" t="s">
        <v>20</v>
      </c>
      <c r="D8" s="27" t="s">
        <v>21</v>
      </c>
      <c r="E8" s="27" t="s">
        <v>30</v>
      </c>
      <c r="F8" s="27" t="s">
        <v>22</v>
      </c>
      <c r="G8" s="27" t="s">
        <v>23</v>
      </c>
      <c r="I8" s="28"/>
      <c r="J8" s="28"/>
      <c r="K8" s="28"/>
      <c r="L8" s="28"/>
      <c r="M8" s="28"/>
      <c r="N8" s="28"/>
      <c r="O8" s="6"/>
    </row>
    <row r="9" spans="1:15" ht="12.75">
      <c r="A9" s="13" t="s">
        <v>15</v>
      </c>
      <c r="B9" s="12" t="s">
        <v>193</v>
      </c>
      <c r="C9" s="12" t="s">
        <v>194</v>
      </c>
      <c r="D9" s="12" t="s">
        <v>184</v>
      </c>
      <c r="E9" s="44">
        <v>1020000000</v>
      </c>
      <c r="F9" s="12" t="s">
        <v>195</v>
      </c>
      <c r="G9" s="12">
        <v>11913274</v>
      </c>
      <c r="I9" s="91" t="str">
        <f>ELOLAP!$F$7</f>
        <v>R12</v>
      </c>
      <c r="J9" s="91" t="str">
        <f>ELOLAP!$G$7</f>
        <v>2020N1</v>
      </c>
      <c r="K9" s="91" t="str">
        <f>ELOLAP!$H$7</f>
        <v>00000000</v>
      </c>
      <c r="L9" s="91" t="str">
        <f>ELOLAP!$I$7</f>
        <v>20200415</v>
      </c>
      <c r="M9" s="28" t="s">
        <v>153</v>
      </c>
      <c r="N9" s="28" t="s">
        <v>173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R12,2020N1,00000000,20200415,E,TB09,@TB090001,SZ,US,HUF,1020000000,PUMA Kft.,11913274</v>
      </c>
    </row>
    <row r="10" spans="1:12" ht="12.75">
      <c r="A10" s="13" t="s">
        <v>16</v>
      </c>
      <c r="B10" s="12"/>
      <c r="C10" s="12"/>
      <c r="D10" s="12"/>
      <c r="E10" s="44"/>
      <c r="F10" s="12"/>
      <c r="G10" s="12"/>
      <c r="I10" s="91"/>
      <c r="J10" s="91"/>
      <c r="K10" s="91"/>
      <c r="L10" s="91"/>
    </row>
    <row r="11" spans="1:12" ht="12.75">
      <c r="A11" s="13" t="s">
        <v>17</v>
      </c>
      <c r="B11" s="12"/>
      <c r="C11" s="12"/>
      <c r="D11" s="12"/>
      <c r="E11" s="44"/>
      <c r="F11" s="12"/>
      <c r="G11" s="12"/>
      <c r="I11" s="91"/>
      <c r="J11" s="91"/>
      <c r="K11" s="91"/>
      <c r="L11" s="91"/>
    </row>
    <row r="12" spans="1:7" ht="12.75">
      <c r="A12" s="13" t="s">
        <v>14</v>
      </c>
      <c r="B12" s="12"/>
      <c r="C12" s="12"/>
      <c r="D12" s="12"/>
      <c r="E12" s="44"/>
      <c r="F12" s="12"/>
      <c r="G12" s="12"/>
    </row>
    <row r="13" spans="1:7" ht="12.75">
      <c r="A13" s="13" t="s">
        <v>34</v>
      </c>
      <c r="B13" s="12"/>
      <c r="C13" s="12"/>
      <c r="D13" s="12"/>
      <c r="E13" s="44"/>
      <c r="F13" s="12"/>
      <c r="G13" s="12"/>
    </row>
    <row r="14" spans="3:6" ht="12.75">
      <c r="C14" s="42"/>
      <c r="D14" s="42"/>
      <c r="E14" s="42"/>
      <c r="F14" s="42"/>
    </row>
    <row r="15" spans="1:9" ht="12.75">
      <c r="A15" s="28"/>
      <c r="I15" s="3"/>
    </row>
    <row r="16" ht="12.75">
      <c r="A16" s="8" t="s">
        <v>107</v>
      </c>
    </row>
    <row r="17" spans="1:2" ht="12.75">
      <c r="A17" s="50" t="s">
        <v>117</v>
      </c>
      <c r="B17" s="51"/>
    </row>
    <row r="18" spans="1:8" ht="13.5" thickBot="1">
      <c r="A18" s="52"/>
      <c r="B18" s="53"/>
      <c r="C18" s="53"/>
      <c r="D18" s="53"/>
      <c r="E18" s="53"/>
      <c r="F18" s="53"/>
      <c r="G18" s="53"/>
      <c r="H18" s="53"/>
    </row>
    <row r="19" spans="1:9" ht="45.75" customHeight="1">
      <c r="A19" s="139" t="s">
        <v>44</v>
      </c>
      <c r="B19" s="139" t="s">
        <v>45</v>
      </c>
      <c r="C19" s="139" t="s">
        <v>76</v>
      </c>
      <c r="D19" s="170" t="s">
        <v>77</v>
      </c>
      <c r="E19" s="170"/>
      <c r="F19" s="139" t="s">
        <v>50</v>
      </c>
      <c r="G19" s="148" t="s">
        <v>235</v>
      </c>
      <c r="H19" s="170" t="s">
        <v>0</v>
      </c>
      <c r="I19" s="170"/>
    </row>
    <row r="20" spans="1:17" ht="70.5" customHeight="1">
      <c r="A20" s="139"/>
      <c r="B20" s="139"/>
      <c r="C20" s="139"/>
      <c r="D20" s="10" t="s">
        <v>48</v>
      </c>
      <c r="E20" s="10" t="s">
        <v>49</v>
      </c>
      <c r="F20" s="139"/>
      <c r="G20" s="149"/>
      <c r="H20" s="109" t="s">
        <v>236</v>
      </c>
      <c r="I20" s="110" t="s">
        <v>237</v>
      </c>
      <c r="K20" s="92" t="s">
        <v>145</v>
      </c>
      <c r="L20" s="92" t="s">
        <v>146</v>
      </c>
      <c r="M20" s="92" t="s">
        <v>147</v>
      </c>
      <c r="N20" s="92" t="s">
        <v>148</v>
      </c>
      <c r="O20" s="97" t="s">
        <v>149</v>
      </c>
      <c r="P20" s="8" t="s">
        <v>150</v>
      </c>
      <c r="Q20" s="8" t="s">
        <v>151</v>
      </c>
    </row>
    <row r="21" spans="1:17" ht="12.75">
      <c r="A21" s="2"/>
      <c r="B21" s="2" t="s">
        <v>19</v>
      </c>
      <c r="C21" s="2" t="s">
        <v>20</v>
      </c>
      <c r="D21" s="2" t="s">
        <v>21</v>
      </c>
      <c r="E21" s="2" t="s">
        <v>30</v>
      </c>
      <c r="F21" s="2" t="s">
        <v>22</v>
      </c>
      <c r="G21" s="2" t="s">
        <v>23</v>
      </c>
      <c r="H21" s="2" t="s">
        <v>24</v>
      </c>
      <c r="I21" s="2" t="s">
        <v>25</v>
      </c>
      <c r="O21" s="6"/>
      <c r="P21" s="6"/>
      <c r="Q21" s="6"/>
    </row>
    <row r="22" spans="1:17" ht="12.75">
      <c r="A22" s="13" t="s">
        <v>15</v>
      </c>
      <c r="B22" s="12" t="s">
        <v>196</v>
      </c>
      <c r="C22" s="12" t="s">
        <v>197</v>
      </c>
      <c r="D22" s="12"/>
      <c r="E22" s="54"/>
      <c r="F22" s="54" t="s">
        <v>189</v>
      </c>
      <c r="G22" s="12" t="s">
        <v>184</v>
      </c>
      <c r="H22" s="44">
        <v>225000</v>
      </c>
      <c r="I22" s="16"/>
      <c r="K22" s="91" t="str">
        <f>ELOLAP!$F$7</f>
        <v>R12</v>
      </c>
      <c r="L22" s="91" t="str">
        <f>ELOLAP!$G$7</f>
        <v>2020N1</v>
      </c>
      <c r="M22" s="91" t="str">
        <f>ELOLAP!$H$7</f>
        <v>00000000</v>
      </c>
      <c r="N22" s="91" t="str">
        <f>ELOLAP!$I$7</f>
        <v>20200415</v>
      </c>
      <c r="O22" s="1" t="s">
        <v>153</v>
      </c>
      <c r="P22" s="1" t="s">
        <v>174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R12,2020N1,00000000,20200415,E,TB10,@TB100001,DE,NR,,,AV,HUF,225000,</v>
      </c>
    </row>
    <row r="23" spans="1:14" ht="12.75">
      <c r="A23" s="13" t="s">
        <v>16</v>
      </c>
      <c r="B23" s="12"/>
      <c r="C23" s="12"/>
      <c r="D23" s="12"/>
      <c r="E23" s="54"/>
      <c r="F23" s="54"/>
      <c r="G23" s="12"/>
      <c r="H23" s="44"/>
      <c r="I23" s="16"/>
      <c r="K23" s="91"/>
      <c r="L23" s="91"/>
      <c r="M23" s="91"/>
      <c r="N23" s="91"/>
    </row>
    <row r="24" spans="1:14" ht="12.75">
      <c r="A24" s="13" t="s">
        <v>17</v>
      </c>
      <c r="B24" s="12"/>
      <c r="C24" s="12"/>
      <c r="D24" s="12"/>
      <c r="E24" s="54"/>
      <c r="F24" s="54"/>
      <c r="G24" s="12"/>
      <c r="H24" s="44"/>
      <c r="I24" s="16"/>
      <c r="K24" s="91"/>
      <c r="L24" s="91"/>
      <c r="M24" s="91"/>
      <c r="N24" s="91"/>
    </row>
    <row r="25" spans="1:9" ht="12.75">
      <c r="A25" s="13" t="s">
        <v>14</v>
      </c>
      <c r="B25" s="12"/>
      <c r="C25" s="12"/>
      <c r="D25" s="12"/>
      <c r="E25" s="54"/>
      <c r="F25" s="54"/>
      <c r="G25" s="12"/>
      <c r="H25" s="44"/>
      <c r="I25" s="16"/>
    </row>
    <row r="26" spans="1:9" ht="12.75">
      <c r="A26" s="13" t="s">
        <v>34</v>
      </c>
      <c r="B26" s="12"/>
      <c r="C26" s="12"/>
      <c r="D26" s="12"/>
      <c r="E26" s="54"/>
      <c r="F26" s="54"/>
      <c r="G26" s="12"/>
      <c r="H26" s="44"/>
      <c r="I26" s="16"/>
    </row>
  </sheetData>
  <sheetProtection/>
  <mergeCells count="14">
    <mergeCell ref="F19:F20"/>
    <mergeCell ref="G19:G20"/>
    <mergeCell ref="H19:I19"/>
    <mergeCell ref="A19:A20"/>
    <mergeCell ref="B19:B20"/>
    <mergeCell ref="C19:C20"/>
    <mergeCell ref="D19:E19"/>
    <mergeCell ref="C2:I2"/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C10">
      <selection activeCell="P24" sqref="P24:V24"/>
    </sheetView>
  </sheetViews>
  <sheetFormatPr defaultColWidth="9.140625" defaultRowHeight="12.75"/>
  <cols>
    <col min="1" max="1" width="6.421875" style="1" customWidth="1"/>
    <col min="2" max="2" width="17.421875" style="1" customWidth="1"/>
    <col min="3" max="3" width="13.7109375" style="1" customWidth="1"/>
    <col min="4" max="4" width="10.7109375" style="1" customWidth="1"/>
    <col min="5" max="9" width="12.7109375" style="1" customWidth="1"/>
    <col min="10" max="10" width="14.00390625" style="1" customWidth="1"/>
    <col min="11" max="13" width="12.7109375" style="1" customWidth="1"/>
    <col min="14" max="14" width="14.00390625" style="1" customWidth="1"/>
    <col min="15" max="15" width="10.57421875" style="1" customWidth="1"/>
    <col min="16" max="16" width="13.28125" style="28" customWidth="1"/>
    <col min="17" max="17" width="15.00390625" style="28" customWidth="1"/>
    <col min="18" max="18" width="13.140625" style="28" customWidth="1"/>
    <col min="19" max="19" width="14.00390625" style="28" customWidth="1"/>
    <col min="20" max="20" width="10.140625" style="28" customWidth="1"/>
    <col min="21" max="21" width="9.140625" style="28" customWidth="1"/>
    <col min="22" max="16384" width="9.140625" style="1" customWidth="1"/>
  </cols>
  <sheetData>
    <row r="1" spans="1:21" s="6" customFormat="1" ht="29.25" customHeight="1">
      <c r="A1" s="1" t="s">
        <v>215</v>
      </c>
      <c r="P1" s="28"/>
      <c r="Q1" s="28"/>
      <c r="R1" s="28"/>
      <c r="S1" s="28"/>
      <c r="T1" s="28"/>
      <c r="U1" s="28"/>
    </row>
    <row r="2" spans="1:14" ht="99" customHeight="1">
      <c r="A2" s="137" t="s">
        <v>122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ht="12.75">
      <c r="A3" s="8" t="s">
        <v>116</v>
      </c>
    </row>
    <row r="4" spans="1:21" s="51" customFormat="1" ht="27" customHeight="1">
      <c r="A4" s="171" t="s">
        <v>139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P4" s="80"/>
      <c r="Q4" s="80"/>
      <c r="R4" s="80"/>
      <c r="S4" s="80"/>
      <c r="T4" s="80"/>
      <c r="U4" s="80"/>
    </row>
    <row r="5" spans="1:18" ht="12.75">
      <c r="A5" s="21"/>
      <c r="E5" s="38"/>
      <c r="F5" s="38"/>
      <c r="G5" s="23"/>
      <c r="H5" s="23"/>
      <c r="I5" s="23"/>
      <c r="J5" s="23"/>
      <c r="K5" s="23"/>
      <c r="L5" s="23"/>
      <c r="M5" s="42"/>
      <c r="N5" s="42"/>
      <c r="O5" s="42"/>
      <c r="R5" s="3"/>
    </row>
    <row r="6" spans="1:21" s="6" customFormat="1" ht="13.5" customHeight="1">
      <c r="A6" s="162" t="s">
        <v>44</v>
      </c>
      <c r="B6" s="139" t="s">
        <v>126</v>
      </c>
      <c r="C6" s="162" t="s">
        <v>42</v>
      </c>
      <c r="D6" s="139" t="s">
        <v>70</v>
      </c>
      <c r="E6" s="172" t="s">
        <v>2</v>
      </c>
      <c r="F6" s="172"/>
      <c r="G6" s="172"/>
      <c r="H6" s="172"/>
      <c r="I6" s="172"/>
      <c r="J6" s="139" t="s">
        <v>3</v>
      </c>
      <c r="K6" s="139"/>
      <c r="L6" s="139"/>
      <c r="M6" s="139"/>
      <c r="N6" s="139"/>
      <c r="P6" s="28"/>
      <c r="Q6" s="28"/>
      <c r="R6" s="28"/>
      <c r="S6" s="28"/>
      <c r="T6" s="28"/>
      <c r="U6" s="28"/>
    </row>
    <row r="7" spans="1:21" s="6" customFormat="1" ht="12.75" customHeight="1">
      <c r="A7" s="162"/>
      <c r="B7" s="139"/>
      <c r="C7" s="162"/>
      <c r="D7" s="139"/>
      <c r="E7" s="139" t="s">
        <v>4</v>
      </c>
      <c r="F7" s="139" t="s">
        <v>5</v>
      </c>
      <c r="G7" s="139"/>
      <c r="H7" s="139"/>
      <c r="I7" s="139" t="s">
        <v>6</v>
      </c>
      <c r="J7" s="139" t="s">
        <v>67</v>
      </c>
      <c r="K7" s="139" t="s">
        <v>5</v>
      </c>
      <c r="L7" s="139"/>
      <c r="M7" s="139"/>
      <c r="N7" s="139" t="s">
        <v>68</v>
      </c>
      <c r="P7" s="28"/>
      <c r="Q7" s="28"/>
      <c r="R7" s="28"/>
      <c r="S7" s="28"/>
      <c r="T7" s="28"/>
      <c r="U7" s="28"/>
    </row>
    <row r="8" spans="1:21" s="6" customFormat="1" ht="13.5" customHeight="1">
      <c r="A8" s="162"/>
      <c r="B8" s="139"/>
      <c r="C8" s="162"/>
      <c r="D8" s="139"/>
      <c r="E8" s="139"/>
      <c r="F8" s="139" t="s">
        <v>0</v>
      </c>
      <c r="G8" s="139"/>
      <c r="H8" s="139" t="s">
        <v>1</v>
      </c>
      <c r="I8" s="139"/>
      <c r="J8" s="139"/>
      <c r="K8" s="139" t="s">
        <v>0</v>
      </c>
      <c r="L8" s="139"/>
      <c r="M8" s="139" t="s">
        <v>1</v>
      </c>
      <c r="N8" s="139"/>
      <c r="P8" s="28"/>
      <c r="Q8" s="28"/>
      <c r="R8" s="28"/>
      <c r="S8" s="28"/>
      <c r="T8" s="28"/>
      <c r="U8" s="28"/>
    </row>
    <row r="9" spans="1:22" s="6" customFormat="1" ht="45" customHeight="1">
      <c r="A9" s="162"/>
      <c r="B9" s="139"/>
      <c r="C9" s="162"/>
      <c r="D9" s="139"/>
      <c r="E9" s="139"/>
      <c r="F9" s="4" t="s">
        <v>7</v>
      </c>
      <c r="G9" s="4" t="s">
        <v>8</v>
      </c>
      <c r="H9" s="139"/>
      <c r="I9" s="139"/>
      <c r="J9" s="139"/>
      <c r="K9" s="4" t="s">
        <v>69</v>
      </c>
      <c r="L9" s="4" t="s">
        <v>9</v>
      </c>
      <c r="M9" s="139"/>
      <c r="N9" s="139"/>
      <c r="P9" s="92" t="s">
        <v>145</v>
      </c>
      <c r="Q9" s="92" t="s">
        <v>146</v>
      </c>
      <c r="R9" s="92" t="s">
        <v>147</v>
      </c>
      <c r="S9" s="92" t="s">
        <v>148</v>
      </c>
      <c r="T9" s="92" t="s">
        <v>149</v>
      </c>
      <c r="U9" s="93" t="s">
        <v>150</v>
      </c>
      <c r="V9" s="8" t="s">
        <v>151</v>
      </c>
    </row>
    <row r="10" spans="1:21" s="6" customFormat="1" ht="12.75">
      <c r="A10" s="36"/>
      <c r="B10" s="26" t="s">
        <v>19</v>
      </c>
      <c r="C10" s="26" t="s">
        <v>20</v>
      </c>
      <c r="D10" s="26" t="s">
        <v>21</v>
      </c>
      <c r="E10" s="28" t="s">
        <v>30</v>
      </c>
      <c r="F10" s="27" t="s">
        <v>22</v>
      </c>
      <c r="G10" s="27" t="s">
        <v>23</v>
      </c>
      <c r="H10" s="26" t="s">
        <v>24</v>
      </c>
      <c r="I10" s="27" t="s">
        <v>25</v>
      </c>
      <c r="J10" s="27" t="s">
        <v>26</v>
      </c>
      <c r="K10" s="27" t="s">
        <v>27</v>
      </c>
      <c r="L10" s="27" t="s">
        <v>28</v>
      </c>
      <c r="M10" s="27" t="s">
        <v>29</v>
      </c>
      <c r="N10" s="27" t="s">
        <v>31</v>
      </c>
      <c r="P10" s="28"/>
      <c r="Q10" s="28"/>
      <c r="R10" s="28"/>
      <c r="S10" s="28"/>
      <c r="T10" s="28"/>
      <c r="U10" s="28"/>
    </row>
    <row r="11" spans="1:22" s="6" customFormat="1" ht="12.75">
      <c r="A11" s="13" t="s">
        <v>15</v>
      </c>
      <c r="B11" s="2" t="s">
        <v>211</v>
      </c>
      <c r="C11" s="14" t="s">
        <v>198</v>
      </c>
      <c r="D11" s="15" t="s">
        <v>188</v>
      </c>
      <c r="E11" s="45">
        <v>30000</v>
      </c>
      <c r="F11" s="45"/>
      <c r="G11" s="45"/>
      <c r="H11" s="45">
        <v>-5000</v>
      </c>
      <c r="I11" s="45">
        <v>25000</v>
      </c>
      <c r="J11" s="35">
        <v>90</v>
      </c>
      <c r="K11" s="35">
        <v>45</v>
      </c>
      <c r="L11" s="35">
        <v>135</v>
      </c>
      <c r="M11" s="35"/>
      <c r="N11" s="35">
        <v>0</v>
      </c>
      <c r="O11" s="46">
        <f>E11+F11-G11+H11-I11+J11+K11-L11+M11-N11</f>
        <v>0</v>
      </c>
      <c r="P11" s="91" t="str">
        <f>ELOLAP!$F$7</f>
        <v>R12</v>
      </c>
      <c r="Q11" s="91" t="str">
        <f>ELOLAP!$G$7</f>
        <v>2020N1</v>
      </c>
      <c r="R11" s="91" t="str">
        <f>ELOLAP!$H$7</f>
        <v>00000000</v>
      </c>
      <c r="S11" s="91" t="str">
        <f>ELOLAP!$I$7</f>
        <v>20200415</v>
      </c>
      <c r="T11" s="28" t="s">
        <v>153</v>
      </c>
      <c r="U11" s="28" t="s">
        <v>175</v>
      </c>
      <c r="V11" s="1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R12,2020N1,00000000,20200415,E,TBK1,@TBK10001,EGYEB,EHITK,EUR,30000,,,-5000,25000,90,45,135,,0</v>
      </c>
    </row>
    <row r="12" spans="1:22" s="6" customFormat="1" ht="12.75">
      <c r="A12" s="13" t="s">
        <v>16</v>
      </c>
      <c r="B12" s="2"/>
      <c r="C12" s="14"/>
      <c r="D12" s="15"/>
      <c r="E12" s="45"/>
      <c r="F12" s="45"/>
      <c r="G12" s="45"/>
      <c r="H12" s="45"/>
      <c r="I12" s="45"/>
      <c r="J12" s="35"/>
      <c r="K12" s="35"/>
      <c r="L12" s="35"/>
      <c r="M12" s="35"/>
      <c r="N12" s="35"/>
      <c r="O12" s="46"/>
      <c r="P12" s="91"/>
      <c r="Q12" s="91"/>
      <c r="R12" s="91"/>
      <c r="S12" s="91"/>
      <c r="T12" s="28"/>
      <c r="U12" s="28"/>
      <c r="V12" s="1"/>
    </row>
    <row r="13" spans="1:22" s="6" customFormat="1" ht="12.75">
      <c r="A13" s="13" t="s">
        <v>17</v>
      </c>
      <c r="B13" s="2"/>
      <c r="C13" s="14"/>
      <c r="D13" s="15"/>
      <c r="E13" s="45"/>
      <c r="F13" s="45"/>
      <c r="G13" s="45"/>
      <c r="H13" s="45"/>
      <c r="I13" s="45"/>
      <c r="J13" s="35"/>
      <c r="K13" s="35"/>
      <c r="L13" s="35"/>
      <c r="M13" s="35"/>
      <c r="N13" s="35"/>
      <c r="O13" s="46"/>
      <c r="P13" s="91"/>
      <c r="Q13" s="91"/>
      <c r="R13" s="91"/>
      <c r="S13" s="91"/>
      <c r="T13" s="28"/>
      <c r="U13" s="28"/>
      <c r="V13" s="1"/>
    </row>
    <row r="14" spans="1:21" s="6" customFormat="1" ht="12.75">
      <c r="A14" s="13" t="s">
        <v>14</v>
      </c>
      <c r="B14" s="2"/>
      <c r="C14" s="24"/>
      <c r="D14" s="24"/>
      <c r="E14" s="47"/>
      <c r="F14" s="47"/>
      <c r="G14" s="47"/>
      <c r="H14" s="47"/>
      <c r="I14" s="47"/>
      <c r="J14" s="35"/>
      <c r="K14" s="35"/>
      <c r="L14" s="35"/>
      <c r="M14" s="35"/>
      <c r="N14" s="35"/>
      <c r="P14" s="28"/>
      <c r="Q14" s="28"/>
      <c r="R14" s="28"/>
      <c r="S14" s="28"/>
      <c r="T14" s="28"/>
      <c r="U14" s="28"/>
    </row>
    <row r="15" spans="1:21" s="6" customFormat="1" ht="12.75">
      <c r="A15" s="13" t="s">
        <v>34</v>
      </c>
      <c r="B15" s="2"/>
      <c r="C15" s="24"/>
      <c r="D15" s="24"/>
      <c r="E15" s="47"/>
      <c r="F15" s="47"/>
      <c r="G15" s="47"/>
      <c r="H15" s="47"/>
      <c r="I15" s="47"/>
      <c r="J15" s="35"/>
      <c r="K15" s="35"/>
      <c r="L15" s="35"/>
      <c r="M15" s="35"/>
      <c r="N15" s="35"/>
      <c r="P15" s="28"/>
      <c r="Q15" s="28"/>
      <c r="R15" s="28"/>
      <c r="S15" s="28"/>
      <c r="T15" s="28"/>
      <c r="U15" s="28"/>
    </row>
    <row r="16" spans="1:3" ht="12.75">
      <c r="A16" s="19"/>
      <c r="B16" s="19"/>
      <c r="C16" s="19"/>
    </row>
    <row r="17" ht="12.75" customHeight="1"/>
    <row r="18" ht="12.75">
      <c r="A18" s="8" t="s">
        <v>111</v>
      </c>
    </row>
    <row r="19" spans="1:21" s="51" customFormat="1" ht="45.75" customHeight="1">
      <c r="A19" s="171" t="s">
        <v>140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23"/>
      <c r="P19" s="98"/>
      <c r="Q19" s="98"/>
      <c r="R19" s="102"/>
      <c r="S19" s="80"/>
      <c r="T19" s="98"/>
      <c r="U19" s="80"/>
    </row>
    <row r="20" spans="1:20" ht="12.75">
      <c r="A20" s="8"/>
      <c r="B20" s="22"/>
      <c r="C20" s="22"/>
      <c r="D20" s="22"/>
      <c r="E20" s="38"/>
      <c r="F20" s="38"/>
      <c r="G20" s="38"/>
      <c r="H20" s="38"/>
      <c r="I20" s="38"/>
      <c r="J20" s="23"/>
      <c r="K20" s="23"/>
      <c r="L20" s="23"/>
      <c r="M20" s="23"/>
      <c r="N20" s="23"/>
      <c r="O20" s="42"/>
      <c r="P20" s="3"/>
      <c r="Q20" s="3"/>
      <c r="R20" s="103"/>
      <c r="T20" s="3"/>
    </row>
    <row r="21" spans="1:14" ht="12.75" customHeight="1">
      <c r="A21" s="162" t="s">
        <v>44</v>
      </c>
      <c r="B21" s="139" t="s">
        <v>126</v>
      </c>
      <c r="C21" s="162" t="s">
        <v>42</v>
      </c>
      <c r="D21" s="139" t="s">
        <v>70</v>
      </c>
      <c r="E21" s="172" t="s">
        <v>11</v>
      </c>
      <c r="F21" s="172"/>
      <c r="G21" s="172"/>
      <c r="H21" s="172"/>
      <c r="I21" s="172"/>
      <c r="J21" s="139" t="s">
        <v>3</v>
      </c>
      <c r="K21" s="139"/>
      <c r="L21" s="139"/>
      <c r="M21" s="139"/>
      <c r="N21" s="139"/>
    </row>
    <row r="22" spans="1:14" ht="12.75" customHeight="1">
      <c r="A22" s="162"/>
      <c r="B22" s="139"/>
      <c r="C22" s="162"/>
      <c r="D22" s="139"/>
      <c r="E22" s="139" t="s">
        <v>4</v>
      </c>
      <c r="F22" s="139" t="s">
        <v>5</v>
      </c>
      <c r="G22" s="139"/>
      <c r="H22" s="139"/>
      <c r="I22" s="139" t="s">
        <v>6</v>
      </c>
      <c r="J22" s="139" t="s">
        <v>72</v>
      </c>
      <c r="K22" s="139" t="s">
        <v>5</v>
      </c>
      <c r="L22" s="139"/>
      <c r="M22" s="139"/>
      <c r="N22" s="139" t="s">
        <v>74</v>
      </c>
    </row>
    <row r="23" spans="1:14" ht="13.5" customHeight="1">
      <c r="A23" s="162"/>
      <c r="B23" s="139"/>
      <c r="C23" s="162"/>
      <c r="D23" s="139"/>
      <c r="E23" s="139"/>
      <c r="F23" s="139" t="s">
        <v>0</v>
      </c>
      <c r="G23" s="139"/>
      <c r="H23" s="139" t="s">
        <v>1</v>
      </c>
      <c r="I23" s="139"/>
      <c r="J23" s="139"/>
      <c r="K23" s="139" t="s">
        <v>0</v>
      </c>
      <c r="L23" s="139"/>
      <c r="M23" s="139" t="s">
        <v>1</v>
      </c>
      <c r="N23" s="139"/>
    </row>
    <row r="24" spans="1:22" ht="55.5" customHeight="1">
      <c r="A24" s="162"/>
      <c r="B24" s="139"/>
      <c r="C24" s="162"/>
      <c r="D24" s="139"/>
      <c r="E24" s="139"/>
      <c r="F24" s="4" t="s">
        <v>12</v>
      </c>
      <c r="G24" s="4" t="s">
        <v>13</v>
      </c>
      <c r="H24" s="139"/>
      <c r="I24" s="139"/>
      <c r="J24" s="139"/>
      <c r="K24" s="4" t="s">
        <v>73</v>
      </c>
      <c r="L24" s="4" t="s">
        <v>10</v>
      </c>
      <c r="M24" s="139"/>
      <c r="N24" s="139"/>
      <c r="P24" s="92" t="s">
        <v>145</v>
      </c>
      <c r="Q24" s="92" t="s">
        <v>146</v>
      </c>
      <c r="R24" s="92" t="s">
        <v>147</v>
      </c>
      <c r="S24" s="92" t="s">
        <v>148</v>
      </c>
      <c r="T24" s="92" t="s">
        <v>149</v>
      </c>
      <c r="U24" s="93" t="s">
        <v>150</v>
      </c>
      <c r="V24" s="8" t="s">
        <v>151</v>
      </c>
    </row>
    <row r="25" spans="1:21" s="6" customFormat="1" ht="12.75">
      <c r="A25" s="36"/>
      <c r="B25" s="26" t="s">
        <v>19</v>
      </c>
      <c r="C25" s="26" t="s">
        <v>20</v>
      </c>
      <c r="D25" s="26" t="s">
        <v>21</v>
      </c>
      <c r="E25" s="28" t="s">
        <v>30</v>
      </c>
      <c r="F25" s="27" t="s">
        <v>22</v>
      </c>
      <c r="G25" s="27" t="s">
        <v>23</v>
      </c>
      <c r="H25" s="26" t="s">
        <v>24</v>
      </c>
      <c r="I25" s="27" t="s">
        <v>25</v>
      </c>
      <c r="J25" s="27" t="s">
        <v>26</v>
      </c>
      <c r="K25" s="27" t="s">
        <v>27</v>
      </c>
      <c r="L25" s="27" t="s">
        <v>28</v>
      </c>
      <c r="M25" s="27" t="s">
        <v>29</v>
      </c>
      <c r="N25" s="27" t="s">
        <v>31</v>
      </c>
      <c r="P25" s="28"/>
      <c r="Q25" s="28"/>
      <c r="R25" s="28"/>
      <c r="S25" s="28"/>
      <c r="T25" s="28"/>
      <c r="U25" s="28"/>
    </row>
    <row r="26" spans="1:22" ht="12.75">
      <c r="A26" s="13" t="s">
        <v>15</v>
      </c>
      <c r="B26" s="2" t="s">
        <v>206</v>
      </c>
      <c r="C26" s="14" t="s">
        <v>214</v>
      </c>
      <c r="D26" s="15" t="s">
        <v>188</v>
      </c>
      <c r="E26" s="45">
        <v>30000</v>
      </c>
      <c r="F26" s="45"/>
      <c r="G26" s="45">
        <v>5000</v>
      </c>
      <c r="H26" s="45"/>
      <c r="I26" s="45">
        <v>25000</v>
      </c>
      <c r="J26" s="35">
        <v>90</v>
      </c>
      <c r="K26" s="35">
        <v>45</v>
      </c>
      <c r="L26" s="35">
        <v>135</v>
      </c>
      <c r="M26" s="35"/>
      <c r="N26" s="35">
        <v>0</v>
      </c>
      <c r="O26" s="46">
        <f>E26+F26-G26+H26-I26+J26+K26-L26+M26-N26</f>
        <v>0</v>
      </c>
      <c r="P26" s="91" t="str">
        <f>ELOLAP!$F$7</f>
        <v>R12</v>
      </c>
      <c r="Q26" s="91" t="str">
        <f>ELOLAP!$G$7</f>
        <v>2020N1</v>
      </c>
      <c r="R26" s="91" t="str">
        <f>ELOLAP!$H$7</f>
        <v>00000000</v>
      </c>
      <c r="S26" s="91" t="str">
        <f>ELOLAP!$I$7</f>
        <v>20200415</v>
      </c>
      <c r="T26" s="28" t="s">
        <v>153</v>
      </c>
      <c r="U26" s="28" t="s">
        <v>178</v>
      </c>
      <c r="V26" s="1" t="str">
        <f>P26&amp;","&amp;Q26&amp;","&amp;R26&amp;","&amp;S26&amp;","&amp;T26&amp;","&amp;U26&amp;","&amp;"@"&amp;U26&amp;"00"&amp;A26&amp;","&amp;B26&amp;","&amp;C26&amp;","&amp;D26&amp;","&amp;E26&amp;","&amp;F26&amp;","&amp;G26&amp;","&amp;H26&amp;","&amp;I26&amp;","&amp;J26&amp;","&amp;K26&amp;","&amp;L26&amp;","&amp;M26&amp;","&amp;N26</f>
        <v>R12,2020N1,00000000,20200415,E,TBT1,@TBT10001,KTANYA,EHITT,EUR,30000,,5000,,25000,90,45,135,,0</v>
      </c>
    </row>
    <row r="27" spans="1:19" ht="12.75">
      <c r="A27" s="13" t="s">
        <v>16</v>
      </c>
      <c r="B27" s="2"/>
      <c r="C27" s="2"/>
      <c r="D27" s="34"/>
      <c r="E27" s="45"/>
      <c r="F27" s="45"/>
      <c r="G27" s="45"/>
      <c r="H27" s="45"/>
      <c r="I27" s="45"/>
      <c r="J27" s="35"/>
      <c r="K27" s="35"/>
      <c r="L27" s="35"/>
      <c r="M27" s="35"/>
      <c r="N27" s="35"/>
      <c r="O27" s="46"/>
      <c r="P27" s="91"/>
      <c r="Q27" s="91"/>
      <c r="R27" s="91"/>
      <c r="S27" s="91"/>
    </row>
    <row r="28" spans="1:19" ht="12.75">
      <c r="A28" s="13" t="s">
        <v>17</v>
      </c>
      <c r="B28" s="2"/>
      <c r="C28" s="2"/>
      <c r="D28" s="34"/>
      <c r="E28" s="45"/>
      <c r="F28" s="45"/>
      <c r="G28" s="45"/>
      <c r="H28" s="45"/>
      <c r="I28" s="45"/>
      <c r="J28" s="35"/>
      <c r="K28" s="35"/>
      <c r="L28" s="35"/>
      <c r="M28" s="35"/>
      <c r="N28" s="35"/>
      <c r="O28" s="46"/>
      <c r="P28" s="91"/>
      <c r="Q28" s="91"/>
      <c r="R28" s="91"/>
      <c r="S28" s="91"/>
    </row>
    <row r="29" spans="1:14" ht="12.75">
      <c r="A29" s="13" t="s">
        <v>14</v>
      </c>
      <c r="B29" s="2"/>
      <c r="C29" s="2"/>
      <c r="D29" s="12"/>
      <c r="E29" s="47"/>
      <c r="F29" s="47"/>
      <c r="G29" s="47"/>
      <c r="H29" s="47"/>
      <c r="I29" s="47"/>
      <c r="J29" s="35"/>
      <c r="K29" s="35"/>
      <c r="L29" s="35"/>
      <c r="M29" s="35"/>
      <c r="N29" s="35"/>
    </row>
    <row r="30" spans="1:14" ht="12.75">
      <c r="A30" s="13" t="s">
        <v>34</v>
      </c>
      <c r="B30" s="2"/>
      <c r="C30" s="2"/>
      <c r="D30" s="12"/>
      <c r="E30" s="47"/>
      <c r="F30" s="47"/>
      <c r="G30" s="47"/>
      <c r="H30" s="47"/>
      <c r="I30" s="47"/>
      <c r="J30" s="35"/>
      <c r="K30" s="35"/>
      <c r="L30" s="35"/>
      <c r="M30" s="35"/>
      <c r="N30" s="35"/>
    </row>
  </sheetData>
  <sheetProtection/>
  <mergeCells count="35">
    <mergeCell ref="I22:I24"/>
    <mergeCell ref="J22:J24"/>
    <mergeCell ref="K22:M22"/>
    <mergeCell ref="N22:N24"/>
    <mergeCell ref="F23:G23"/>
    <mergeCell ref="H23:H24"/>
    <mergeCell ref="M23:M24"/>
    <mergeCell ref="A21:A24"/>
    <mergeCell ref="B21:B24"/>
    <mergeCell ref="C21:C24"/>
    <mergeCell ref="D21:D24"/>
    <mergeCell ref="A2:N2"/>
    <mergeCell ref="E21:I21"/>
    <mergeCell ref="J21:N21"/>
    <mergeCell ref="E22:E24"/>
    <mergeCell ref="F22:H22"/>
    <mergeCell ref="K23:L23"/>
    <mergeCell ref="K7:M7"/>
    <mergeCell ref="N7:N9"/>
    <mergeCell ref="F8:G8"/>
    <mergeCell ref="K8:L8"/>
    <mergeCell ref="M8:M9"/>
    <mergeCell ref="E7:E9"/>
    <mergeCell ref="F7:H7"/>
    <mergeCell ref="I7:I9"/>
    <mergeCell ref="A4:N4"/>
    <mergeCell ref="A19:N19"/>
    <mergeCell ref="J7:J9"/>
    <mergeCell ref="H8:H9"/>
    <mergeCell ref="A6:A9"/>
    <mergeCell ref="B6:B9"/>
    <mergeCell ref="C6:C9"/>
    <mergeCell ref="D6:D9"/>
    <mergeCell ref="E6:I6"/>
    <mergeCell ref="J6:N6"/>
  </mergeCells>
  <printOptions horizontalCentered="1"/>
  <pageMargins left="0.58" right="0.2362204724409449" top="0.7086614173228347" bottom="0.984251968503937" header="0.2755905511811024" footer="0.5118110236220472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Czinege-Gyalog Éva</cp:lastModifiedBy>
  <cp:lastPrinted>2010-11-02T10:50:16Z</cp:lastPrinted>
  <dcterms:created xsi:type="dcterms:W3CDTF">2005-09-22T11:20:24Z</dcterms:created>
  <dcterms:modified xsi:type="dcterms:W3CDTF">2020-01-23T09:52:43Z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2018-12-04T09:17:46.8226081+01:00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