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userName="argocd" reservationPassword="CC3A"/>
  <workbookPr/>
  <bookViews>
    <workbookView xWindow="660" yWindow="195" windowWidth="12120" windowHeight="8385" activeTab="1"/>
  </bookViews>
  <sheets>
    <sheet name="TXT" sheetId="1" r:id="rId1"/>
    <sheet name="ELOLAP" sheetId="2" r:id="rId2"/>
    <sheet name="BEFK1_C" sheetId="3" r:id="rId3"/>
    <sheet name="BEFK2_C" sheetId="4" r:id="rId4"/>
    <sheet name="BEFK3_C" sheetId="5" r:id="rId5"/>
    <sheet name="BEFK4_C" sheetId="6" r:id="rId6"/>
    <sheet name="BEFK5_C" sheetId="7" r:id="rId7"/>
    <sheet name="BEFT1_C" sheetId="8" r:id="rId8"/>
    <sheet name="BEFT2_C" sheetId="9" r:id="rId9"/>
    <sheet name="BEFT3_C" sheetId="10" r:id="rId10"/>
    <sheet name="BEFT4_C" sheetId="11" r:id="rId11"/>
    <sheet name="BEFT5_C" sheetId="12" r:id="rId12"/>
  </sheets>
  <definedNames>
    <definedName name="_xlnm.Print_Titles" localSheetId="2">'BEFK1_C'!$2:$5</definedName>
    <definedName name="_xlnm.Print_Titles" localSheetId="3">'BEFK2_C'!$1:$5</definedName>
    <definedName name="_xlnm.Print_Titles" localSheetId="4">'BEFK3_C'!$1:$5</definedName>
    <definedName name="_xlnm.Print_Titles" localSheetId="5">'BEFK4_C'!$1:$5</definedName>
    <definedName name="_xlnm.Print_Titles" localSheetId="6">'BEFK5_C'!$1:$5</definedName>
    <definedName name="_xlnm.Print_Titles" localSheetId="8">'BEFT2_C'!$1:$5</definedName>
    <definedName name="_xlnm.Print_Titles" localSheetId="9">'BEFT3_C'!$1:$5</definedName>
    <definedName name="_xlnm.Print_Titles" localSheetId="11">'BEFT5_C'!$1:$1</definedName>
  </definedNames>
  <calcPr fullCalcOnLoad="1"/>
</workbook>
</file>

<file path=xl/comments10.xml><?xml version="1.0" encoding="utf-8"?>
<comments xmlns="http://schemas.openxmlformats.org/spreadsheetml/2006/main">
  <authors>
    <author>kuranzne</author>
    <author>Czinege-Gyalog ?va</author>
  </authors>
  <commentList>
    <comment ref="J18" authorId="0">
      <text>
        <r>
          <rPr>
            <sz val="8"/>
            <rFont val="Tahoma"/>
            <family val="2"/>
          </rPr>
          <t xml:space="preserve">
Ellenőrző számok: amennyiben nem nulla, akkor az adott sor tekintetében nem teljesül h=e+f+g</t>
        </r>
      </text>
    </comment>
    <comment ref="K19" authorId="0">
      <text>
        <r>
          <rPr>
            <sz val="8"/>
            <rFont val="Tahoma"/>
            <family val="2"/>
          </rPr>
          <t xml:space="preserve">
Minden kitöltött sor mellett az excel K-tól Q-ig oszlopnak is kitöltöttnek kell lennie, ami a felette levő cellák tartalmának másolásával ill. "lehúzásával" érhető el. A táblázat üresen hagyott sorai mellől törölni kell a K-tól Q-ig cellák tartalmát. Minden "Text"  oszlopban lévő képletnek kell szerepelnie a TXT sheeten.</t>
        </r>
      </text>
    </comment>
    <comment ref="G18" authorId="1">
      <text>
        <r>
          <rPr>
            <sz val="8"/>
            <rFont val="Tahoma"/>
            <family val="2"/>
          </rPr>
          <t xml:space="preserve">
A táblában szereplő adatokat csak példaképpen tüntettük fel, kérjük azokat felülírni!</t>
        </r>
      </text>
    </comment>
  </commentList>
</comments>
</file>

<file path=xl/comments11.xml><?xml version="1.0" encoding="utf-8"?>
<comments xmlns="http://schemas.openxmlformats.org/spreadsheetml/2006/main">
  <authors>
    <author>kuranzne</author>
    <author>Czinege-Gyalog ?va</author>
  </authors>
  <commentList>
    <comment ref="O12" authorId="0">
      <text>
        <r>
          <rPr>
            <sz val="8"/>
            <rFont val="Tahoma"/>
            <family val="2"/>
          </rPr>
          <t xml:space="preserve">
Ellenőrző számok: amennyiben nem nulla, akkor az adott sor tekintetében nem teljesül h=e+f+g</t>
        </r>
      </text>
    </comment>
    <comment ref="P15" authorId="0">
      <text>
        <r>
          <rPr>
            <sz val="8"/>
            <rFont val="Tahoma"/>
            <family val="2"/>
          </rPr>
          <t>Minden kitöltött sor mellett az excel P-től V-ig oszlopnak is kitöltöttnek kell lennie, ami a felette levő cellák tartalmának másolásával ill. "lehúzásával" érhető el. A táblázat üresen hagyott sorai mellől törölni kell a P-től V-ig cellák tartalmát. Minden "Text"  oszlopban lévő képletnek kell szerepelnie a TXT sheeten.</t>
        </r>
      </text>
    </comment>
    <comment ref="G12" authorId="1">
      <text>
        <r>
          <rPr>
            <sz val="8"/>
            <rFont val="Tahoma"/>
            <family val="2"/>
          </rPr>
          <t xml:space="preserve">
A táblában szereplő adatokat csak példaképpen tüntettük fel, kérjük azokat felülírni!</t>
        </r>
      </text>
    </comment>
  </commentList>
</comments>
</file>

<file path=xl/comments12.xml><?xml version="1.0" encoding="utf-8"?>
<comments xmlns="http://schemas.openxmlformats.org/spreadsheetml/2006/main">
  <authors>
    <author>kuranzne</author>
    <author>Czinege-Gyalog ?va</author>
  </authors>
  <commentList>
    <comment ref="O15" authorId="0">
      <text>
        <r>
          <rPr>
            <sz val="8"/>
            <rFont val="Tahoma"/>
            <family val="2"/>
          </rPr>
          <t>Minden kitöltött sor mellett az excel O-tól U-ig oszlopnak is kitöltöttnek kell lennie, ami a felette levő cellák tartalmának másolásával ill. "lehúzásával" érhető el. A táblázat üresen hagyott sorai mellől törölni kell a O-tól U-ig cellák tartalmát. Minden "Text"  oszlopban lévő képletnek kell szerepelnie a TXT sheeten.</t>
        </r>
      </text>
    </comment>
    <comment ref="M12" authorId="1">
      <text>
        <r>
          <rPr>
            <sz val="8"/>
            <rFont val="Tahoma"/>
            <family val="2"/>
          </rPr>
          <t xml:space="preserve">
A táblában szereplő adatokat csak példaképpen tüntettük fel, kérjük azokat felülírni!</t>
        </r>
      </text>
    </comment>
  </commentList>
</comments>
</file>

<file path=xl/comments2.xml><?xml version="1.0" encoding="utf-8"?>
<comments xmlns="http://schemas.openxmlformats.org/spreadsheetml/2006/main">
  <authors>
    <author>kuranzne</author>
  </authors>
  <commentList>
    <comment ref="I7" authorId="0">
      <text>
        <r>
          <rPr>
            <sz val="8"/>
            <rFont val="Tahoma"/>
            <family val="2"/>
          </rPr>
          <t xml:space="preserve">
Ebbe a cellába írja be az adatszolgáltató törzsszámát (adószám első 8 számjegyét)!</t>
        </r>
      </text>
    </comment>
  </commentList>
</comments>
</file>

<file path=xl/comments3.xml><?xml version="1.0" encoding="utf-8"?>
<comments xmlns="http://schemas.openxmlformats.org/spreadsheetml/2006/main">
  <authors>
    <author>kuranzne</author>
    <author>Czinege-Gyalog ?va</author>
  </authors>
  <commentList>
    <comment ref="Q18" authorId="0">
      <text>
        <r>
          <rPr>
            <sz val="8"/>
            <rFont val="Tahoma"/>
            <family val="2"/>
          </rPr>
          <t xml:space="preserve">
Ellenőrző számok: amennyiben nem nulla, akkor az adott sor tekintetében nem teljesül i=e+f-g+h és o=k+l-m+n</t>
        </r>
      </text>
    </comment>
    <comment ref="R24" authorId="0">
      <text>
        <r>
          <rPr>
            <sz val="8"/>
            <rFont val="Tahoma"/>
            <family val="2"/>
          </rPr>
          <t>Minden kitöltött sor mellett az excel R-től X-ig oszlopnak is kitöltöttnek kell lennie, ami a felette levő cellák tartalmának másolásával ill. "lehúzásával" érhető el. A táblázat üresen hagyott sorai mellől törölni kell a R-től X-ig cellák tartalmát. Minden "Text"  oszlopban lévő képletnek kell szerepelnie a TXT sheeten.</t>
        </r>
      </text>
    </comment>
    <comment ref="F18" authorId="1">
      <text>
        <r>
          <rPr>
            <sz val="8"/>
            <rFont val="Tahoma"/>
            <family val="2"/>
          </rPr>
          <t xml:space="preserve">
A táblában szereplő adatokat példaképpen tüntettük fel, kérjük azokat felülírni!!</t>
        </r>
      </text>
    </comment>
  </commentList>
</comments>
</file>

<file path=xl/comments4.xml><?xml version="1.0" encoding="utf-8"?>
<comments xmlns="http://schemas.openxmlformats.org/spreadsheetml/2006/main">
  <authors>
    <author>kuranzne</author>
    <author>Czinege-Gyalog ?va</author>
  </authors>
  <commentList>
    <comment ref="Q19" authorId="0">
      <text>
        <r>
          <rPr>
            <sz val="8"/>
            <rFont val="Tahoma"/>
            <family val="2"/>
          </rPr>
          <t xml:space="preserve">
Ellenőrző számok: amennyiben nem nulla, akkor az adott sor tekintetében nem teljesül h=e+f+g</t>
        </r>
      </text>
    </comment>
    <comment ref="Q22" authorId="0">
      <text>
        <r>
          <rPr>
            <sz val="8"/>
            <rFont val="Tahoma"/>
            <family val="2"/>
          </rPr>
          <t xml:space="preserve">
Ellenőrző számok: amennyiben nem nulla, akkor az adott sor tekintetében nem teljesül h=e+f+g és o=j+k-l+n</t>
        </r>
      </text>
    </comment>
    <comment ref="R28" authorId="0">
      <text>
        <r>
          <rPr>
            <sz val="8"/>
            <rFont val="Tahoma"/>
            <family val="2"/>
          </rPr>
          <t>Minden kitöltött sor mellett az excel R-től X-ig oszlopnak is kitöltöttnek kell lennie, ami a felette levő cellák tartalmának másolásával ill. "lehúzásával" érhető el. A táblázat üresen hagyott sorai mellől törölni kell a R-től X-ig cellák tartalmát. Minden "Text"  oszlopban lévő képletnek kell szerepelnie a TXT sheeten.</t>
        </r>
      </text>
    </comment>
    <comment ref="F19" authorId="1">
      <text>
        <r>
          <rPr>
            <sz val="8"/>
            <rFont val="Tahoma"/>
            <family val="2"/>
          </rPr>
          <t xml:space="preserve">
A táblában szereplő adatokat csak példaképpen tüntettük fel, kérjük azokat felülírni!</t>
        </r>
      </text>
    </comment>
  </commentList>
</comments>
</file>

<file path=xl/comments5.xml><?xml version="1.0" encoding="utf-8"?>
<comments xmlns="http://schemas.openxmlformats.org/spreadsheetml/2006/main">
  <authors>
    <author>kuranzne</author>
    <author>Czinege-Gyalog ?va</author>
  </authors>
  <commentList>
    <comment ref="K18" authorId="0">
      <text>
        <r>
          <rPr>
            <sz val="8"/>
            <rFont val="Tahoma"/>
            <family val="2"/>
          </rPr>
          <t xml:space="preserve">
Ellenőrző számok: amennyiben nem nulla, akkor az adott sor tekintetében nem teljesül h=e+f+g</t>
        </r>
      </text>
    </comment>
    <comment ref="L20" authorId="0">
      <text>
        <r>
          <rPr>
            <sz val="8"/>
            <rFont val="Tahoma"/>
            <family val="2"/>
          </rPr>
          <t xml:space="preserve">
Minden kitöltött sor mellett az excel L-től R-ig oszlopnak is kitöltöttnek kell lennie, ami a felette levő cellák tartalmának másolásával ill. "lehúzásával" érhető el. A táblázat üresen hagyott sorai mellől törölni kell a L-től R-ig cellák tartalmát. Minden "Text"  oszlopban lévő képletnek kell szerepelnie a TXT sheeten.</t>
        </r>
      </text>
    </comment>
    <comment ref="G18" authorId="1">
      <text>
        <r>
          <rPr>
            <sz val="8"/>
            <rFont val="Tahoma"/>
            <family val="2"/>
          </rPr>
          <t xml:space="preserve">
A táblában szereplő adatokat csak példaképpen tüntettük fel, kérjük azokat felülírni!</t>
        </r>
      </text>
    </comment>
  </commentList>
</comments>
</file>

<file path=xl/comments6.xml><?xml version="1.0" encoding="utf-8"?>
<comments xmlns="http://schemas.openxmlformats.org/spreadsheetml/2006/main">
  <authors>
    <author>kuranzne</author>
    <author>Czinege-Gyalog ?va</author>
  </authors>
  <commentList>
    <comment ref="P19" authorId="0">
      <text>
        <r>
          <rPr>
            <sz val="8"/>
            <rFont val="Tahoma"/>
            <family val="2"/>
          </rPr>
          <t xml:space="preserve">
Ellenőrző számok: amennyiben nem nulla, akkor az adott sor tekintetében nem teljesül h=e+f+g</t>
        </r>
      </text>
    </comment>
    <comment ref="Q24" authorId="0">
      <text>
        <r>
          <rPr>
            <sz val="8"/>
            <rFont val="Tahoma"/>
            <family val="2"/>
          </rPr>
          <t>Minden kitöltött sor mellett az excel Q-től W-ig oszlopnak is kitöltöttnek kell lennie, ami a felette levő cellák tartalmának másolásával ill. "lehúzásával" érhető el. A táblázat üresen hagyott sorai mellől törölni kell a Q-től W-ig cellák tartalmát. Minden "Text"  oszlopban lévő képletnek kell szerepelnie a TXT sheeten.</t>
        </r>
      </text>
    </comment>
    <comment ref="F19" authorId="1">
      <text>
        <r>
          <rPr>
            <sz val="8"/>
            <rFont val="Tahoma"/>
            <family val="2"/>
          </rPr>
          <t xml:space="preserve">
A táblában szereplő adatokat csak példaképpen tüntettük fel, kérjük azokat felülírni!</t>
        </r>
      </text>
    </comment>
  </commentList>
</comments>
</file>

<file path=xl/comments7.xml><?xml version="1.0" encoding="utf-8"?>
<comments xmlns="http://schemas.openxmlformats.org/spreadsheetml/2006/main">
  <authors>
    <author>kuranzne</author>
    <author>Czinege-Gyalog ?va</author>
  </authors>
  <commentList>
    <comment ref="I22" authorId="0">
      <text>
        <r>
          <rPr>
            <sz val="8"/>
            <rFont val="Tahoma"/>
            <family val="2"/>
          </rPr>
          <t>Minden kitöltött sor mellett az excel I-től O-ig oszlopnak is kitöltöttnek kell lennie, ami a felette levő cellák tartalmának másolásával ill. "lehúzásával" érhető el. A táblázat üresen hagyott sorai mellől törölni kell az I-től O-ig cellák tartalmát. Minden "Text"  oszlopban lévő képletnek kell szerepelnie a TXT sheeten.</t>
        </r>
      </text>
    </comment>
    <comment ref="G15" authorId="1">
      <text>
        <r>
          <rPr>
            <sz val="8"/>
            <rFont val="Tahoma"/>
            <family val="2"/>
          </rPr>
          <t xml:space="preserve">
A táblában szereplő adatokat csak példaképpen tüntettük fel, kérjük azokat felülírni!</t>
        </r>
      </text>
    </comment>
  </commentList>
</comments>
</file>

<file path=xl/comments8.xml><?xml version="1.0" encoding="utf-8"?>
<comments xmlns="http://schemas.openxmlformats.org/spreadsheetml/2006/main">
  <authors>
    <author>kuranzne</author>
    <author>Czinege-Gyalog ?va</author>
  </authors>
  <commentList>
    <comment ref="V15" authorId="0">
      <text>
        <r>
          <rPr>
            <sz val="8"/>
            <rFont val="Tahoma"/>
            <family val="2"/>
          </rPr>
          <t xml:space="preserve">
Ellenőrző számok: amennyiben nem nulla, akkor az adott sor tekintetében nem teljesül o=k+l-m+n és t=p+q-r+s</t>
        </r>
      </text>
    </comment>
    <comment ref="W24" authorId="0">
      <text>
        <r>
          <rPr>
            <sz val="8"/>
            <rFont val="Tahoma"/>
            <family val="2"/>
          </rPr>
          <t>Minden kitöltött sor mellett az excel W-től AC-ig oszlopnak is kitöltöttnek kell lennie, ami a felette levő cellák tartalmának másolásával ill. "lehúzásával" érhető el. A táblázat üresen hagyott sorai mellől törölni kell a W-től AC-ig cellák tartalmát. Minden "Text"  oszlopban lévő képletnek kell szerepelnie a TXT sheeten.</t>
        </r>
      </text>
    </comment>
    <comment ref="J15" authorId="1">
      <text>
        <r>
          <rPr>
            <sz val="8"/>
            <rFont val="Tahoma"/>
            <family val="2"/>
          </rPr>
          <t xml:space="preserve">
A táblában szereplő adatokat csak példaképpen tüntettük fel, kérjük azokat felülírni!</t>
        </r>
      </text>
    </comment>
  </commentList>
</comments>
</file>

<file path=xl/comments9.xml><?xml version="1.0" encoding="utf-8"?>
<comments xmlns="http://schemas.openxmlformats.org/spreadsheetml/2006/main">
  <authors>
    <author>kuranzne</author>
  </authors>
  <commentList>
    <comment ref="O19" authorId="0">
      <text>
        <r>
          <rPr>
            <sz val="8"/>
            <rFont val="Tahoma"/>
            <family val="2"/>
          </rPr>
          <t xml:space="preserve">
Ellenőrző számok: amennyiben nem nulla, akkor az adott sor tekintetében nem teljesül h=e+f+g</t>
        </r>
      </text>
    </comment>
    <comment ref="P22" authorId="0">
      <text>
        <r>
          <rPr>
            <sz val="8"/>
            <rFont val="Tahoma"/>
            <family val="2"/>
          </rPr>
          <t>Minden kitöltött sor mellett az excel P-től V-ig oszlopnak is kitöltöttnek kell lennie, ami a felette levő cellák tartalmának másolásával ill. "lehúzásával" érhető el. A táblázat üresen hagyott sorai mellől törölni kell a P-től V-ig cellák tartalmát. Minden "Text"  oszlopban lévő képletnek kell szerepelnie a TXT sheeten.</t>
        </r>
      </text>
    </comment>
  </commentList>
</comments>
</file>

<file path=xl/sharedStrings.xml><?xml version="1.0" encoding="utf-8"?>
<sst xmlns="http://schemas.openxmlformats.org/spreadsheetml/2006/main" count="834" uniqueCount="197">
  <si>
    <t>Sorszám</t>
  </si>
  <si>
    <t>Konzorciumban résztvevő fizető ügynök neve</t>
  </si>
  <si>
    <t>Hitel végső lejáratának dátuma</t>
  </si>
  <si>
    <t>Szerződés szerinti összeg</t>
  </si>
  <si>
    <t>Tartozás</t>
  </si>
  <si>
    <t>Kamatok</t>
  </si>
  <si>
    <t xml:space="preserve">Időszak eleji nyitó állomány </t>
  </si>
  <si>
    <t>Időszaki változások</t>
  </si>
  <si>
    <t xml:space="preserve">Időszak végi záró állomány  </t>
  </si>
  <si>
    <t>Tranzakciók</t>
  </si>
  <si>
    <t>Egyéb változások</t>
  </si>
  <si>
    <t xml:space="preserve"> ISO országkódja</t>
  </si>
  <si>
    <t>Tartozás növekedés</t>
  </si>
  <si>
    <t>Tartozás csökkenés</t>
  </si>
  <si>
    <t>Az időszak folyamán kapott kamatok</t>
  </si>
  <si>
    <t>Az időszak folyamán fizetett kamatok</t>
  </si>
  <si>
    <t>a</t>
  </si>
  <si>
    <t>b</t>
  </si>
  <si>
    <t>c</t>
  </si>
  <si>
    <t>d</t>
  </si>
  <si>
    <t xml:space="preserve">e 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</si>
  <si>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</si>
  <si>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</si>
  <si>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</si>
  <si>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</si>
  <si>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</si>
  <si>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</si>
  <si>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</si>
  <si>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</si>
  <si>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</si>
  <si>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</si>
  <si>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</si>
  <si>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</si>
  <si>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</si>
  <si>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Lejárat (rövid /   hosszú)</t>
  </si>
  <si>
    <t>…</t>
  </si>
  <si>
    <t>nn</t>
  </si>
  <si>
    <t>s</t>
  </si>
  <si>
    <t>t</t>
  </si>
  <si>
    <t>Felvett hitelek</t>
  </si>
  <si>
    <t xml:space="preserve">i </t>
  </si>
  <si>
    <t>Nyújtott hitelek</t>
  </si>
  <si>
    <t>Követelés</t>
  </si>
  <si>
    <t>Követelés növekedés</t>
  </si>
  <si>
    <t>Követelés csökkenés</t>
  </si>
  <si>
    <t>e</t>
  </si>
  <si>
    <t>Egyéb befektetés instrumentuma</t>
  </si>
  <si>
    <t>Lejárat               (rövid /   hosszú)</t>
  </si>
  <si>
    <t>Lejárat                      (rövid /   hosszú)</t>
  </si>
  <si>
    <t>Lejárat                       (rövid /   hosszú)</t>
  </si>
  <si>
    <t>Részletezendő egyéb befektetés instrumentuma</t>
  </si>
  <si>
    <t xml:space="preserve">Részösszeg                                                                                     </t>
  </si>
  <si>
    <t xml:space="preserve">Részösszeg                                                                                      </t>
  </si>
  <si>
    <t>Egyéb változás okai</t>
  </si>
  <si>
    <t>Követelések egyéb változásainak részletezése</t>
  </si>
  <si>
    <t>Tartozások egyéb változásainak részletezése</t>
  </si>
  <si>
    <t>Időszak eleji nyitó állomány (névértéken)</t>
  </si>
  <si>
    <t>Időszak végi záró állomány  (névértéken)</t>
  </si>
  <si>
    <t>Időszak végi záró állomány  (könyv szerinti értéken)</t>
  </si>
  <si>
    <t>Időszak eleji nyitó állomány</t>
  </si>
  <si>
    <t>Egyéb változás oka</t>
  </si>
  <si>
    <t>Szerződés szerinti devizanem ISO kódja</t>
  </si>
  <si>
    <t xml:space="preserve"> szektora    </t>
  </si>
  <si>
    <t>Időszakra fizetendő időarányos kamat</t>
  </si>
  <si>
    <t>Időarányosan fizetendő kamatok időszaki eleji nyitó állománya</t>
  </si>
  <si>
    <t>Időarányosan fizetendő kamatok időszak végi záró állománya</t>
  </si>
  <si>
    <t>Időarányosan járó kamatok időszak végi záró állománya</t>
  </si>
  <si>
    <t>Időszakra járó időarányos kamat</t>
  </si>
  <si>
    <t>Időarányosan járó kamatok időszak eleji nyitó állománya</t>
  </si>
  <si>
    <t xml:space="preserve">i  </t>
  </si>
  <si>
    <t>Lejárat (rövid)</t>
  </si>
  <si>
    <t>Rövid lejáratú kereskedelmi hitelek</t>
  </si>
  <si>
    <t>Egyéb követelések, váltókövetelések és egyéb vagyoni részesedések</t>
  </si>
  <si>
    <t>Adatok: egész devizában</t>
  </si>
  <si>
    <t>Nem rezidens partner ISO országkódja</t>
  </si>
  <si>
    <t xml:space="preserve">Nem rezidens partner </t>
  </si>
  <si>
    <t>Egyéb befektetések havi adatszolgáltatása – egyéb monetáris intézmények</t>
  </si>
  <si>
    <t xml:space="preserve">  </t>
  </si>
  <si>
    <t>BEFK1_C tábla</t>
  </si>
  <si>
    <t>Eredeti devizanem ISO kódja</t>
  </si>
  <si>
    <t>BEFK2_C tábla</t>
  </si>
  <si>
    <t>Időszak végi záró állomány (névértéken)</t>
  </si>
  <si>
    <t xml:space="preserve">k </t>
  </si>
  <si>
    <t>BEFK3_C tábla</t>
  </si>
  <si>
    <t>BEFK4_C tábla</t>
  </si>
  <si>
    <t>BEFK5_C tábla</t>
  </si>
  <si>
    <t>BEFT1_C tábla</t>
  </si>
  <si>
    <t>Hitelazonosító</t>
  </si>
  <si>
    <t>BEFT2_C tábla</t>
  </si>
  <si>
    <t xml:space="preserve">Folyószámlák, lekötött bankbetétek </t>
  </si>
  <si>
    <t xml:space="preserve">Időszak végi záró állomány </t>
  </si>
  <si>
    <t>BEFT3_C tábla</t>
  </si>
  <si>
    <t>BEFT4_C tábla</t>
  </si>
  <si>
    <t>Váltó és egyéb tartozások</t>
  </si>
  <si>
    <t>BEFT5_C tábla</t>
  </si>
  <si>
    <t xml:space="preserve"> Hitelazonosító</t>
  </si>
  <si>
    <t>Folyószámlák, lekötöttbetétek és valutakészlet</t>
  </si>
  <si>
    <t>ELOLAP</t>
  </si>
  <si>
    <t>Az elektronikusan küldött adatszolgáltatások előlapja</t>
  </si>
  <si>
    <t>Sorkód</t>
  </si>
  <si>
    <t>Megnevezés</t>
  </si>
  <si>
    <t>Adatok</t>
  </si>
  <si>
    <t>1</t>
  </si>
  <si>
    <t>AGY
 kód</t>
  </si>
  <si>
    <t>Vonatkozási
 idő</t>
  </si>
  <si>
    <t>Adatszolgáltató
 azonosító</t>
  </si>
  <si>
    <t>Kitöltés
 dátuma</t>
  </si>
  <si>
    <t>Bizonylat
 jellege</t>
  </si>
  <si>
    <t>Tábla kód</t>
  </si>
  <si>
    <t>Text</t>
  </si>
  <si>
    <t>ELOLAP01</t>
  </si>
  <si>
    <t>Az adatszolgáltatást kitöltő személy neve:</t>
  </si>
  <si>
    <t>E</t>
  </si>
  <si>
    <t>2</t>
  </si>
  <si>
    <t>ELOLAP02</t>
  </si>
  <si>
    <t>Telefonszáma:</t>
  </si>
  <si>
    <t>3</t>
  </si>
  <si>
    <t>ELOLAP03</t>
  </si>
  <si>
    <t>e-mail címe:</t>
  </si>
  <si>
    <t>4</t>
  </si>
  <si>
    <t>ELOLAP04</t>
  </si>
  <si>
    <t>5</t>
  </si>
  <si>
    <t>ELOLAP05</t>
  </si>
  <si>
    <t>6</t>
  </si>
  <si>
    <t>ELOLAP06</t>
  </si>
  <si>
    <t>7</t>
  </si>
  <si>
    <t>ELOLAP07</t>
  </si>
  <si>
    <t>EHITK</t>
  </si>
  <si>
    <t>H</t>
  </si>
  <si>
    <t>PL</t>
  </si>
  <si>
    <t>HUF</t>
  </si>
  <si>
    <t>R</t>
  </si>
  <si>
    <t>KHITK</t>
  </si>
  <si>
    <t>DE</t>
  </si>
  <si>
    <t>EUR</t>
  </si>
  <si>
    <t>US</t>
  </si>
  <si>
    <t>USD</t>
  </si>
  <si>
    <t>KERHITK</t>
  </si>
  <si>
    <t>PLIZK</t>
  </si>
  <si>
    <t>REPOK</t>
  </si>
  <si>
    <t>KOVEL</t>
  </si>
  <si>
    <t>ARVA</t>
  </si>
  <si>
    <t>BFSZLAK</t>
  </si>
  <si>
    <t>NBFSZLAK</t>
  </si>
  <si>
    <t>LBETK</t>
  </si>
  <si>
    <t>HIBA</t>
  </si>
  <si>
    <t>SVAL</t>
  </si>
  <si>
    <t>UVAL</t>
  </si>
  <si>
    <t>KLE</t>
  </si>
  <si>
    <t>VELT</t>
  </si>
  <si>
    <t>EK</t>
  </si>
  <si>
    <t>VALTK</t>
  </si>
  <si>
    <t>ATSO</t>
  </si>
  <si>
    <t>KHITT</t>
  </si>
  <si>
    <t>AHITT</t>
  </si>
  <si>
    <t>KFIZ</t>
  </si>
  <si>
    <t>HITEL33</t>
  </si>
  <si>
    <t>HITEL34</t>
  </si>
  <si>
    <t>EHITT</t>
  </si>
  <si>
    <t>REPOT</t>
  </si>
  <si>
    <t>PLIZT</t>
  </si>
  <si>
    <t>KERHITT</t>
  </si>
  <si>
    <t>BFSZLAT</t>
  </si>
  <si>
    <t>LBETT</t>
  </si>
  <si>
    <t>ET</t>
  </si>
  <si>
    <t>VALTT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</si>
  <si>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</si>
  <si>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</si>
  <si>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</si>
  <si>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</si>
  <si>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</si>
  <si>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</si>
  <si>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</si>
  <si>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</si>
  <si>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</si>
  <si>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BEFK1C</t>
  </si>
  <si>
    <t>BEFK2C</t>
  </si>
  <si>
    <t>BEFK3C</t>
  </si>
  <si>
    <t>BEFK4C</t>
  </si>
  <si>
    <t>BEFK5C</t>
  </si>
  <si>
    <t>BEFT1C</t>
  </si>
  <si>
    <t>BEFT2C</t>
  </si>
  <si>
    <t>BEFT3C</t>
  </si>
  <si>
    <t>BEFT4C</t>
  </si>
  <si>
    <t>BEFT5C</t>
  </si>
  <si>
    <t>00000000</t>
  </si>
  <si>
    <t>OTP</t>
  </si>
  <si>
    <t>R16</t>
  </si>
  <si>
    <t>Szabványos fájlnév:</t>
  </si>
  <si>
    <t xml:space="preserve"> Fájlnév összetétele: </t>
  </si>
  <si>
    <t>3) adatszolgáltató 8 jegyű törzsszáma</t>
  </si>
  <si>
    <t>1) adatgyűjtés jele: R16</t>
  </si>
  <si>
    <t xml:space="preserve">A statisztikáról szóló 1993. évi XLVI. törvény 9. §-ának (2) bekezdése szerinti aláírásra kötelezett,
az MNB felé kapcsolattartással megbízott vezető, ennek hiányában a szervezet ügyvezetését/vezetését ellátó személy neve:
</t>
  </si>
  <si>
    <t>Az adatszolgáltatás kitöltésének dátuma: (ééééhhnn)</t>
  </si>
  <si>
    <t>2014N1</t>
  </si>
  <si>
    <t>20140410</t>
  </si>
  <si>
    <t>2) vonatkozási időszak 2014. év utolsó számjegye: 4 és a negyedév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</si>
</sst>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_ ;\-#,##0\ "/>
    <numFmt numFmtId="169" formatCode="[$-40E]yyyy\.\ mmmm\ d\."/>
    <numFmt numFmtId="170" formatCode="yyyy\ mm\ dd;@"/>
  </numFmts>
  <fonts count="54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2"/>
    </font>
    <font>
      <sz val="10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i/>
      <sz val="10"/>
      <name val="Calibri"/>
      <family val="2"/>
    </font>
    <font>
      <b/>
      <sz val="10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b/>
      <sz val="16"/>
      <color indexed="8"/>
      <name val="Calibri"/>
      <family val="2"/>
    </font>
    <font>
      <i/>
      <sz val="12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i/>
      <sz val="10"/>
      <color indexed="8"/>
      <name val="Calibri"/>
      <family val="2"/>
    </font>
    <font>
      <u val="single"/>
      <sz val="10"/>
      <color indexed="12"/>
      <name val="Calibri"/>
      <family val="2"/>
    </font>
    <font>
      <b/>
      <sz val="10"/>
      <color indexed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0" fillId="22" borderId="7" applyNumberFormat="0" applyFont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8" applyNumberFormat="0" applyAlignment="0" applyProtection="0"/>
    <xf numFmtId="0" fontId="3" fillId="0" borderId="0" applyNumberFormat="0" applyFill="0" applyBorder="0" applyAlignment="0" applyProtection="0"/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0" fontId="52" fillId="30" borderId="1" applyNumberFormat="0" applyAlignment="0" applyProtection="0"/>
    <xf numFmtId="9" fontId="0" fillId="0" borderId="0" applyFont="0" applyFill="0" applyBorder="0" applyAlignment="0" applyProtection="0"/>
  </cellStyleXfs>
  <cellXfs count="256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55" applyFont="1">
      <alignment/>
      <protection/>
    </xf>
    <xf numFmtId="0" fontId="7" fillId="0" borderId="0" xfId="55" applyFont="1">
      <alignment/>
      <protection/>
    </xf>
    <xf numFmtId="0" fontId="6" fillId="0" borderId="0" xfId="55" applyFont="1" applyAlignment="1">
      <alignment horizontal="center"/>
      <protection/>
    </xf>
    <xf numFmtId="0" fontId="8" fillId="0" borderId="0" xfId="55" applyFont="1">
      <alignment/>
      <protection/>
    </xf>
    <xf numFmtId="0" fontId="5" fillId="0" borderId="0" xfId="0" applyFont="1" applyAlignment="1">
      <alignment horizontal="center"/>
    </xf>
    <xf numFmtId="0" fontId="9" fillId="0" borderId="0" xfId="55" applyFont="1">
      <alignment/>
      <protection/>
    </xf>
    <xf numFmtId="0" fontId="9" fillId="0" borderId="10" xfId="55" applyFont="1" applyBorder="1" applyAlignment="1">
      <alignment horizontal="center" vertical="center" wrapText="1"/>
      <protection/>
    </xf>
    <xf numFmtId="0" fontId="9" fillId="0" borderId="10" xfId="55" applyFont="1" applyFill="1" applyBorder="1" applyAlignment="1">
      <alignment horizontal="center" vertical="center" wrapText="1"/>
      <protection/>
    </xf>
    <xf numFmtId="0" fontId="9" fillId="33" borderId="10" xfId="55" applyFont="1" applyFill="1" applyBorder="1" applyAlignment="1">
      <alignment horizontal="center" vertical="center" wrapText="1"/>
      <protection/>
    </xf>
    <xf numFmtId="0" fontId="9" fillId="0" borderId="0" xfId="55" applyFont="1" applyAlignment="1">
      <alignment horizontal="center" wrapText="1"/>
      <protection/>
    </xf>
    <xf numFmtId="0" fontId="9" fillId="0" borderId="0" xfId="55" applyFont="1" applyAlignment="1">
      <alignment horizontal="center"/>
      <protection/>
    </xf>
    <xf numFmtId="0" fontId="5" fillId="0" borderId="11" xfId="55" applyFont="1" applyFill="1" applyBorder="1" applyAlignment="1">
      <alignment horizontal="center" vertical="center" wrapText="1"/>
      <protection/>
    </xf>
    <xf numFmtId="0" fontId="5" fillId="0" borderId="12" xfId="55" applyFont="1" applyBorder="1" applyAlignment="1">
      <alignment horizontal="center" vertical="center" wrapText="1"/>
      <protection/>
    </xf>
    <xf numFmtId="0" fontId="5" fillId="0" borderId="12" xfId="55" applyFont="1" applyFill="1" applyBorder="1" applyAlignment="1">
      <alignment horizontal="center" vertical="center" wrapText="1"/>
      <protection/>
    </xf>
    <xf numFmtId="0" fontId="5" fillId="33" borderId="12" xfId="55" applyFont="1" applyFill="1" applyBorder="1" applyAlignment="1">
      <alignment horizontal="center" vertical="center" wrapText="1"/>
      <protection/>
    </xf>
    <xf numFmtId="0" fontId="5" fillId="0" borderId="12" xfId="55" applyFont="1" applyBorder="1" applyAlignment="1">
      <alignment horizontal="center"/>
      <protection/>
    </xf>
    <xf numFmtId="0" fontId="5" fillId="0" borderId="13" xfId="55" applyFont="1" applyBorder="1" applyAlignment="1">
      <alignment horizontal="center"/>
      <protection/>
    </xf>
    <xf numFmtId="0" fontId="5" fillId="0" borderId="0" xfId="55" applyFont="1" applyAlignment="1">
      <alignment horizontal="center"/>
      <protection/>
    </xf>
    <xf numFmtId="49" fontId="5" fillId="0" borderId="14" xfId="55" applyNumberFormat="1" applyFont="1" applyFill="1" applyBorder="1" applyAlignment="1">
      <alignment horizontal="center" vertical="center" wrapText="1"/>
      <protection/>
    </xf>
    <xf numFmtId="0" fontId="5" fillId="0" borderId="15" xfId="55" applyFont="1" applyFill="1" applyBorder="1" applyAlignment="1">
      <alignment horizontal="center" vertical="center" wrapText="1"/>
      <protection/>
    </xf>
    <xf numFmtId="0" fontId="5" fillId="0" borderId="16" xfId="55" applyFont="1" applyBorder="1" applyAlignment="1">
      <alignment horizontal="center"/>
      <protection/>
    </xf>
    <xf numFmtId="0" fontId="5" fillId="0" borderId="16" xfId="55" applyFont="1" applyFill="1" applyBorder="1" applyAlignment="1">
      <alignment horizontal="center" vertical="center" wrapText="1"/>
      <protection/>
    </xf>
    <xf numFmtId="3" fontId="5" fillId="0" borderId="16" xfId="55" applyNumberFormat="1" applyFont="1" applyBorder="1" applyAlignment="1">
      <alignment horizontal="center" vertical="center" wrapText="1"/>
      <protection/>
    </xf>
    <xf numFmtId="3" fontId="5" fillId="0" borderId="16" xfId="55" applyNumberFormat="1" applyFont="1" applyBorder="1">
      <alignment/>
      <protection/>
    </xf>
    <xf numFmtId="14" fontId="5" fillId="0" borderId="16" xfId="55" applyNumberFormat="1" applyFont="1" applyBorder="1">
      <alignment/>
      <protection/>
    </xf>
    <xf numFmtId="3" fontId="5" fillId="0" borderId="16" xfId="55" applyNumberFormat="1" applyFont="1" applyBorder="1" applyAlignment="1">
      <alignment horizontal="center"/>
      <protection/>
    </xf>
    <xf numFmtId="3" fontId="5" fillId="0" borderId="16" xfId="55" applyNumberFormat="1" applyFont="1" applyFill="1" applyBorder="1" applyAlignment="1">
      <alignment horizontal="center" vertical="center" wrapText="1"/>
      <protection/>
    </xf>
    <xf numFmtId="3" fontId="5" fillId="0" borderId="17" xfId="55" applyNumberFormat="1" applyFont="1" applyBorder="1" applyAlignment="1">
      <alignment horizontal="center" vertical="center" wrapText="1"/>
      <protection/>
    </xf>
    <xf numFmtId="0" fontId="5" fillId="0" borderId="0" xfId="55" applyNumberFormat="1" applyFont="1" applyAlignment="1">
      <alignment horizontal="center"/>
      <protection/>
    </xf>
    <xf numFmtId="49" fontId="5" fillId="0" borderId="0" xfId="55" applyNumberFormat="1" applyFont="1" applyAlignment="1">
      <alignment horizontal="center"/>
      <protection/>
    </xf>
    <xf numFmtId="0" fontId="5" fillId="0" borderId="0" xfId="55" applyFont="1">
      <alignment/>
      <protection/>
    </xf>
    <xf numFmtId="0" fontId="5" fillId="33" borderId="18" xfId="55" applyFont="1" applyFill="1" applyBorder="1" applyAlignment="1">
      <alignment horizontal="center" vertical="center" wrapText="1"/>
      <protection/>
    </xf>
    <xf numFmtId="0" fontId="5" fillId="33" borderId="16" xfId="55" applyFont="1" applyFill="1" applyBorder="1" applyAlignment="1">
      <alignment horizontal="center" vertical="center" wrapText="1"/>
      <protection/>
    </xf>
    <xf numFmtId="0" fontId="5" fillId="0" borderId="15" xfId="55" applyFont="1" applyBorder="1" applyAlignment="1">
      <alignment horizontal="center"/>
      <protection/>
    </xf>
    <xf numFmtId="0" fontId="5" fillId="0" borderId="16" xfId="55" applyFont="1" applyBorder="1">
      <alignment/>
      <protection/>
    </xf>
    <xf numFmtId="0" fontId="9" fillId="33" borderId="16" xfId="55" applyFont="1" applyFill="1" applyBorder="1" applyAlignment="1">
      <alignment vertical="center" wrapText="1"/>
      <protection/>
    </xf>
    <xf numFmtId="0" fontId="5" fillId="0" borderId="17" xfId="55" applyFont="1" applyBorder="1" applyAlignment="1">
      <alignment horizontal="center"/>
      <protection/>
    </xf>
    <xf numFmtId="0" fontId="5" fillId="0" borderId="18" xfId="55" applyFont="1" applyFill="1" applyBorder="1" applyAlignment="1">
      <alignment horizontal="center" vertical="center" wrapText="1"/>
      <protection/>
    </xf>
    <xf numFmtId="0" fontId="5" fillId="0" borderId="19" xfId="55" applyFont="1" applyFill="1" applyBorder="1" applyAlignment="1">
      <alignment horizontal="center"/>
      <protection/>
    </xf>
    <xf numFmtId="0" fontId="5" fillId="0" borderId="20" xfId="55" applyFont="1" applyBorder="1">
      <alignment/>
      <protection/>
    </xf>
    <xf numFmtId="0" fontId="5" fillId="0" borderId="20" xfId="55" applyFont="1" applyBorder="1" applyAlignment="1">
      <alignment horizontal="center"/>
      <protection/>
    </xf>
    <xf numFmtId="0" fontId="5" fillId="0" borderId="21" xfId="55" applyFont="1" applyBorder="1" applyAlignment="1">
      <alignment horizontal="center"/>
      <protection/>
    </xf>
    <xf numFmtId="0" fontId="10" fillId="0" borderId="0" xfId="55" applyFont="1" applyFill="1" applyBorder="1" applyAlignment="1">
      <alignment/>
      <protection/>
    </xf>
    <xf numFmtId="0" fontId="5" fillId="0" borderId="0" xfId="55" applyFont="1" applyFill="1" applyBorder="1" applyAlignment="1">
      <alignment horizontal="center"/>
      <protection/>
    </xf>
    <xf numFmtId="0" fontId="8" fillId="0" borderId="0" xfId="55" applyFont="1" applyFill="1">
      <alignment/>
      <protection/>
    </xf>
    <xf numFmtId="0" fontId="5" fillId="0" borderId="0" xfId="55" applyFont="1" applyBorder="1">
      <alignment/>
      <protection/>
    </xf>
    <xf numFmtId="0" fontId="5" fillId="0" borderId="0" xfId="55" applyFont="1" applyFill="1" applyBorder="1">
      <alignment/>
      <protection/>
    </xf>
    <xf numFmtId="0" fontId="9" fillId="0" borderId="16" xfId="55" applyFont="1" applyFill="1" applyBorder="1" applyAlignment="1">
      <alignment horizontal="center" vertical="center" wrapText="1"/>
      <protection/>
    </xf>
    <xf numFmtId="0" fontId="9" fillId="0" borderId="22" xfId="55" applyFont="1" applyFill="1" applyBorder="1" applyAlignment="1">
      <alignment horizontal="center" vertical="center" wrapText="1"/>
      <protection/>
    </xf>
    <xf numFmtId="0" fontId="9" fillId="0" borderId="20" xfId="55" applyFont="1" applyFill="1" applyBorder="1" applyAlignment="1">
      <alignment horizontal="center" vertical="center" wrapText="1"/>
      <protection/>
    </xf>
    <xf numFmtId="0" fontId="9" fillId="0" borderId="23" xfId="55" applyFont="1" applyBorder="1" applyAlignment="1">
      <alignment horizontal="center" vertical="center"/>
      <protection/>
    </xf>
    <xf numFmtId="0" fontId="5" fillId="0" borderId="24" xfId="55" applyFont="1" applyFill="1" applyBorder="1" applyAlignment="1">
      <alignment horizontal="center" vertical="center" wrapText="1"/>
      <protection/>
    </xf>
    <xf numFmtId="0" fontId="5" fillId="0" borderId="25" xfId="55" applyFont="1" applyBorder="1" applyAlignment="1">
      <alignment horizontal="center" vertical="center" wrapText="1"/>
      <protection/>
    </xf>
    <xf numFmtId="0" fontId="5" fillId="0" borderId="24" xfId="55" applyFont="1" applyBorder="1" applyAlignment="1">
      <alignment horizontal="center" vertical="center" wrapText="1"/>
      <protection/>
    </xf>
    <xf numFmtId="0" fontId="5" fillId="0" borderId="26" xfId="55" applyFont="1" applyFill="1" applyBorder="1" applyAlignment="1">
      <alignment horizontal="center" vertical="center" wrapText="1"/>
      <protection/>
    </xf>
    <xf numFmtId="49" fontId="5" fillId="0" borderId="14" xfId="55" applyNumberFormat="1" applyFont="1" applyBorder="1" applyAlignment="1">
      <alignment horizontal="center"/>
      <protection/>
    </xf>
    <xf numFmtId="0" fontId="5" fillId="33" borderId="27" xfId="55" applyFont="1" applyFill="1" applyBorder="1" applyAlignment="1">
      <alignment horizontal="center" vertical="center" wrapText="1"/>
      <protection/>
    </xf>
    <xf numFmtId="0" fontId="5" fillId="34" borderId="16" xfId="55" applyFont="1" applyFill="1" applyBorder="1">
      <alignment/>
      <protection/>
    </xf>
    <xf numFmtId="0" fontId="9" fillId="34" borderId="16" xfId="55" applyFont="1" applyFill="1" applyBorder="1" applyAlignment="1">
      <alignment horizontal="center" vertical="center" wrapText="1"/>
      <protection/>
    </xf>
    <xf numFmtId="0" fontId="9" fillId="34" borderId="17" xfId="55" applyFont="1" applyFill="1" applyBorder="1" applyAlignment="1">
      <alignment horizontal="center" vertical="center" wrapText="1"/>
      <protection/>
    </xf>
    <xf numFmtId="3" fontId="11" fillId="0" borderId="0" xfId="55" applyNumberFormat="1" applyFont="1">
      <alignment/>
      <protection/>
    </xf>
    <xf numFmtId="0" fontId="5" fillId="0" borderId="28" xfId="55" applyFont="1" applyFill="1" applyBorder="1" applyAlignment="1">
      <alignment horizontal="center"/>
      <protection/>
    </xf>
    <xf numFmtId="0" fontId="5" fillId="33" borderId="19" xfId="55" applyFont="1" applyFill="1" applyBorder="1" applyAlignment="1">
      <alignment horizontal="center"/>
      <protection/>
    </xf>
    <xf numFmtId="0" fontId="5" fillId="33" borderId="20" xfId="55" applyFont="1" applyFill="1" applyBorder="1" applyAlignment="1">
      <alignment horizontal="center"/>
      <protection/>
    </xf>
    <xf numFmtId="0" fontId="9" fillId="33" borderId="20" xfId="55" applyFont="1" applyFill="1" applyBorder="1" applyAlignment="1">
      <alignment vertical="center" wrapText="1"/>
      <protection/>
    </xf>
    <xf numFmtId="0" fontId="5" fillId="33" borderId="20" xfId="55" applyFont="1" applyFill="1" applyBorder="1">
      <alignment/>
      <protection/>
    </xf>
    <xf numFmtId="0" fontId="5" fillId="33" borderId="29" xfId="55" applyFont="1" applyFill="1" applyBorder="1" applyAlignment="1">
      <alignment horizontal="center"/>
      <protection/>
    </xf>
    <xf numFmtId="0" fontId="5" fillId="33" borderId="21" xfId="55" applyFont="1" applyFill="1" applyBorder="1">
      <alignment/>
      <protection/>
    </xf>
    <xf numFmtId="0" fontId="9" fillId="0" borderId="0" xfId="55" applyFont="1" applyFill="1" applyBorder="1" applyAlignment="1">
      <alignment/>
      <protection/>
    </xf>
    <xf numFmtId="0" fontId="5" fillId="0" borderId="13" xfId="55" applyFont="1" applyFill="1" applyBorder="1" applyAlignment="1">
      <alignment horizontal="center" vertical="center" wrapText="1"/>
      <protection/>
    </xf>
    <xf numFmtId="0" fontId="5" fillId="0" borderId="18" xfId="55" applyFont="1" applyBorder="1" applyAlignment="1">
      <alignment horizontal="center"/>
      <protection/>
    </xf>
    <xf numFmtId="0" fontId="5" fillId="0" borderId="14" xfId="55" applyFont="1" applyFill="1" applyBorder="1" applyAlignment="1">
      <alignment horizontal="center" vertical="center" wrapText="1"/>
      <protection/>
    </xf>
    <xf numFmtId="0" fontId="5" fillId="0" borderId="18" xfId="55" applyFont="1" applyBorder="1">
      <alignment/>
      <protection/>
    </xf>
    <xf numFmtId="0" fontId="5" fillId="0" borderId="16" xfId="55" applyFont="1" applyFill="1" applyBorder="1" applyAlignment="1">
      <alignment vertical="center" wrapText="1"/>
      <protection/>
    </xf>
    <xf numFmtId="0" fontId="5" fillId="0" borderId="16" xfId="55" applyFont="1" applyFill="1" applyBorder="1">
      <alignment/>
      <protection/>
    </xf>
    <xf numFmtId="0" fontId="5" fillId="0" borderId="17" xfId="55" applyFont="1" applyFill="1" applyBorder="1">
      <alignment/>
      <protection/>
    </xf>
    <xf numFmtId="0" fontId="5" fillId="0" borderId="19" xfId="55" applyFont="1" applyBorder="1">
      <alignment/>
      <protection/>
    </xf>
    <xf numFmtId="0" fontId="5" fillId="0" borderId="20" xfId="55" applyFont="1" applyFill="1" applyBorder="1" applyAlignment="1">
      <alignment horizontal="center"/>
      <protection/>
    </xf>
    <xf numFmtId="0" fontId="9" fillId="0" borderId="20" xfId="55" applyFont="1" applyFill="1" applyBorder="1" applyAlignment="1">
      <alignment vertical="center" wrapText="1"/>
      <protection/>
    </xf>
    <xf numFmtId="0" fontId="5" fillId="0" borderId="20" xfId="55" applyFont="1" applyFill="1" applyBorder="1">
      <alignment/>
      <protection/>
    </xf>
    <xf numFmtId="0" fontId="5" fillId="0" borderId="21" xfId="55" applyFont="1" applyFill="1" applyBorder="1">
      <alignment/>
      <protection/>
    </xf>
    <xf numFmtId="0" fontId="7" fillId="0" borderId="0" xfId="55" applyFont="1" applyAlignment="1">
      <alignment/>
      <protection/>
    </xf>
    <xf numFmtId="0" fontId="9" fillId="0" borderId="30" xfId="55" applyFont="1" applyFill="1" applyBorder="1" applyAlignment="1">
      <alignment/>
      <protection/>
    </xf>
    <xf numFmtId="0" fontId="9" fillId="0" borderId="0" xfId="55" applyFont="1" applyFill="1" applyBorder="1" applyAlignment="1">
      <alignment vertical="center" wrapText="1"/>
      <protection/>
    </xf>
    <xf numFmtId="0" fontId="9" fillId="0" borderId="16" xfId="55" applyFont="1" applyFill="1" applyBorder="1" applyAlignment="1">
      <alignment vertical="center" wrapText="1"/>
      <protection/>
    </xf>
    <xf numFmtId="0" fontId="9" fillId="0" borderId="0" xfId="55" applyFont="1" applyAlignment="1">
      <alignment wrapText="1"/>
      <protection/>
    </xf>
    <xf numFmtId="0" fontId="5" fillId="0" borderId="23" xfId="55" applyFont="1" applyBorder="1" applyAlignment="1">
      <alignment horizontal="center" vertical="center"/>
      <protection/>
    </xf>
    <xf numFmtId="0" fontId="5" fillId="0" borderId="31" xfId="55" applyFont="1" applyFill="1" applyBorder="1" applyAlignment="1">
      <alignment horizontal="center" vertical="center" wrapText="1"/>
      <protection/>
    </xf>
    <xf numFmtId="0" fontId="5" fillId="0" borderId="0" xfId="55" applyFont="1" applyBorder="1" applyAlignment="1">
      <alignment horizontal="center"/>
      <protection/>
    </xf>
    <xf numFmtId="3" fontId="5" fillId="34" borderId="16" xfId="55" applyNumberFormat="1" applyFont="1" applyFill="1" applyBorder="1" applyAlignment="1">
      <alignment horizontal="center" vertical="center" wrapText="1"/>
      <protection/>
    </xf>
    <xf numFmtId="0" fontId="5" fillId="34" borderId="24" xfId="55" applyFont="1" applyFill="1" applyBorder="1" applyAlignment="1">
      <alignment horizontal="center" vertical="center" wrapText="1"/>
      <protection/>
    </xf>
    <xf numFmtId="0" fontId="5" fillId="34" borderId="26" xfId="55" applyFont="1" applyFill="1" applyBorder="1" applyAlignment="1">
      <alignment horizontal="center" vertical="center" wrapText="1"/>
      <protection/>
    </xf>
    <xf numFmtId="3" fontId="11" fillId="0" borderId="0" xfId="55" applyNumberFormat="1" applyFont="1" applyBorder="1" applyAlignment="1">
      <alignment horizontal="center"/>
      <protection/>
    </xf>
    <xf numFmtId="0" fontId="5" fillId="0" borderId="32" xfId="55" applyFont="1" applyBorder="1" applyAlignment="1">
      <alignment horizontal="center" vertical="center"/>
      <protection/>
    </xf>
    <xf numFmtId="0" fontId="5" fillId="0" borderId="33" xfId="55" applyFont="1" applyFill="1" applyBorder="1" applyAlignment="1">
      <alignment horizontal="center" vertical="center" wrapText="1"/>
      <protection/>
    </xf>
    <xf numFmtId="0" fontId="5" fillId="0" borderId="28" xfId="55" applyFont="1" applyFill="1" applyBorder="1" applyAlignment="1">
      <alignment horizontal="center" vertical="center" wrapText="1"/>
      <protection/>
    </xf>
    <xf numFmtId="0" fontId="5" fillId="0" borderId="21" xfId="55" applyFont="1" applyBorder="1">
      <alignment/>
      <protection/>
    </xf>
    <xf numFmtId="0" fontId="7" fillId="0" borderId="0" xfId="55" applyFont="1" applyAlignment="1">
      <alignment horizontal="center"/>
      <protection/>
    </xf>
    <xf numFmtId="0" fontId="5" fillId="0" borderId="0" xfId="55" applyFont="1" applyFill="1" applyAlignment="1">
      <alignment horizontal="center"/>
      <protection/>
    </xf>
    <xf numFmtId="0" fontId="5" fillId="0" borderId="0" xfId="55" applyFont="1" applyFill="1">
      <alignment/>
      <protection/>
    </xf>
    <xf numFmtId="0" fontId="9" fillId="0" borderId="0" xfId="55" applyFont="1" applyFill="1" applyBorder="1" applyAlignment="1">
      <alignment horizontal="center"/>
      <protection/>
    </xf>
    <xf numFmtId="0" fontId="9" fillId="0" borderId="23" xfId="55" applyFont="1" applyFill="1" applyBorder="1" applyAlignment="1">
      <alignment vertical="center" wrapText="1"/>
      <protection/>
    </xf>
    <xf numFmtId="0" fontId="5" fillId="0" borderId="16" xfId="55" applyNumberFormat="1" applyFont="1" applyBorder="1" applyAlignment="1">
      <alignment horizontal="center"/>
      <protection/>
    </xf>
    <xf numFmtId="0" fontId="5" fillId="34" borderId="16" xfId="55" applyFont="1" applyFill="1" applyBorder="1" applyAlignment="1">
      <alignment horizontal="center"/>
      <protection/>
    </xf>
    <xf numFmtId="3" fontId="5" fillId="0" borderId="17" xfId="55" applyNumberFormat="1" applyFont="1" applyBorder="1" applyAlignment="1">
      <alignment horizontal="center"/>
      <protection/>
    </xf>
    <xf numFmtId="3" fontId="5" fillId="0" borderId="17" xfId="55" applyNumberFormat="1" applyFont="1" applyFill="1" applyBorder="1" applyAlignment="1">
      <alignment horizontal="center" vertical="center" wrapText="1"/>
      <protection/>
    </xf>
    <xf numFmtId="0" fontId="5" fillId="0" borderId="16" xfId="55" applyFont="1" applyFill="1" applyBorder="1" applyAlignment="1">
      <alignment horizontal="center"/>
      <protection/>
    </xf>
    <xf numFmtId="3" fontId="5" fillId="0" borderId="16" xfId="55" applyNumberFormat="1" applyFont="1" applyFill="1" applyBorder="1" applyAlignment="1">
      <alignment horizontal="center"/>
      <protection/>
    </xf>
    <xf numFmtId="0" fontId="5" fillId="33" borderId="34" xfId="55" applyFont="1" applyFill="1" applyBorder="1" applyAlignment="1">
      <alignment horizontal="center"/>
      <protection/>
    </xf>
    <xf numFmtId="0" fontId="5" fillId="33" borderId="22" xfId="55" applyFont="1" applyFill="1" applyBorder="1" applyAlignment="1">
      <alignment horizontal="center"/>
      <protection/>
    </xf>
    <xf numFmtId="14" fontId="5" fillId="0" borderId="16" xfId="55" applyNumberFormat="1" applyFont="1" applyBorder="1" applyAlignment="1">
      <alignment horizontal="center"/>
      <protection/>
    </xf>
    <xf numFmtId="0" fontId="5" fillId="33" borderId="16" xfId="55" applyFont="1" applyFill="1" applyBorder="1">
      <alignment/>
      <protection/>
    </xf>
    <xf numFmtId="0" fontId="5" fillId="33" borderId="18" xfId="55" applyFont="1" applyFill="1" applyBorder="1" applyAlignment="1">
      <alignment horizontal="center"/>
      <protection/>
    </xf>
    <xf numFmtId="0" fontId="5" fillId="33" borderId="16" xfId="55" applyFont="1" applyFill="1" applyBorder="1" applyAlignment="1">
      <alignment horizontal="center"/>
      <protection/>
    </xf>
    <xf numFmtId="0" fontId="5" fillId="0" borderId="14" xfId="55" applyFont="1" applyBorder="1" applyAlignment="1">
      <alignment horizontal="center"/>
      <protection/>
    </xf>
    <xf numFmtId="0" fontId="5" fillId="33" borderId="17" xfId="55" applyFont="1" applyFill="1" applyBorder="1">
      <alignment/>
      <protection/>
    </xf>
    <xf numFmtId="0" fontId="5" fillId="0" borderId="28" xfId="55" applyFont="1" applyBorder="1" applyAlignment="1">
      <alignment horizontal="center"/>
      <protection/>
    </xf>
    <xf numFmtId="0" fontId="9" fillId="0" borderId="35" xfId="55" applyFont="1" applyBorder="1" applyAlignment="1">
      <alignment vertical="center" wrapText="1"/>
      <protection/>
    </xf>
    <xf numFmtId="0" fontId="9" fillId="0" borderId="36" xfId="55" applyFont="1" applyBorder="1" applyAlignment="1">
      <alignment horizontal="center" vertical="center" wrapText="1"/>
      <protection/>
    </xf>
    <xf numFmtId="0" fontId="9" fillId="0" borderId="37" xfId="55" applyFont="1" applyBorder="1" applyAlignment="1">
      <alignment horizontal="center" vertical="center" wrapText="1"/>
      <protection/>
    </xf>
    <xf numFmtId="0" fontId="5" fillId="0" borderId="38" xfId="55" applyFont="1" applyBorder="1">
      <alignment/>
      <protection/>
    </xf>
    <xf numFmtId="0" fontId="5" fillId="0" borderId="11" xfId="55" applyFont="1" applyBorder="1" applyAlignment="1">
      <alignment horizontal="center"/>
      <protection/>
    </xf>
    <xf numFmtId="0" fontId="5" fillId="33" borderId="16" xfId="55" applyFont="1" applyFill="1" applyBorder="1" applyAlignment="1">
      <alignment vertical="center" wrapText="1"/>
      <protection/>
    </xf>
    <xf numFmtId="0" fontId="5" fillId="0" borderId="27" xfId="55" applyFont="1" applyFill="1" applyBorder="1" applyAlignment="1">
      <alignment horizontal="center" vertical="center" wrapText="1"/>
      <protection/>
    </xf>
    <xf numFmtId="0" fontId="5" fillId="0" borderId="39" xfId="55" applyFont="1" applyBorder="1" applyAlignment="1">
      <alignment horizontal="center"/>
      <protection/>
    </xf>
    <xf numFmtId="0" fontId="5" fillId="0" borderId="40" xfId="55" applyFont="1" applyBorder="1" applyAlignment="1">
      <alignment horizontal="center"/>
      <protection/>
    </xf>
    <xf numFmtId="0" fontId="5" fillId="0" borderId="41" xfId="55" applyFont="1" applyFill="1" applyBorder="1" applyAlignment="1">
      <alignment horizontal="center"/>
      <protection/>
    </xf>
    <xf numFmtId="0" fontId="5" fillId="0" borderId="19" xfId="55" applyFont="1" applyBorder="1" applyAlignment="1">
      <alignment horizontal="center"/>
      <protection/>
    </xf>
    <xf numFmtId="0" fontId="5" fillId="33" borderId="42" xfId="55" applyFont="1" applyFill="1" applyBorder="1" applyAlignment="1">
      <alignment vertical="center" wrapText="1"/>
      <protection/>
    </xf>
    <xf numFmtId="3" fontId="5" fillId="33" borderId="42" xfId="55" applyNumberFormat="1" applyFont="1" applyFill="1" applyBorder="1" applyAlignment="1">
      <alignment vertical="center" wrapText="1"/>
      <protection/>
    </xf>
    <xf numFmtId="0" fontId="9" fillId="33" borderId="42" xfId="55" applyFont="1" applyFill="1" applyBorder="1" applyAlignment="1">
      <alignment vertical="center" wrapText="1"/>
      <protection/>
    </xf>
    <xf numFmtId="0" fontId="9" fillId="0" borderId="29" xfId="55" applyFont="1" applyFill="1" applyBorder="1" applyAlignment="1">
      <alignment vertical="center" wrapText="1"/>
      <protection/>
    </xf>
    <xf numFmtId="0" fontId="5" fillId="0" borderId="0" xfId="55" applyFont="1" applyFill="1" applyBorder="1" applyAlignment="1">
      <alignment/>
      <protection/>
    </xf>
    <xf numFmtId="0" fontId="5" fillId="0" borderId="43" xfId="55" applyFont="1" applyBorder="1" applyAlignment="1">
      <alignment horizontal="center"/>
      <protection/>
    </xf>
    <xf numFmtId="0" fontId="5" fillId="0" borderId="15" xfId="55" applyFont="1" applyBorder="1">
      <alignment/>
      <protection/>
    </xf>
    <xf numFmtId="0" fontId="5" fillId="0" borderId="44" xfId="55" applyFont="1" applyBorder="1">
      <alignment/>
      <protection/>
    </xf>
    <xf numFmtId="0" fontId="5" fillId="0" borderId="45" xfId="55" applyFont="1" applyFill="1" applyBorder="1" applyAlignment="1">
      <alignment horizontal="center" vertical="center" wrapText="1"/>
      <protection/>
    </xf>
    <xf numFmtId="0" fontId="5" fillId="34" borderId="16" xfId="55" applyFont="1" applyFill="1" applyBorder="1" applyAlignment="1">
      <alignment horizontal="center" vertical="center" wrapText="1"/>
      <protection/>
    </xf>
    <xf numFmtId="168" fontId="5" fillId="0" borderId="16" xfId="55" applyNumberFormat="1" applyFont="1" applyBorder="1" applyAlignment="1">
      <alignment horizontal="center" vertical="center" wrapText="1"/>
      <protection/>
    </xf>
    <xf numFmtId="0" fontId="5" fillId="34" borderId="17" xfId="55" applyFont="1" applyFill="1" applyBorder="1">
      <alignment/>
      <protection/>
    </xf>
    <xf numFmtId="0" fontId="5" fillId="34" borderId="16" xfId="55" applyFont="1" applyFill="1" applyBorder="1" applyAlignment="1">
      <alignment vertical="center" wrapText="1"/>
      <protection/>
    </xf>
    <xf numFmtId="0" fontId="5" fillId="0" borderId="46" xfId="55" applyFont="1" applyFill="1" applyBorder="1" applyAlignment="1">
      <alignment horizontal="center" vertical="center" wrapText="1"/>
      <protection/>
    </xf>
    <xf numFmtId="0" fontId="5" fillId="33" borderId="34" xfId="55" applyFont="1" applyFill="1" applyBorder="1" applyAlignment="1">
      <alignment horizontal="center" vertical="center" wrapText="1"/>
      <protection/>
    </xf>
    <xf numFmtId="0" fontId="5" fillId="33" borderId="22" xfId="55" applyFont="1" applyFill="1" applyBorder="1" applyAlignment="1">
      <alignment horizontal="center" vertical="center" wrapText="1"/>
      <protection/>
    </xf>
    <xf numFmtId="0" fontId="5" fillId="33" borderId="22" xfId="55" applyFont="1" applyFill="1" applyBorder="1" applyAlignment="1">
      <alignment vertical="center" wrapText="1"/>
      <protection/>
    </xf>
    <xf numFmtId="0" fontId="5" fillId="0" borderId="22" xfId="55" applyFont="1" applyFill="1" applyBorder="1" applyAlignment="1">
      <alignment horizontal="center" vertical="center" wrapText="1"/>
      <protection/>
    </xf>
    <xf numFmtId="3" fontId="5" fillId="0" borderId="22" xfId="55" applyNumberFormat="1" applyFont="1" applyBorder="1" applyAlignment="1">
      <alignment horizontal="center" vertical="center" wrapText="1"/>
      <protection/>
    </xf>
    <xf numFmtId="3" fontId="5" fillId="0" borderId="47" xfId="55" applyNumberFormat="1" applyFont="1" applyBorder="1" applyAlignment="1">
      <alignment horizontal="center" vertical="center" wrapText="1"/>
      <protection/>
    </xf>
    <xf numFmtId="0" fontId="5" fillId="33" borderId="19" xfId="55" applyFont="1" applyFill="1" applyBorder="1">
      <alignment/>
      <protection/>
    </xf>
    <xf numFmtId="0" fontId="5" fillId="33" borderId="20" xfId="55" applyFont="1" applyFill="1" applyBorder="1" applyAlignment="1">
      <alignment horizontal="center" vertical="center" wrapText="1"/>
      <protection/>
    </xf>
    <xf numFmtId="0" fontId="5" fillId="33" borderId="20" xfId="55" applyFont="1" applyFill="1" applyBorder="1" applyAlignment="1">
      <alignment vertical="center" wrapText="1"/>
      <protection/>
    </xf>
    <xf numFmtId="0" fontId="9" fillId="0" borderId="0" xfId="55" applyFont="1" applyFill="1" applyBorder="1" applyAlignment="1">
      <alignment horizontal="center" vertical="center" wrapText="1"/>
      <protection/>
    </xf>
    <xf numFmtId="0" fontId="5" fillId="33" borderId="22" xfId="55" applyFont="1" applyFill="1" applyBorder="1">
      <alignment/>
      <protection/>
    </xf>
    <xf numFmtId="0" fontId="5" fillId="33" borderId="40" xfId="55" applyFont="1" applyFill="1" applyBorder="1">
      <alignment/>
      <protection/>
    </xf>
    <xf numFmtId="0" fontId="14" fillId="35" borderId="0" xfId="55" applyNumberFormat="1" applyFont="1" applyFill="1" applyBorder="1" applyAlignment="1">
      <alignment horizontal="center" vertical="center" wrapText="1"/>
      <protection/>
    </xf>
    <xf numFmtId="0" fontId="15" fillId="0" borderId="48" xfId="55" applyNumberFormat="1" applyFont="1" applyFill="1" applyBorder="1" applyAlignment="1">
      <alignment horizontal="center" vertical="center" wrapText="1"/>
      <protection/>
    </xf>
    <xf numFmtId="0" fontId="16" fillId="0" borderId="49" xfId="55" applyNumberFormat="1" applyFont="1" applyFill="1" applyBorder="1" applyAlignment="1">
      <alignment horizontal="center" vertical="center" wrapText="1"/>
      <protection/>
    </xf>
    <xf numFmtId="0" fontId="14" fillId="0" borderId="50" xfId="55" applyNumberFormat="1" applyFont="1" applyFill="1" applyBorder="1" applyAlignment="1">
      <alignment horizontal="center" vertical="center" wrapText="1"/>
      <protection/>
    </xf>
    <xf numFmtId="0" fontId="14" fillId="0" borderId="51" xfId="55" applyNumberFormat="1" applyFont="1" applyFill="1" applyBorder="1" applyAlignment="1">
      <alignment horizontal="center" vertical="center" wrapText="1"/>
      <protection/>
    </xf>
    <xf numFmtId="0" fontId="5" fillId="36" borderId="0" xfId="55" applyFont="1" applyFill="1" applyAlignment="1">
      <alignment horizontal="center"/>
      <protection/>
    </xf>
    <xf numFmtId="49" fontId="5" fillId="36" borderId="0" xfId="55" applyNumberFormat="1" applyFont="1" applyFill="1" applyAlignment="1">
      <alignment horizontal="center"/>
      <protection/>
    </xf>
    <xf numFmtId="0" fontId="17" fillId="0" borderId="51" xfId="43" applyNumberFormat="1" applyFont="1" applyFill="1" applyBorder="1" applyAlignment="1" applyProtection="1">
      <alignment horizontal="center" vertical="center" wrapText="1"/>
      <protection/>
    </xf>
    <xf numFmtId="0" fontId="16" fillId="0" borderId="52" xfId="55" applyNumberFormat="1" applyFont="1" applyFill="1" applyBorder="1" applyAlignment="1">
      <alignment horizontal="center" vertical="center" wrapText="1"/>
      <protection/>
    </xf>
    <xf numFmtId="0" fontId="14" fillId="0" borderId="53" xfId="55" applyNumberFormat="1" applyFont="1" applyFill="1" applyBorder="1" applyAlignment="1">
      <alignment horizontal="center" vertical="center" wrapText="1"/>
      <protection/>
    </xf>
    <xf numFmtId="0" fontId="14" fillId="0" borderId="54" xfId="55" applyNumberFormat="1" applyFont="1" applyFill="1" applyBorder="1" applyAlignment="1">
      <alignment horizontal="center" vertical="center" wrapText="1"/>
      <protection/>
    </xf>
    <xf numFmtId="49" fontId="14" fillId="36" borderId="54" xfId="55" applyNumberFormat="1" applyFont="1" applyFill="1" applyBorder="1" applyAlignment="1">
      <alignment horizontal="center" vertical="center" wrapText="1"/>
      <protection/>
    </xf>
    <xf numFmtId="0" fontId="11" fillId="0" borderId="0" xfId="55" applyFont="1">
      <alignment/>
      <protection/>
    </xf>
    <xf numFmtId="0" fontId="12" fillId="0" borderId="55" xfId="55" applyNumberFormat="1" applyFont="1" applyFill="1" applyBorder="1" applyAlignment="1">
      <alignment horizontal="center" vertical="center" wrapText="1"/>
      <protection/>
    </xf>
    <xf numFmtId="0" fontId="12" fillId="0" borderId="56" xfId="55" applyNumberFormat="1" applyFont="1" applyFill="1" applyBorder="1" applyAlignment="1">
      <alignment horizontal="center" vertical="center" wrapText="1"/>
      <protection/>
    </xf>
    <xf numFmtId="0" fontId="12" fillId="0" borderId="57" xfId="55" applyNumberFormat="1" applyFont="1" applyFill="1" applyBorder="1" applyAlignment="1">
      <alignment horizontal="center" vertical="center" wrapText="1"/>
      <protection/>
    </xf>
    <xf numFmtId="0" fontId="13" fillId="0" borderId="58" xfId="55" applyNumberFormat="1" applyFont="1" applyFill="1" applyBorder="1" applyAlignment="1">
      <alignment horizontal="center" vertical="center" wrapText="1"/>
      <protection/>
    </xf>
    <xf numFmtId="0" fontId="13" fillId="0" borderId="59" xfId="55" applyNumberFormat="1" applyFont="1" applyFill="1" applyBorder="1" applyAlignment="1">
      <alignment horizontal="center" vertical="center" wrapText="1"/>
      <protection/>
    </xf>
    <xf numFmtId="0" fontId="13" fillId="0" borderId="60" xfId="55" applyNumberFormat="1" applyFont="1" applyFill="1" applyBorder="1" applyAlignment="1">
      <alignment horizontal="center" vertical="center" wrapText="1"/>
      <protection/>
    </xf>
    <xf numFmtId="0" fontId="15" fillId="0" borderId="61" xfId="55" applyNumberFormat="1" applyFont="1" applyFill="1" applyBorder="1" applyAlignment="1">
      <alignment horizontal="center" vertical="center" wrapText="1"/>
      <protection/>
    </xf>
    <xf numFmtId="0" fontId="15" fillId="0" borderId="62" xfId="55" applyNumberFormat="1" applyFont="1" applyFill="1" applyBorder="1" applyAlignment="1">
      <alignment horizontal="center" vertical="center" wrapText="1"/>
      <protection/>
    </xf>
    <xf numFmtId="0" fontId="15" fillId="0" borderId="63" xfId="55" applyNumberFormat="1" applyFont="1" applyFill="1" applyBorder="1" applyAlignment="1">
      <alignment horizontal="center" vertical="center" wrapText="1"/>
      <protection/>
    </xf>
    <xf numFmtId="0" fontId="9" fillId="0" borderId="64" xfId="55" applyFont="1" applyFill="1" applyBorder="1" applyAlignment="1">
      <alignment horizontal="center" vertical="center" wrapText="1"/>
      <protection/>
    </xf>
    <xf numFmtId="0" fontId="9" fillId="0" borderId="65" xfId="55" applyFont="1" applyFill="1" applyBorder="1" applyAlignment="1">
      <alignment horizontal="center" vertical="center" wrapText="1"/>
      <protection/>
    </xf>
    <xf numFmtId="0" fontId="9" fillId="0" borderId="34" xfId="55" applyFont="1" applyFill="1" applyBorder="1" applyAlignment="1">
      <alignment horizontal="center" vertical="center" wrapText="1"/>
      <protection/>
    </xf>
    <xf numFmtId="0" fontId="9" fillId="0" borderId="66" xfId="55" applyFont="1" applyFill="1" applyBorder="1" applyAlignment="1">
      <alignment horizontal="center" vertical="center" wrapText="1"/>
      <protection/>
    </xf>
    <xf numFmtId="0" fontId="9" fillId="0" borderId="40" xfId="55" applyFont="1" applyFill="1" applyBorder="1" applyAlignment="1">
      <alignment horizontal="center" vertical="center" wrapText="1"/>
      <protection/>
    </xf>
    <xf numFmtId="0" fontId="9" fillId="0" borderId="67" xfId="55" applyFont="1" applyFill="1" applyBorder="1" applyAlignment="1">
      <alignment horizontal="center" vertical="center" wrapText="1"/>
      <protection/>
    </xf>
    <xf numFmtId="0" fontId="7" fillId="0" borderId="0" xfId="55" applyFont="1" applyAlignment="1">
      <alignment horizontal="center"/>
      <protection/>
    </xf>
    <xf numFmtId="0" fontId="9" fillId="0" borderId="16" xfId="55" applyFont="1" applyFill="1" applyBorder="1" applyAlignment="1">
      <alignment horizontal="center" vertical="center" wrapText="1"/>
      <protection/>
    </xf>
    <xf numFmtId="0" fontId="9" fillId="0" borderId="39" xfId="55" applyFont="1" applyFill="1" applyBorder="1" applyAlignment="1">
      <alignment horizontal="center" vertical="center" wrapText="1"/>
      <protection/>
    </xf>
    <xf numFmtId="0" fontId="9" fillId="0" borderId="68" xfId="55" applyFont="1" applyFill="1" applyBorder="1" applyAlignment="1">
      <alignment horizontal="center" vertical="center" wrapText="1"/>
      <protection/>
    </xf>
    <xf numFmtId="0" fontId="9" fillId="34" borderId="35" xfId="55" applyFont="1" applyFill="1" applyBorder="1" applyAlignment="1">
      <alignment horizontal="left"/>
      <protection/>
    </xf>
    <xf numFmtId="0" fontId="9" fillId="34" borderId="69" xfId="55" applyFont="1" applyFill="1" applyBorder="1" applyAlignment="1">
      <alignment horizontal="left"/>
      <protection/>
    </xf>
    <xf numFmtId="0" fontId="9" fillId="34" borderId="70" xfId="55" applyFont="1" applyFill="1" applyBorder="1" applyAlignment="1">
      <alignment horizontal="left"/>
      <protection/>
    </xf>
    <xf numFmtId="0" fontId="9" fillId="0" borderId="10" xfId="55" applyFont="1" applyBorder="1" applyAlignment="1">
      <alignment horizontal="center" vertical="center"/>
      <protection/>
    </xf>
    <xf numFmtId="0" fontId="9" fillId="0" borderId="71" xfId="55" applyFont="1" applyBorder="1" applyAlignment="1">
      <alignment horizontal="center" vertical="center"/>
      <protection/>
    </xf>
    <xf numFmtId="0" fontId="9" fillId="0" borderId="10" xfId="55" applyFont="1" applyBorder="1" applyAlignment="1">
      <alignment horizontal="center" vertical="center" wrapText="1"/>
      <protection/>
    </xf>
    <xf numFmtId="0" fontId="9" fillId="0" borderId="71" xfId="55" applyFont="1" applyBorder="1" applyAlignment="1">
      <alignment horizontal="center" vertical="center" wrapText="1"/>
      <protection/>
    </xf>
    <xf numFmtId="0" fontId="9" fillId="0" borderId="10" xfId="55" applyFont="1" applyFill="1" applyBorder="1" applyAlignment="1">
      <alignment horizontal="center" vertical="center" wrapText="1"/>
      <protection/>
    </xf>
    <xf numFmtId="0" fontId="9" fillId="0" borderId="71" xfId="55" applyFont="1" applyFill="1" applyBorder="1" applyAlignment="1">
      <alignment horizontal="center" vertical="center" wrapText="1"/>
      <protection/>
    </xf>
    <xf numFmtId="0" fontId="9" fillId="0" borderId="22" xfId="55" applyFont="1" applyFill="1" applyBorder="1" applyAlignment="1">
      <alignment horizontal="center" vertical="center" wrapText="1"/>
      <protection/>
    </xf>
    <xf numFmtId="0" fontId="9" fillId="0" borderId="45" xfId="55" applyFont="1" applyFill="1" applyBorder="1" applyAlignment="1">
      <alignment horizontal="center" vertical="center" wrapText="1"/>
      <protection/>
    </xf>
    <xf numFmtId="0" fontId="9" fillId="0" borderId="38" xfId="55" applyFont="1" applyFill="1" applyBorder="1" applyAlignment="1">
      <alignment horizontal="center"/>
      <protection/>
    </xf>
    <xf numFmtId="0" fontId="9" fillId="0" borderId="72" xfId="55" applyFont="1" applyFill="1" applyBorder="1" applyAlignment="1">
      <alignment horizontal="center"/>
      <protection/>
    </xf>
    <xf numFmtId="0" fontId="9" fillId="0" borderId="73" xfId="55" applyFont="1" applyFill="1" applyBorder="1" applyAlignment="1">
      <alignment horizontal="center"/>
      <protection/>
    </xf>
    <xf numFmtId="0" fontId="9" fillId="0" borderId="38" xfId="55" applyFont="1" applyFill="1" applyBorder="1" applyAlignment="1">
      <alignment horizontal="center" vertical="center" wrapText="1"/>
      <protection/>
    </xf>
    <xf numFmtId="0" fontId="9" fillId="0" borderId="72" xfId="55" applyFont="1" applyFill="1" applyBorder="1" applyAlignment="1">
      <alignment horizontal="center" vertical="center" wrapText="1"/>
      <protection/>
    </xf>
    <xf numFmtId="0" fontId="9" fillId="0" borderId="73" xfId="55" applyFont="1" applyFill="1" applyBorder="1" applyAlignment="1">
      <alignment horizontal="center" vertical="center" wrapText="1"/>
      <protection/>
    </xf>
    <xf numFmtId="0" fontId="9" fillId="0" borderId="42" xfId="55" applyFont="1" applyFill="1" applyBorder="1" applyAlignment="1">
      <alignment horizontal="center" vertical="center" wrapText="1"/>
      <protection/>
    </xf>
    <xf numFmtId="0" fontId="9" fillId="0" borderId="74" xfId="55" applyFont="1" applyFill="1" applyBorder="1" applyAlignment="1">
      <alignment horizontal="center" vertical="center" wrapText="1"/>
      <protection/>
    </xf>
    <xf numFmtId="0" fontId="9" fillId="0" borderId="15" xfId="55" applyFont="1" applyFill="1" applyBorder="1" applyAlignment="1">
      <alignment horizontal="center" vertical="center" wrapText="1"/>
      <protection/>
    </xf>
    <xf numFmtId="0" fontId="5" fillId="0" borderId="72" xfId="55" applyFont="1" applyBorder="1">
      <alignment/>
      <protection/>
    </xf>
    <xf numFmtId="0" fontId="5" fillId="0" borderId="73" xfId="55" applyFont="1" applyBorder="1">
      <alignment/>
      <protection/>
    </xf>
    <xf numFmtId="0" fontId="5" fillId="0" borderId="66" xfId="55" applyFont="1" applyBorder="1">
      <alignment/>
      <protection/>
    </xf>
    <xf numFmtId="0" fontId="5" fillId="0" borderId="75" xfId="55" applyFont="1" applyBorder="1">
      <alignment/>
      <protection/>
    </xf>
    <xf numFmtId="0" fontId="5" fillId="0" borderId="15" xfId="55" applyFont="1" applyBorder="1">
      <alignment/>
      <protection/>
    </xf>
    <xf numFmtId="0" fontId="9" fillId="0" borderId="46" xfId="55" applyFont="1" applyFill="1" applyBorder="1" applyAlignment="1">
      <alignment horizontal="center" vertical="center" wrapText="1"/>
      <protection/>
    </xf>
    <xf numFmtId="0" fontId="5" fillId="0" borderId="71" xfId="55" applyFont="1" applyBorder="1">
      <alignment/>
      <protection/>
    </xf>
    <xf numFmtId="0" fontId="5" fillId="0" borderId="76" xfId="55" applyFont="1" applyBorder="1">
      <alignment/>
      <protection/>
    </xf>
    <xf numFmtId="0" fontId="9" fillId="0" borderId="75" xfId="55" applyFont="1" applyFill="1" applyBorder="1" applyAlignment="1">
      <alignment horizontal="center" vertical="center" wrapText="1"/>
      <protection/>
    </xf>
    <xf numFmtId="0" fontId="9" fillId="0" borderId="76" xfId="55" applyFont="1" applyFill="1" applyBorder="1" applyAlignment="1">
      <alignment horizontal="center" vertical="center" wrapText="1"/>
      <protection/>
    </xf>
    <xf numFmtId="0" fontId="9" fillId="0" borderId="77" xfId="55" applyFont="1" applyFill="1" applyBorder="1" applyAlignment="1">
      <alignment horizontal="center" vertical="center" wrapText="1"/>
      <protection/>
    </xf>
    <xf numFmtId="0" fontId="5" fillId="0" borderId="78" xfId="55" applyFont="1" applyBorder="1">
      <alignment/>
      <protection/>
    </xf>
    <xf numFmtId="0" fontId="9" fillId="0" borderId="20" xfId="55" applyFont="1" applyFill="1" applyBorder="1" applyAlignment="1">
      <alignment horizontal="center" vertical="center" wrapText="1"/>
      <protection/>
    </xf>
    <xf numFmtId="0" fontId="9" fillId="0" borderId="17" xfId="55" applyFont="1" applyFill="1" applyBorder="1" applyAlignment="1">
      <alignment horizontal="center" vertical="center" wrapText="1"/>
      <protection/>
    </xf>
    <xf numFmtId="0" fontId="9" fillId="0" borderId="21" xfId="55" applyFont="1" applyFill="1" applyBorder="1" applyAlignment="1">
      <alignment horizontal="center" vertical="center" wrapText="1"/>
      <protection/>
    </xf>
    <xf numFmtId="0" fontId="9" fillId="0" borderId="36" xfId="55" applyFont="1" applyFill="1" applyBorder="1" applyAlignment="1">
      <alignment horizontal="center" vertical="center" wrapText="1"/>
      <protection/>
    </xf>
    <xf numFmtId="0" fontId="9" fillId="0" borderId="79" xfId="55" applyFont="1" applyFill="1" applyBorder="1" applyAlignment="1">
      <alignment horizontal="center" vertical="center" wrapText="1"/>
      <protection/>
    </xf>
    <xf numFmtId="0" fontId="9" fillId="0" borderId="11" xfId="55" applyFont="1" applyFill="1" applyBorder="1" applyAlignment="1">
      <alignment horizontal="center"/>
      <protection/>
    </xf>
    <xf numFmtId="0" fontId="9" fillId="0" borderId="12" xfId="55" applyFont="1" applyFill="1" applyBorder="1" applyAlignment="1">
      <alignment horizontal="center"/>
      <protection/>
    </xf>
    <xf numFmtId="0" fontId="9" fillId="0" borderId="13" xfId="55" applyFont="1" applyFill="1" applyBorder="1" applyAlignment="1">
      <alignment horizontal="center"/>
      <protection/>
    </xf>
    <xf numFmtId="0" fontId="9" fillId="0" borderId="18" xfId="55" applyFont="1" applyFill="1" applyBorder="1" applyAlignment="1">
      <alignment horizontal="center" vertical="center" wrapText="1"/>
      <protection/>
    </xf>
    <xf numFmtId="0" fontId="9" fillId="0" borderId="19" xfId="55" applyFont="1" applyFill="1" applyBorder="1" applyAlignment="1">
      <alignment horizontal="center" vertical="center" wrapText="1"/>
      <protection/>
    </xf>
    <xf numFmtId="0" fontId="7" fillId="0" borderId="0" xfId="55" applyFont="1" applyAlignment="1">
      <alignment horizontal="left"/>
      <protection/>
    </xf>
    <xf numFmtId="0" fontId="9" fillId="0" borderId="80" xfId="55" applyFont="1" applyFill="1" applyBorder="1" applyAlignment="1">
      <alignment horizontal="center" vertical="center" wrapText="1"/>
      <protection/>
    </xf>
    <xf numFmtId="0" fontId="9" fillId="0" borderId="37" xfId="55" applyFont="1" applyFill="1" applyBorder="1" applyAlignment="1">
      <alignment horizontal="center"/>
      <protection/>
    </xf>
    <xf numFmtId="0" fontId="9" fillId="0" borderId="11" xfId="55" applyFont="1" applyFill="1" applyBorder="1" applyAlignment="1">
      <alignment horizontal="center" vertical="center" wrapText="1"/>
      <protection/>
    </xf>
    <xf numFmtId="0" fontId="9" fillId="0" borderId="12" xfId="55" applyFont="1" applyFill="1" applyBorder="1" applyAlignment="1">
      <alignment horizontal="center" vertical="center" wrapText="1"/>
      <protection/>
    </xf>
    <xf numFmtId="0" fontId="9" fillId="0" borderId="13" xfId="55" applyFont="1" applyFill="1" applyBorder="1" applyAlignment="1">
      <alignment horizontal="center" vertical="center" wrapText="1"/>
      <protection/>
    </xf>
    <xf numFmtId="0" fontId="9" fillId="0" borderId="47" xfId="55" applyFont="1" applyFill="1" applyBorder="1" applyAlignment="1">
      <alignment horizontal="center" vertical="center" wrapText="1"/>
      <protection/>
    </xf>
    <xf numFmtId="0" fontId="9" fillId="0" borderId="81" xfId="55" applyFont="1" applyFill="1" applyBorder="1" applyAlignment="1">
      <alignment horizontal="center" vertical="center" wrapText="1"/>
      <protection/>
    </xf>
    <xf numFmtId="0" fontId="9" fillId="0" borderId="82" xfId="55" applyFont="1" applyFill="1" applyBorder="1" applyAlignment="1">
      <alignment horizontal="center" vertical="center" wrapText="1"/>
      <protection/>
    </xf>
    <xf numFmtId="0" fontId="9" fillId="0" borderId="83" xfId="55" applyFont="1" applyFill="1" applyBorder="1" applyAlignment="1">
      <alignment horizontal="center" vertical="center" wrapText="1"/>
      <protection/>
    </xf>
    <xf numFmtId="0" fontId="9" fillId="0" borderId="84" xfId="55" applyFont="1" applyFill="1" applyBorder="1" applyAlignment="1">
      <alignment horizontal="center" vertical="center" wrapText="1"/>
      <protection/>
    </xf>
    <xf numFmtId="0" fontId="9" fillId="0" borderId="76" xfId="55" applyFont="1" applyBorder="1" applyAlignment="1">
      <alignment horizontal="center" vertical="center"/>
      <protection/>
    </xf>
    <xf numFmtId="0" fontId="9" fillId="0" borderId="85" xfId="55" applyFont="1" applyFill="1" applyBorder="1" applyAlignment="1">
      <alignment horizontal="center" vertical="center" wrapText="1"/>
      <protection/>
    </xf>
    <xf numFmtId="0" fontId="5" fillId="0" borderId="79" xfId="55" applyFont="1" applyBorder="1">
      <alignment/>
      <protection/>
    </xf>
    <xf numFmtId="0" fontId="5" fillId="0" borderId="83" xfId="55" applyFont="1" applyBorder="1">
      <alignment/>
      <protection/>
    </xf>
    <xf numFmtId="0" fontId="9" fillId="0" borderId="78" xfId="55" applyFont="1" applyFill="1" applyBorder="1" applyAlignment="1">
      <alignment horizontal="center" vertical="center" wrapText="1"/>
      <protection/>
    </xf>
    <xf numFmtId="0" fontId="9" fillId="0" borderId="36" xfId="55" applyFont="1" applyBorder="1" applyAlignment="1">
      <alignment horizontal="center" vertical="center"/>
      <protection/>
    </xf>
    <xf numFmtId="0" fontId="9" fillId="0" borderId="79" xfId="55" applyFont="1" applyBorder="1" applyAlignment="1">
      <alignment horizontal="center" vertical="center"/>
      <protection/>
    </xf>
    <xf numFmtId="0" fontId="9" fillId="0" borderId="83" xfId="55" applyFont="1" applyBorder="1" applyAlignment="1">
      <alignment horizontal="center" vertical="center"/>
      <protection/>
    </xf>
    <xf numFmtId="0" fontId="9" fillId="0" borderId="86" xfId="55" applyFont="1" applyFill="1" applyBorder="1" applyAlignment="1">
      <alignment horizontal="center" vertical="center" wrapText="1"/>
      <protection/>
    </xf>
    <xf numFmtId="0" fontId="9" fillId="0" borderId="35" xfId="55" applyFont="1" applyFill="1" applyBorder="1" applyAlignment="1">
      <alignment horizontal="center" vertical="center" wrapText="1"/>
      <protection/>
    </xf>
    <xf numFmtId="0" fontId="9" fillId="0" borderId="70" xfId="55" applyFont="1" applyFill="1" applyBorder="1" applyAlignment="1">
      <alignment horizontal="center" vertical="center" wrapText="1"/>
      <protection/>
    </xf>
    <xf numFmtId="0" fontId="9" fillId="33" borderId="10" xfId="55" applyFont="1" applyFill="1" applyBorder="1" applyAlignment="1">
      <alignment horizontal="center" vertical="center" wrapText="1"/>
      <protection/>
    </xf>
    <xf numFmtId="0" fontId="9" fillId="33" borderId="71" xfId="55" applyFont="1" applyFill="1" applyBorder="1" applyAlignment="1">
      <alignment horizontal="center" vertical="center" wrapText="1"/>
      <protection/>
    </xf>
    <xf numFmtId="0" fontId="18" fillId="0" borderId="0" xfId="55" applyFont="1" applyAlignment="1">
      <alignment horizontal="right"/>
      <protection/>
    </xf>
    <xf numFmtId="0" fontId="5" fillId="0" borderId="0" xfId="0" applyFont="1" applyAlignment="1">
      <alignment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Ledger 17 x 11 in" xfId="55"/>
    <cellStyle name="Magyarázó szöveg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5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33.7109375" style="1" bestFit="1" customWidth="1"/>
    <col min="2" max="16384" width="9.140625" style="1" customWidth="1"/>
  </cols>
  <sheetData>
    <row r="1" ht="12.75">
      <c r="A1" s="1" t="str">
        <f>ELOLAP!M7</f>
        <v>R16,2014N1,00000000,20140410,E,ELOLAP,@ELOLAP01,</v>
      </c>
    </row>
    <row r="2" ht="12.75">
      <c r="A2" s="1" t="str">
        <f>ELOLAP!M8</f>
        <v>R16,2014N1,00000000,20140410,E,ELOLAP,@ELOLAP02,</v>
      </c>
    </row>
    <row r="3" ht="12.75">
      <c r="A3" s="1" t="str">
        <f>ELOLAP!M9</f>
        <v>R16,2014N1,00000000,20140410,E,ELOLAP,@ELOLAP03,</v>
      </c>
    </row>
    <row r="4" ht="12.75">
      <c r="A4" s="1" t="str">
        <f>ELOLAP!M10</f>
        <v>R16,2014N1,00000000,20140410,E,ELOLAP,@ELOLAP04,</v>
      </c>
    </row>
    <row r="5" ht="12.75">
      <c r="A5" s="1" t="str">
        <f>ELOLAP!M11</f>
        <v>R16,2014N1,00000000,20140410,E,ELOLAP,@ELOLAP05,</v>
      </c>
    </row>
    <row r="6" ht="12.75">
      <c r="A6" s="1" t="str">
        <f>ELOLAP!M12</f>
        <v>R16,2014N1,00000000,20140410,E,ELOLAP,@ELOLAP06,</v>
      </c>
    </row>
    <row r="7" ht="12.75">
      <c r="A7" s="1" t="str">
        <f>ELOLAP!M13</f>
        <v>R16,2014N1,00000000,20140410,E,ELOLAP,@ELOLAP07,20140410</v>
      </c>
    </row>
    <row r="8" ht="12.75">
      <c r="A8" s="1" t="str">
        <f>BEFK1_C!X18</f>
        <v>R16,2014N1,00000000,20140410,E,BEFK1C,@BEFK1C0001,EHITK,H,PL,HUF,960000,40000,,-300,999700,999700,5140,2164,,2,7306</v>
      </c>
    </row>
    <row r="9" ht="12.75">
      <c r="A9" s="1" t="str">
        <f>BEFK1_C!X19</f>
        <v>R16,2014N1,00000000,20140410,E,BEFK1C,@BEFK1C0002,EHITK,R,US,USD,500000,,,,500000,500000,500,400,500,,400</v>
      </c>
    </row>
    <row r="10" ht="12.75">
      <c r="A10" s="1" t="str">
        <f>BEFK1_C!X20</f>
        <v>R16,2014N1,00000000,20140410,E,BEFK1C,@BEFK1C0003,KHITK,H,DE,HUF,4000000,1085000,,-85000,5000000,5085000,20000,9000,2000,,27000</v>
      </c>
    </row>
    <row r="11" ht="12.75">
      <c r="A11" s="1" t="str">
        <f>BEFK1_C!X21</f>
        <v>R16,2014N1,00000000,20140410,E,BEFK1C,@BEFK1C0004,KERHITK,H,DE,EUR,4000,,3000,,1000,1000,,,,,</v>
      </c>
    </row>
    <row r="12" ht="12.75">
      <c r="A12" s="1" t="str">
        <f>BEFK1_C!X22</f>
        <v>R16,2014N1,00000000,20140410,E,BEFK1C,@BEFK1C0005,PLIZK,H,US,USD,430000,,10000,,420000,420000,0,1000,1000,,0</v>
      </c>
    </row>
    <row r="13" ht="12.75">
      <c r="A13" s="1" t="str">
        <f>BEFK1_C!X23</f>
        <v>R16,2014N1,00000000,20140410,E,BEFK1C,@BEFK1C0006,REPOK,H,US,EUR,43000000,,1000000,,42000000,42000000,0,1000000,1000000,,0</v>
      </c>
    </row>
    <row r="14" ht="12.75">
      <c r="A14" s="1" t="str">
        <f>BEFK2_C!X19</f>
        <v>R16,2014N1,00000000,20140410,E,BEFK2C,@BEFK2C0001,BFSZLAK,,PL,EUR,3000000,-3000000,,0,0,,,5000,,,</v>
      </c>
    </row>
    <row r="15" ht="12.75">
      <c r="A15" s="1" t="str">
        <f>BEFK2_C!X20</f>
        <v>R16,2014N1,00000000,20140410,E,BEFK2C,@BEFK2C0002,BFSZLAK,,DE,EUR,4500000,3000000,,7500000,7500000,,,3000,,,</v>
      </c>
    </row>
    <row r="16" ht="12.75">
      <c r="A16" s="1" t="str">
        <f>BEFK2_C!X21</f>
        <v>R16,2014N1,00000000,20140410,E,BEFK2C,@BEFK2C0003,NBFSZLAK,,DE,HUF,2000000,1000000,,3000000,3000000,,,0,,,</v>
      </c>
    </row>
    <row r="17" ht="12.75">
      <c r="A17" s="1" t="str">
        <f>BEFK2_C!X22</f>
        <v>R16,2014N1,00000000,20140410,E,BEFK2C,@BEFK2C0004,LBETK,R,DE,USD,1000000,-200000,3000000,3800000,3800000,1000,3000,20000,,20000,4000</v>
      </c>
    </row>
    <row r="18" ht="12.75">
      <c r="A18" s="1" t="str">
        <f>BEFK2_C!X23</f>
        <v>R16,2014N1,00000000,20140410,E,BEFK2C,@BEFK2C0005,LBETK,R,PL,HUF,0,70000000,,70000000,70000000,0,10000,0,,0,10000</v>
      </c>
    </row>
    <row r="19" ht="12.75">
      <c r="A19" s="1" t="str">
        <f>BEFK2_C!X24</f>
        <v>R16,2014N1,00000000,20140410,E,BEFK2C,@BEFK2C0006,LBETK,H,US,USD,4000000,3000000,,7000000,7000000,2000,3000,4000,,,1000</v>
      </c>
    </row>
    <row r="20" ht="12.75">
      <c r="A20" s="1" t="str">
        <f>BEFK2_C!X25</f>
        <v>R16,2014N1,00000000,20140410,E,BEFK2C,@BEFK2C0007,LBETK,H,DE,HUF,11000000,3000000,-200000,13800000,13800000,100000,20000,30000,,0,90000</v>
      </c>
    </row>
    <row r="21" ht="12.75">
      <c r="A21" s="1" t="str">
        <f>BEFK2_C!X26</f>
        <v>R16,2014N1,00000000,20140410,E,BEFK2C,@BEFK2C0008,SVAL,,,USD,2000000,-200000,-300000,1500000,1500000,,,,,,</v>
      </c>
    </row>
    <row r="22" ht="12.75">
      <c r="A22" s="1" t="str">
        <f>BEFK2_C!X27</f>
        <v>R16,2014N1,00000000,20140410,E,BEFK2C,@BEFK2C0009,UVAL,,,USD,3000000,-1000000,,2000000,2000000,,,,,,</v>
      </c>
    </row>
    <row r="23" ht="12.75">
      <c r="A23" s="1" t="str">
        <f>BEFK3_C!R18</f>
        <v>R16,2014N1,00000000,20140410,E,BEFK3C,@BEFK3C0001,KERHITK,R,DE,EUR,0,35000,,35000,35000</v>
      </c>
    </row>
    <row r="24" ht="12.75">
      <c r="A24" s="1" t="str">
        <f>BEFK3_C!R19</f>
        <v>R16,2014N1,00000000,20140410,E,BEFK3C,@BEFK3C0002,KERHITK,R,PL,HUF,2000000,-2000000,,0,0</v>
      </c>
    </row>
    <row r="25" ht="12.75">
      <c r="A25" s="1" t="str">
        <f>BEFK4_C!W19</f>
        <v>R16,2014N1,00000000,20140410,E,BEFK4C,@BEFK4C0001,EK,R,PL,EUR,200,500,-50,650,650,,,,,</v>
      </c>
    </row>
    <row r="26" ht="12.75">
      <c r="A26" s="1" t="str">
        <f>BEFK4_C!W20</f>
        <v>R16,2014N1,00000000,20140410,E,BEFK4C,@BEFK4C0002,EK,R,US,EUR,450000,-450000,50,50,50,,,20000,,</v>
      </c>
    </row>
    <row r="27" ht="12.75">
      <c r="A27" s="1" t="str">
        <f>BEFK4_C!W21</f>
        <v>R16,2014N1,00000000,20140410,E,BEFK4C,@BEFK4C0003,EK,R,DE,HUF,5000000,-5000000,,0,0,,,2000,,</v>
      </c>
    </row>
    <row r="28" ht="12.75">
      <c r="A28" s="1" t="str">
        <f>BEFK4_C!W22</f>
        <v>R16,2014N1,00000000,20140410,E,BEFK4C,@BEFK4C0004,EK,H,PL,EUR,850000,200000,,1050000,1050000,,,,,</v>
      </c>
    </row>
    <row r="29" ht="12.75">
      <c r="A29" s="1" t="str">
        <f>BEFK4_C!W23</f>
        <v>R16,2014N1,00000000,20140410,E,BEFK4C,@BEFK4C0005,VALTK,R,PL,EUR,3000,2000,,5000,5000,100,50,,,150</v>
      </c>
    </row>
    <row r="30" ht="12.75">
      <c r="A30" s="1" t="str">
        <f>BEFK5_C!O15</f>
        <v>R16,2014N1,00000000,20140410,E,BEFK5C,@BEFK5C0001,EHITK,H,PL,HUF,KOVEL,-300</v>
      </c>
    </row>
    <row r="31" ht="12.75">
      <c r="A31" s="1" t="str">
        <f>BEFK5_C!O16</f>
        <v>R16,2014N1,00000000,20140410,E,BEFK5C,@BEFK5C0002,KHITK,H,DE,HUF,ARVA,-85000</v>
      </c>
    </row>
    <row r="32" ht="12.75">
      <c r="A32" s="1" t="str">
        <f>BEFK5_C!O17</f>
        <v>R16,2014N1,00000000,20140410,E,BEFK5C,@BEFK5C0003,LBETK,R,DE,USD,HIBA,3000000</v>
      </c>
    </row>
    <row r="33" ht="12.75">
      <c r="A33" s="1" t="str">
        <f>BEFK5_C!O18</f>
        <v>R16,2014N1,00000000,20140410,E,BEFK5C,@BEFK5C0004,LBETK,H,DE,HUF,KLE,-200000</v>
      </c>
    </row>
    <row r="34" ht="12.75">
      <c r="A34" s="1" t="str">
        <f>BEFK5_C!O19</f>
        <v>R16,2014N1,00000000,20140410,E,BEFK5C,@BEFK5C0005,SVAL,,,USD,VELT,-300000</v>
      </c>
    </row>
    <row r="35" ht="12.75">
      <c r="A35" s="1" t="str">
        <f>BEFK5_C!O20</f>
        <v>R16,2014N1,00000000,20140410,E,BEFK5C,@BEFK5C0006,EK,R,PL,EUR,ATSO,-50</v>
      </c>
    </row>
    <row r="36" ht="12.75">
      <c r="A36" s="1" t="str">
        <f>BEFK5_C!O21</f>
        <v>R16,2014N1,00000000,20140410,E,BEFK5C,@BEFK5C0007,EK,R,US,EUR,ATSO,50</v>
      </c>
    </row>
    <row r="37" ht="12.75">
      <c r="A37" s="1" t="str">
        <f>BEFT1_C!AC15</f>
        <v>R16,2014N1,00000000,20140410,E,BEFT1C,@BEFT1C0001,KHITT,R,DE,1,EUR,OTP,20170909,USD,1000000,,900000,,800000,,100000,7700,200,,,7900</v>
      </c>
    </row>
    <row r="38" ht="12.75">
      <c r="A38" s="1" t="str">
        <f>BEFT1_C!AC16</f>
        <v>R16,2014N1,00000000,20140410,E,BEFT1C,@BEFT1C0002,KHITT,H,PL,2,EUR,OTP,20181231,EUR,500000,,0,400000,,,400000,0,1200,,,1200</v>
      </c>
    </row>
    <row r="39" ht="12.75">
      <c r="A39" s="1" t="str">
        <f>BEFT1_C!AC17</f>
        <v>R16,2014N1,00000000,20140410,E,BEFT1C,@BEFT1C0003,AHITT,R,PL,3,HUF,,,,,,30000000,,10000000,-10000000,10000000,400000,100000,100000,-200000,200000</v>
      </c>
    </row>
    <row r="40" ht="12.75">
      <c r="A40" s="1" t="str">
        <f>BEFT1_C!AC18</f>
        <v>R16,2014N1,00000000,20140410,E,BEFT1C,@BEFT1C0004,AHITT,H,PL,2,HUF,,20180712,HUF,5000000,HITEL33,5000000,,1000000,,4000000,3000,3000,3000,,3000</v>
      </c>
    </row>
    <row r="41" ht="12.75">
      <c r="A41" s="1" t="str">
        <f>BEFT1_C!AC19</f>
        <v>R16,2014N1,00000000,20140410,E,BEFT1C,@BEFT1C0005,AHITT,H,US,2,USD,,20118115,USD,3000000,HITEL34,2000000,1000000,,,3000000,6000,5000,10000,,1000</v>
      </c>
    </row>
    <row r="42" ht="12.75">
      <c r="A42" s="1" t="str">
        <f>BEFT1_C!AC20</f>
        <v>R16,2014N1,00000000,20140410,E,BEFT1C,@BEFT1C0006,EHITT,R,DE,2,EUR,,,,,,0,600000,,,600000,0,2000,,,2000</v>
      </c>
    </row>
    <row r="43" ht="12.75">
      <c r="A43" s="1" t="str">
        <f>BEFT1_C!AC21</f>
        <v>R16,2014N1,00000000,20140410,E,BEFT1C,@BEFT1C0007,EHITT,H,PL,2,USD,,,,,,0,100000,,,100000,0,2000,,,2000</v>
      </c>
    </row>
    <row r="44" ht="12.75">
      <c r="A44" s="1" t="str">
        <f>BEFT1_C!AC22</f>
        <v>R16,2014N1,00000000,20140410,E,BEFT1C,@BEFT1C0008,REPOT,R,PL,3,HUF,,,,,,50000000,,40000000,,10000000,500000,100000,,,600000</v>
      </c>
    </row>
    <row r="45" ht="12.75">
      <c r="A45" s="1" t="str">
        <f>BEFT1_C!AC23</f>
        <v>R16,2014N1,00000000,20140410,E,BEFT1C,@BEFT1C0009,PLIZT,H,DE,2,USD,,,,,,0,3000000,,,3000000,0,3000,,,3000</v>
      </c>
    </row>
    <row r="46" ht="12.75">
      <c r="A46" s="1" t="str">
        <f>BEFT2_C!V19</f>
        <v>R16,2014N1,00000000,20140410,E,BEFT2C,@BEFT2C0001,BFSZLAT,,DE,HUF,40000000,,-10000000,30000000,,,0,,</v>
      </c>
    </row>
    <row r="47" ht="12.75">
      <c r="A47" s="1" t="str">
        <f>BEFT2_C!V20</f>
        <v>R16,2014N1,00000000,20140410,E,BEFT2C,@BEFT2C0002,LBETT,H,DE,USD,80000,,,80000,3000,30000,,,33000</v>
      </c>
    </row>
    <row r="48" ht="12.75">
      <c r="A48" s="1" t="str">
        <f>BEFT2_C!V21</f>
        <v>R16,2014N1,00000000,20140410,E,BEFT2C,@BEFT2C0003,LBETT,R,DE,HUF,,,10000000,10000000,,53000,,,53000</v>
      </c>
    </row>
    <row r="49" ht="12.75">
      <c r="A49" s="1" t="str">
        <f>BEFT3_C!Q18</f>
        <v>R16,2014N1,00000000,20140410,E,BEFT3C,@BEFT3C0001,KERHITT,R,PL,HUF,0,520000,,520000</v>
      </c>
    </row>
    <row r="50" ht="12.75">
      <c r="A50" s="1" t="str">
        <f>BEFT4_C!V12</f>
        <v>R16,2014N1,00000000,20140410,E,BEFT4C,@BEFT4C0001,ET,R,PL,EUR,0,65000,,65000,,,500,,</v>
      </c>
    </row>
    <row r="51" ht="12.75">
      <c r="A51" s="1" t="str">
        <f>BEFT4_C!V13</f>
        <v>R16,2014N1,00000000,20140410,E,BEFT4C,@BEFT4C0002,ET,H,DE,EUR,93000,,,93000,,,,,</v>
      </c>
    </row>
    <row r="52" ht="12.75">
      <c r="A52" s="1" t="str">
        <f>BEFT4_C!V14</f>
        <v>R16,2014N1,00000000,20140410,E,BEFT4C,@BEFT4C0003,VALTT,R,PL,HUF,900000,-200000,,700000,,250,,,250</v>
      </c>
    </row>
    <row r="53" ht="12.75">
      <c r="A53" s="1" t="str">
        <f>BEFT5_C!U12</f>
        <v>R16,2014N1,00000000,20140410,E,BEFT5C,@BEFT5C0001,AHITT,R,PL,3,HUF,,,,,,KFIZ,-10000000</v>
      </c>
    </row>
    <row r="54" ht="12.75">
      <c r="A54" s="1" t="str">
        <f>BEFT5_C!U13</f>
        <v>R16,2014N1,00000000,20140410,E,BEFT5C,@BEFT5C0002,BFSZLAT,,DE,,HUF,,,,,,ATSO,-10000000</v>
      </c>
    </row>
    <row r="55" ht="12.75">
      <c r="A55" s="1" t="str">
        <f>BEFT5_C!U14</f>
        <v>R16,2014N1,00000000,20140410,E,BEFT5C,@BEFT5C0003,LBETT,R,DE,,HUF,,,,,,ATSO,10000000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7:Q2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421875" style="1" customWidth="1"/>
    <col min="2" max="2" width="13.421875" style="1" customWidth="1"/>
    <col min="3" max="3" width="12.28125" style="1" customWidth="1"/>
    <col min="4" max="4" width="12.421875" style="1" customWidth="1"/>
    <col min="5" max="5" width="10.57421875" style="1" customWidth="1"/>
    <col min="6" max="6" width="12.28125" style="1" customWidth="1"/>
    <col min="7" max="7" width="10.7109375" style="1" customWidth="1"/>
    <col min="8" max="8" width="11.00390625" style="1" customWidth="1"/>
    <col min="9" max="9" width="10.28125" style="1" customWidth="1"/>
    <col min="10" max="10" width="12.7109375" style="1" customWidth="1"/>
    <col min="11" max="11" width="12.57421875" style="6" customWidth="1"/>
    <col min="12" max="13" width="9.140625" style="6" customWidth="1"/>
    <col min="14" max="14" width="11.421875" style="6" customWidth="1"/>
    <col min="15" max="15" width="10.421875" style="6" customWidth="1"/>
    <col min="16" max="16" width="11.140625" style="6" customWidth="1"/>
    <col min="17" max="17" width="11.421875" style="1" customWidth="1"/>
    <col min="18" max="20" width="9.140625" style="1" customWidth="1"/>
    <col min="21" max="21" width="11.140625" style="1" customWidth="1"/>
    <col min="22" max="16384" width="9.140625" style="1" customWidth="1"/>
  </cols>
  <sheetData>
    <row r="1" ht="12.75"/>
    <row r="2" ht="12.75"/>
    <row r="3" ht="12.75"/>
    <row r="4" ht="12.75"/>
    <row r="5" ht="12.75"/>
    <row r="6" ht="12.75"/>
    <row r="7" spans="2:16" s="2" customFormat="1" ht="15.75">
      <c r="B7" s="3" t="s">
        <v>76</v>
      </c>
      <c r="E7" s="3"/>
      <c r="K7" s="4"/>
      <c r="L7" s="4"/>
      <c r="M7" s="4"/>
      <c r="N7" s="4"/>
      <c r="O7" s="4"/>
      <c r="P7" s="4"/>
    </row>
    <row r="8" ht="12.75">
      <c r="A8" s="44"/>
    </row>
    <row r="9" ht="12.75">
      <c r="A9" s="44"/>
    </row>
    <row r="10" ht="12.75">
      <c r="A10" s="5" t="s">
        <v>91</v>
      </c>
    </row>
    <row r="11" ht="13.5" thickBot="1">
      <c r="A11" s="7" t="s">
        <v>73</v>
      </c>
    </row>
    <row r="12" spans="1:8" ht="13.5" thickBot="1">
      <c r="A12" s="188" t="s">
        <v>71</v>
      </c>
      <c r="B12" s="189"/>
      <c r="C12" s="189"/>
      <c r="D12" s="189"/>
      <c r="E12" s="190"/>
      <c r="F12" s="70"/>
      <c r="H12" s="7"/>
    </row>
    <row r="13" spans="1:9" ht="12.75" customHeight="1">
      <c r="A13" s="246" t="s">
        <v>0</v>
      </c>
      <c r="B13" s="193" t="s">
        <v>46</v>
      </c>
      <c r="C13" s="193" t="s">
        <v>70</v>
      </c>
      <c r="D13" s="195" t="s">
        <v>74</v>
      </c>
      <c r="E13" s="195" t="s">
        <v>79</v>
      </c>
      <c r="F13" s="199" t="s">
        <v>4</v>
      </c>
      <c r="G13" s="200"/>
      <c r="H13" s="200"/>
      <c r="I13" s="201"/>
    </row>
    <row r="14" spans="1:9" ht="12.75" customHeight="1">
      <c r="A14" s="247"/>
      <c r="B14" s="194"/>
      <c r="C14" s="194"/>
      <c r="D14" s="196"/>
      <c r="E14" s="196"/>
      <c r="F14" s="180" t="s">
        <v>59</v>
      </c>
      <c r="G14" s="205" t="s">
        <v>7</v>
      </c>
      <c r="H14" s="207"/>
      <c r="I14" s="182" t="s">
        <v>8</v>
      </c>
    </row>
    <row r="15" spans="1:9" ht="12.75" customHeight="1">
      <c r="A15" s="247"/>
      <c r="B15" s="194"/>
      <c r="C15" s="194"/>
      <c r="D15" s="196"/>
      <c r="E15" s="196"/>
      <c r="F15" s="181"/>
      <c r="G15" s="197" t="s">
        <v>9</v>
      </c>
      <c r="H15" s="197" t="s">
        <v>10</v>
      </c>
      <c r="I15" s="183"/>
    </row>
    <row r="16" spans="1:17" ht="62.25" customHeight="1" thickBot="1">
      <c r="A16" s="248"/>
      <c r="B16" s="194"/>
      <c r="C16" s="194"/>
      <c r="D16" s="196"/>
      <c r="E16" s="196"/>
      <c r="F16" s="181"/>
      <c r="G16" s="198"/>
      <c r="H16" s="198"/>
      <c r="I16" s="183"/>
      <c r="K16" s="11" t="s">
        <v>103</v>
      </c>
      <c r="L16" s="11" t="s">
        <v>104</v>
      </c>
      <c r="M16" s="11" t="s">
        <v>105</v>
      </c>
      <c r="N16" s="11" t="s">
        <v>106</v>
      </c>
      <c r="O16" s="11" t="s">
        <v>107</v>
      </c>
      <c r="P16" s="12" t="s">
        <v>108</v>
      </c>
      <c r="Q16" s="7" t="s">
        <v>109</v>
      </c>
    </row>
    <row r="17" spans="1:17" ht="12.75">
      <c r="A17" s="52"/>
      <c r="B17" s="13" t="s">
        <v>16</v>
      </c>
      <c r="C17" s="15" t="s">
        <v>17</v>
      </c>
      <c r="D17" s="15" t="s">
        <v>18</v>
      </c>
      <c r="E17" s="15" t="s">
        <v>19</v>
      </c>
      <c r="F17" s="15" t="s">
        <v>20</v>
      </c>
      <c r="G17" s="14" t="s">
        <v>21</v>
      </c>
      <c r="H17" s="14" t="s">
        <v>22</v>
      </c>
      <c r="I17" s="71" t="s">
        <v>23</v>
      </c>
      <c r="K17" s="19"/>
      <c r="L17" s="19"/>
      <c r="M17" s="19"/>
      <c r="N17" s="19"/>
      <c r="O17" s="19"/>
      <c r="P17" s="19"/>
      <c r="Q17" s="19"/>
    </row>
    <row r="18" spans="1:17" ht="12.75">
      <c r="A18" s="57" t="s">
        <v>166</v>
      </c>
      <c r="B18" s="72" t="s">
        <v>161</v>
      </c>
      <c r="C18" s="23" t="s">
        <v>131</v>
      </c>
      <c r="D18" s="22" t="s">
        <v>129</v>
      </c>
      <c r="E18" s="35" t="s">
        <v>130</v>
      </c>
      <c r="F18" s="24">
        <v>0</v>
      </c>
      <c r="G18" s="24">
        <v>520000</v>
      </c>
      <c r="H18" s="24"/>
      <c r="I18" s="24">
        <v>520000</v>
      </c>
      <c r="J18" s="62">
        <f>F18+G18+H18-I18</f>
        <v>0</v>
      </c>
      <c r="K18" s="30" t="str">
        <f>ELOLAP!$G$7</f>
        <v>R16</v>
      </c>
      <c r="L18" s="30" t="str">
        <f>ELOLAP!$H$7</f>
        <v>2014N1</v>
      </c>
      <c r="M18" s="30" t="str">
        <f>ELOLAP!$I$7</f>
        <v>00000000</v>
      </c>
      <c r="N18" s="30" t="str">
        <f>ELOLAP!$J$7</f>
        <v>20140410</v>
      </c>
      <c r="O18" s="19" t="s">
        <v>112</v>
      </c>
      <c r="P18" s="19" t="s">
        <v>182</v>
      </c>
      <c r="Q18" s="32" t="str">
        <f>K18&amp;","&amp;L18&amp;","&amp;M18&amp;","&amp;N18&amp;","&amp;O18&amp;","&amp;P18&amp;","&amp;"@"&amp;P18&amp;"00"&amp;A18&amp;","&amp;B18&amp;","&amp;C18&amp;","&amp;D18&amp;","&amp;E18&amp;","&amp;F18&amp;","&amp;G18&amp;","&amp;H18&amp;","&amp;I18</f>
        <v>R16,2014N1,00000000,20140410,E,BEFT3C,@BEFT3C0001,KERHITT,R,PL,HUF,0,520000,,520000</v>
      </c>
    </row>
    <row r="19" spans="1:14" ht="12.75">
      <c r="A19" s="73" t="s">
        <v>35</v>
      </c>
      <c r="B19" s="74"/>
      <c r="C19" s="23"/>
      <c r="D19" s="75"/>
      <c r="E19" s="76"/>
      <c r="F19" s="76"/>
      <c r="G19" s="76"/>
      <c r="H19" s="76"/>
      <c r="I19" s="77"/>
      <c r="K19" s="19"/>
      <c r="L19" s="19"/>
      <c r="M19" s="31"/>
      <c r="N19" s="19"/>
    </row>
    <row r="20" spans="1:14" ht="13.5" thickBot="1">
      <c r="A20" s="63" t="s">
        <v>36</v>
      </c>
      <c r="B20" s="78"/>
      <c r="C20" s="79"/>
      <c r="D20" s="80"/>
      <c r="E20" s="81"/>
      <c r="F20" s="81"/>
      <c r="G20" s="81"/>
      <c r="H20" s="81"/>
      <c r="I20" s="82"/>
      <c r="K20" s="19"/>
      <c r="L20" s="19"/>
      <c r="M20" s="31"/>
      <c r="N20" s="19"/>
    </row>
    <row r="21" spans="1:13" ht="12.75">
      <c r="A21" s="44"/>
      <c r="M21" s="31"/>
    </row>
    <row r="22" spans="1:13" ht="12.75">
      <c r="A22" s="44"/>
      <c r="M22" s="31"/>
    </row>
    <row r="23" spans="1:13" ht="12.75">
      <c r="A23" s="44"/>
      <c r="M23" s="31"/>
    </row>
    <row r="24" spans="1:13" ht="12.75">
      <c r="A24" s="44"/>
      <c r="M24" s="31"/>
    </row>
    <row r="25" ht="12.75">
      <c r="A25" s="44"/>
    </row>
    <row r="26" ht="12.75"/>
    <row r="27" ht="12.75"/>
    <row r="28" ht="12.75"/>
  </sheetData>
  <sheetProtection/>
  <mergeCells count="12">
    <mergeCell ref="F14:F16"/>
    <mergeCell ref="G14:H14"/>
    <mergeCell ref="I14:I16"/>
    <mergeCell ref="G15:G16"/>
    <mergeCell ref="H15:H16"/>
    <mergeCell ref="F13:I13"/>
    <mergeCell ref="A12:E12"/>
    <mergeCell ref="A13:A16"/>
    <mergeCell ref="B13:B16"/>
    <mergeCell ref="C13:C16"/>
    <mergeCell ref="D13:D16"/>
    <mergeCell ref="E13:E1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2:V2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421875" style="1" customWidth="1"/>
    <col min="2" max="5" width="8.7109375" style="1" customWidth="1"/>
    <col min="6" max="6" width="12.28125" style="1" customWidth="1"/>
    <col min="7" max="7" width="10.7109375" style="1" customWidth="1"/>
    <col min="8" max="8" width="11.00390625" style="1" customWidth="1"/>
    <col min="9" max="9" width="10.28125" style="1" customWidth="1"/>
    <col min="10" max="10" width="12.7109375" style="1" customWidth="1"/>
    <col min="11" max="11" width="12.57421875" style="1" customWidth="1"/>
    <col min="12" max="13" width="9.140625" style="1" customWidth="1"/>
    <col min="14" max="14" width="11.421875" style="1" customWidth="1"/>
    <col min="15" max="15" width="10.421875" style="1" customWidth="1"/>
    <col min="16" max="16" width="11.140625" style="6" customWidth="1"/>
    <col min="17" max="17" width="11.421875" style="6" customWidth="1"/>
    <col min="18" max="20" width="9.140625" style="6" customWidth="1"/>
    <col min="21" max="21" width="11.140625" style="6" customWidth="1"/>
    <col min="22" max="16384" width="9.140625" style="1" customWidth="1"/>
  </cols>
  <sheetData>
    <row r="1" ht="12.75"/>
    <row r="2" spans="2:21" s="2" customFormat="1" ht="15.75">
      <c r="B2" s="3" t="s">
        <v>76</v>
      </c>
      <c r="E2" s="3"/>
      <c r="P2" s="4"/>
      <c r="Q2" s="4"/>
      <c r="R2" s="4"/>
      <c r="S2" s="4"/>
      <c r="T2" s="4"/>
      <c r="U2" s="4"/>
    </row>
    <row r="3" spans="1:17" ht="12.75">
      <c r="A3" s="44"/>
      <c r="P3" s="45"/>
      <c r="Q3" s="45"/>
    </row>
    <row r="4" spans="1:17" ht="12.75">
      <c r="A4" s="46" t="s">
        <v>92</v>
      </c>
      <c r="B4" s="46"/>
      <c r="O4" s="47"/>
      <c r="Q4" s="45"/>
    </row>
    <row r="5" spans="1:17" ht="13.5" thickBot="1">
      <c r="A5" s="7" t="s">
        <v>73</v>
      </c>
      <c r="B5" s="46"/>
      <c r="O5" s="47"/>
      <c r="Q5" s="45"/>
    </row>
    <row r="6" spans="1:17" ht="13.5" thickBot="1">
      <c r="A6" s="188" t="s">
        <v>93</v>
      </c>
      <c r="B6" s="189"/>
      <c r="C6" s="189"/>
      <c r="D6" s="189"/>
      <c r="E6" s="189"/>
      <c r="F6" s="190"/>
      <c r="G6" s="48"/>
      <c r="H6" s="48"/>
      <c r="I6" s="48"/>
      <c r="J6" s="48"/>
      <c r="K6" s="48"/>
      <c r="L6" s="32"/>
      <c r="N6" s="32"/>
      <c r="Q6" s="45"/>
    </row>
    <row r="7" spans="1:17" ht="12.75">
      <c r="A7" s="191" t="s">
        <v>0</v>
      </c>
      <c r="B7" s="193" t="s">
        <v>46</v>
      </c>
      <c r="C7" s="193" t="s">
        <v>47</v>
      </c>
      <c r="D7" s="195" t="s">
        <v>74</v>
      </c>
      <c r="E7" s="231" t="s">
        <v>79</v>
      </c>
      <c r="F7" s="199" t="s">
        <v>4</v>
      </c>
      <c r="G7" s="200"/>
      <c r="H7" s="200"/>
      <c r="I7" s="200"/>
      <c r="J7" s="233" t="s">
        <v>5</v>
      </c>
      <c r="K7" s="234"/>
      <c r="L7" s="234"/>
      <c r="M7" s="234"/>
      <c r="N7" s="235"/>
      <c r="Q7" s="45"/>
    </row>
    <row r="8" spans="1:14" ht="12.75">
      <c r="A8" s="192"/>
      <c r="B8" s="194"/>
      <c r="C8" s="194"/>
      <c r="D8" s="196"/>
      <c r="E8" s="183"/>
      <c r="F8" s="180" t="s">
        <v>6</v>
      </c>
      <c r="G8" s="205" t="s">
        <v>7</v>
      </c>
      <c r="H8" s="206"/>
      <c r="I8" s="236" t="s">
        <v>8</v>
      </c>
      <c r="J8" s="228" t="s">
        <v>64</v>
      </c>
      <c r="K8" s="185" t="s">
        <v>7</v>
      </c>
      <c r="L8" s="185"/>
      <c r="M8" s="185"/>
      <c r="N8" s="221" t="s">
        <v>65</v>
      </c>
    </row>
    <row r="9" spans="1:14" ht="25.5">
      <c r="A9" s="192"/>
      <c r="B9" s="194"/>
      <c r="C9" s="194"/>
      <c r="D9" s="196"/>
      <c r="E9" s="183"/>
      <c r="F9" s="181"/>
      <c r="G9" s="197" t="s">
        <v>9</v>
      </c>
      <c r="H9" s="197" t="s">
        <v>10</v>
      </c>
      <c r="I9" s="249"/>
      <c r="J9" s="228"/>
      <c r="K9" s="49" t="s">
        <v>9</v>
      </c>
      <c r="L9" s="49"/>
      <c r="M9" s="185" t="s">
        <v>10</v>
      </c>
      <c r="N9" s="221"/>
    </row>
    <row r="10" spans="1:22" ht="90" thickBot="1">
      <c r="A10" s="241"/>
      <c r="B10" s="194"/>
      <c r="C10" s="194"/>
      <c r="D10" s="196"/>
      <c r="E10" s="183"/>
      <c r="F10" s="216"/>
      <c r="G10" s="218"/>
      <c r="H10" s="218"/>
      <c r="I10" s="237"/>
      <c r="J10" s="229"/>
      <c r="K10" s="51" t="s">
        <v>63</v>
      </c>
      <c r="L10" s="51" t="s">
        <v>15</v>
      </c>
      <c r="M10" s="220"/>
      <c r="N10" s="222"/>
      <c r="P10" s="11" t="s">
        <v>103</v>
      </c>
      <c r="Q10" s="11" t="s">
        <v>104</v>
      </c>
      <c r="R10" s="11" t="s">
        <v>105</v>
      </c>
      <c r="S10" s="11" t="s">
        <v>106</v>
      </c>
      <c r="T10" s="11" t="s">
        <v>107</v>
      </c>
      <c r="U10" s="12" t="s">
        <v>108</v>
      </c>
      <c r="V10" s="7" t="s">
        <v>109</v>
      </c>
    </row>
    <row r="11" spans="1:22" ht="12.75">
      <c r="A11" s="52"/>
      <c r="B11" s="13" t="s">
        <v>16</v>
      </c>
      <c r="C11" s="15" t="s">
        <v>17</v>
      </c>
      <c r="D11" s="15" t="s">
        <v>18</v>
      </c>
      <c r="E11" s="15" t="s">
        <v>19</v>
      </c>
      <c r="F11" s="53" t="s">
        <v>20</v>
      </c>
      <c r="G11" s="54" t="s">
        <v>21</v>
      </c>
      <c r="H11" s="55" t="s">
        <v>22</v>
      </c>
      <c r="I11" s="55" t="s">
        <v>23</v>
      </c>
      <c r="J11" s="55" t="s">
        <v>24</v>
      </c>
      <c r="K11" s="55" t="s">
        <v>25</v>
      </c>
      <c r="L11" s="55" t="s">
        <v>26</v>
      </c>
      <c r="M11" s="55" t="s">
        <v>27</v>
      </c>
      <c r="N11" s="56" t="s">
        <v>28</v>
      </c>
      <c r="P11" s="19"/>
      <c r="Q11" s="19"/>
      <c r="R11" s="19"/>
      <c r="S11" s="19"/>
      <c r="T11" s="19"/>
      <c r="U11" s="19"/>
      <c r="V11" s="19"/>
    </row>
    <row r="12" spans="1:22" ht="12.75">
      <c r="A12" s="57" t="s">
        <v>166</v>
      </c>
      <c r="B12" s="58" t="s">
        <v>164</v>
      </c>
      <c r="C12" s="34" t="s">
        <v>131</v>
      </c>
      <c r="D12" s="34" t="s">
        <v>129</v>
      </c>
      <c r="E12" s="34" t="s">
        <v>134</v>
      </c>
      <c r="F12" s="24">
        <v>0</v>
      </c>
      <c r="G12" s="24">
        <v>65000</v>
      </c>
      <c r="H12" s="24"/>
      <c r="I12" s="24">
        <v>65000</v>
      </c>
      <c r="J12" s="59"/>
      <c r="K12" s="60"/>
      <c r="L12" s="24">
        <v>500</v>
      </c>
      <c r="M12" s="60"/>
      <c r="N12" s="61"/>
      <c r="O12" s="62">
        <f>F12+G12+H12-I12</f>
        <v>0</v>
      </c>
      <c r="P12" s="30" t="str">
        <f>ELOLAP!$G$7</f>
        <v>R16</v>
      </c>
      <c r="Q12" s="30" t="str">
        <f>ELOLAP!$H$7</f>
        <v>2014N1</v>
      </c>
      <c r="R12" s="31" t="str">
        <f>ELOLAP!$I$7</f>
        <v>00000000</v>
      </c>
      <c r="S12" s="31" t="str">
        <f>ELOLAP!$J$7</f>
        <v>20140410</v>
      </c>
      <c r="T12" s="19" t="s">
        <v>112</v>
      </c>
      <c r="U12" s="19" t="s">
        <v>183</v>
      </c>
      <c r="V12" s="32" t="str">
        <f>P12&amp;","&amp;Q12&amp;","&amp;R12&amp;","&amp;S12&amp;","&amp;T12&amp;","&amp;U12&amp;","&amp;"@"&amp;U12&amp;"00"&amp;A12&amp;","&amp;B12&amp;","&amp;C12&amp;","&amp;D12&amp;","&amp;E12&amp;","&amp;F12&amp;","&amp;G12&amp;","&amp;H12&amp;","&amp;I12&amp;","&amp;J12&amp;","&amp;K12&amp;","&amp;L12&amp;","&amp;M12&amp;","&amp;N12</f>
        <v>R16,2014N1,00000000,20140410,E,BEFT4C,@BEFT4C0001,ET,R,PL,EUR,0,65000,,65000,,,500,,</v>
      </c>
    </row>
    <row r="13" spans="1:22" ht="12.75">
      <c r="A13" s="57" t="s">
        <v>167</v>
      </c>
      <c r="B13" s="58" t="s">
        <v>164</v>
      </c>
      <c r="C13" s="34" t="s">
        <v>128</v>
      </c>
      <c r="D13" s="34" t="s">
        <v>133</v>
      </c>
      <c r="E13" s="34" t="s">
        <v>134</v>
      </c>
      <c r="F13" s="24">
        <v>93000</v>
      </c>
      <c r="G13" s="24"/>
      <c r="H13" s="24"/>
      <c r="I13" s="24">
        <v>93000</v>
      </c>
      <c r="J13" s="60"/>
      <c r="K13" s="60"/>
      <c r="L13" s="24"/>
      <c r="M13" s="60"/>
      <c r="N13" s="61"/>
      <c r="O13" s="62">
        <f>F13+G13+H13-I13</f>
        <v>0</v>
      </c>
      <c r="P13" s="30" t="str">
        <f>ELOLAP!$G$7</f>
        <v>R16</v>
      </c>
      <c r="Q13" s="30" t="str">
        <f>ELOLAP!$H$7</f>
        <v>2014N1</v>
      </c>
      <c r="R13" s="31" t="str">
        <f>ELOLAP!$I$7</f>
        <v>00000000</v>
      </c>
      <c r="S13" s="31" t="str">
        <f>ELOLAP!$J$7</f>
        <v>20140410</v>
      </c>
      <c r="T13" s="19" t="s">
        <v>112</v>
      </c>
      <c r="U13" s="19" t="s">
        <v>183</v>
      </c>
      <c r="V13" s="32" t="str">
        <f>P13&amp;","&amp;Q13&amp;","&amp;R13&amp;","&amp;S13&amp;","&amp;T13&amp;","&amp;U13&amp;","&amp;"@"&amp;U13&amp;"00"&amp;A13&amp;","&amp;B13&amp;","&amp;C13&amp;","&amp;D13&amp;","&amp;E13&amp;","&amp;F13&amp;","&amp;G13&amp;","&amp;H13&amp;","&amp;I13&amp;","&amp;J13&amp;","&amp;K13&amp;","&amp;L13&amp;","&amp;M13&amp;","&amp;N13</f>
        <v>R16,2014N1,00000000,20140410,E,BEFT4C,@BEFT4C0002,ET,H,DE,EUR,93000,,,93000,,,,,</v>
      </c>
    </row>
    <row r="14" spans="1:22" ht="12.75">
      <c r="A14" s="57" t="s">
        <v>168</v>
      </c>
      <c r="B14" s="58" t="s">
        <v>165</v>
      </c>
      <c r="C14" s="34" t="s">
        <v>131</v>
      </c>
      <c r="D14" s="34" t="s">
        <v>129</v>
      </c>
      <c r="E14" s="34" t="s">
        <v>130</v>
      </c>
      <c r="F14" s="24">
        <v>900000</v>
      </c>
      <c r="G14" s="24">
        <v>-200000</v>
      </c>
      <c r="H14" s="24"/>
      <c r="I14" s="24">
        <v>700000</v>
      </c>
      <c r="J14" s="24"/>
      <c r="K14" s="24">
        <v>250</v>
      </c>
      <c r="L14" s="24"/>
      <c r="M14" s="24"/>
      <c r="N14" s="24">
        <v>250</v>
      </c>
      <c r="O14" s="62">
        <f>F14+G14+H14-I14+J14+K14-L14+M14-N14</f>
        <v>0</v>
      </c>
      <c r="P14" s="30" t="str">
        <f>ELOLAP!$G$7</f>
        <v>R16</v>
      </c>
      <c r="Q14" s="30" t="str">
        <f>ELOLAP!$H$7</f>
        <v>2014N1</v>
      </c>
      <c r="R14" s="31" t="str">
        <f>ELOLAP!$I$7</f>
        <v>00000000</v>
      </c>
      <c r="S14" s="31" t="str">
        <f>ELOLAP!$J$7</f>
        <v>20140410</v>
      </c>
      <c r="T14" s="19" t="s">
        <v>112</v>
      </c>
      <c r="U14" s="19" t="s">
        <v>183</v>
      </c>
      <c r="V14" s="32" t="str">
        <f>P14&amp;","&amp;Q14&amp;","&amp;R14&amp;","&amp;S14&amp;","&amp;T14&amp;","&amp;U14&amp;","&amp;"@"&amp;U14&amp;"00"&amp;A14&amp;","&amp;B14&amp;","&amp;C14&amp;","&amp;D14&amp;","&amp;E14&amp;","&amp;F14&amp;","&amp;G14&amp;","&amp;H14&amp;","&amp;I14&amp;","&amp;J14&amp;","&amp;K14&amp;","&amp;L14&amp;","&amp;M14&amp;","&amp;N14</f>
        <v>R16,2014N1,00000000,20140410,E,BEFT4C,@BEFT4C0003,VALTT,R,PL,HUF,900000,-200000,,700000,,250,,,250</v>
      </c>
    </row>
    <row r="15" spans="1:19" ht="13.5" thickBot="1">
      <c r="A15" s="63" t="s">
        <v>36</v>
      </c>
      <c r="B15" s="64"/>
      <c r="C15" s="65"/>
      <c r="D15" s="66"/>
      <c r="E15" s="67"/>
      <c r="F15" s="67"/>
      <c r="G15" s="68"/>
      <c r="H15" s="67"/>
      <c r="I15" s="67"/>
      <c r="J15" s="67"/>
      <c r="K15" s="67"/>
      <c r="L15" s="67"/>
      <c r="M15" s="67"/>
      <c r="N15" s="69"/>
      <c r="P15" s="19"/>
      <c r="Q15" s="19"/>
      <c r="R15" s="31"/>
      <c r="S15" s="19"/>
    </row>
    <row r="16" spans="1:19" ht="12.75">
      <c r="A16" s="44"/>
      <c r="P16" s="19"/>
      <c r="Q16" s="19"/>
      <c r="R16" s="31"/>
      <c r="S16" s="19"/>
    </row>
    <row r="17" spans="16:19" ht="12.75">
      <c r="P17" s="19"/>
      <c r="Q17" s="19"/>
      <c r="R17" s="31"/>
      <c r="S17" s="19"/>
    </row>
    <row r="18" spans="16:19" ht="12.75">
      <c r="P18" s="19"/>
      <c r="Q18" s="19"/>
      <c r="R18" s="31"/>
      <c r="S18" s="19"/>
    </row>
    <row r="19" spans="16:19" ht="12.75">
      <c r="P19" s="19"/>
      <c r="Q19" s="19"/>
      <c r="R19" s="31"/>
      <c r="S19" s="19"/>
    </row>
    <row r="20" spans="16:19" ht="12.75">
      <c r="P20" s="19"/>
      <c r="Q20" s="19"/>
      <c r="R20" s="31"/>
      <c r="S20" s="19"/>
    </row>
    <row r="22" ht="12.75"/>
    <row r="23" ht="12.75"/>
    <row r="24" ht="12.75"/>
    <row r="25" ht="12.75"/>
    <row r="26" ht="12.75"/>
    <row r="27" ht="12.75"/>
  </sheetData>
  <sheetProtection/>
  <mergeCells count="17">
    <mergeCell ref="J7:N7"/>
    <mergeCell ref="F8:F10"/>
    <mergeCell ref="A6:F6"/>
    <mergeCell ref="A7:A10"/>
    <mergeCell ref="B7:B10"/>
    <mergeCell ref="C7:C10"/>
    <mergeCell ref="D7:D10"/>
    <mergeCell ref="E7:E10"/>
    <mergeCell ref="F7:I7"/>
    <mergeCell ref="N8:N10"/>
    <mergeCell ref="G9:G10"/>
    <mergeCell ref="H9:H10"/>
    <mergeCell ref="M9:M10"/>
    <mergeCell ref="G8:H8"/>
    <mergeCell ref="I8:I10"/>
    <mergeCell ref="J8:J10"/>
    <mergeCell ref="K8:M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4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3:U2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9.421875" style="1" customWidth="1"/>
    <col min="2" max="6" width="10.7109375" style="1" customWidth="1"/>
    <col min="7" max="7" width="22.28125" style="1" customWidth="1"/>
    <col min="8" max="8" width="11.00390625" style="1" customWidth="1"/>
    <col min="9" max="9" width="16.28125" style="1" customWidth="1"/>
    <col min="10" max="10" width="12.7109375" style="1" customWidth="1"/>
    <col min="11" max="11" width="12.57421875" style="1" customWidth="1"/>
    <col min="12" max="12" width="9.140625" style="1" customWidth="1"/>
    <col min="13" max="13" width="10.8515625" style="1" customWidth="1"/>
    <col min="14" max="14" width="11.421875" style="1" customWidth="1"/>
    <col min="15" max="15" width="10.421875" style="6" customWidth="1"/>
    <col min="16" max="16" width="11.140625" style="6" customWidth="1"/>
    <col min="17" max="17" width="11.421875" style="6" customWidth="1"/>
    <col min="18" max="20" width="9.140625" style="6" customWidth="1"/>
    <col min="21" max="21" width="11.140625" style="1" customWidth="1"/>
    <col min="22" max="16384" width="9.140625" style="1" customWidth="1"/>
  </cols>
  <sheetData>
    <row r="1" ht="12.75"/>
    <row r="2" ht="12.75"/>
    <row r="3" spans="2:20" s="2" customFormat="1" ht="15.75">
      <c r="B3" s="3" t="s">
        <v>76</v>
      </c>
      <c r="E3" s="3"/>
      <c r="O3" s="4"/>
      <c r="P3" s="4"/>
      <c r="Q3" s="4"/>
      <c r="R3" s="4"/>
      <c r="S3" s="4"/>
      <c r="T3" s="4"/>
    </row>
    <row r="4" ht="12.75"/>
    <row r="5" ht="12.75"/>
    <row r="6" ht="12.75">
      <c r="A6" s="5" t="s">
        <v>94</v>
      </c>
    </row>
    <row r="7" ht="13.5" thickBot="1">
      <c r="A7" s="7" t="s">
        <v>73</v>
      </c>
    </row>
    <row r="8" spans="1:4" ht="13.5" thickBot="1">
      <c r="A8" s="188" t="s">
        <v>55</v>
      </c>
      <c r="B8" s="189"/>
      <c r="C8" s="189"/>
      <c r="D8" s="190"/>
    </row>
    <row r="9" spans="1:13" ht="13.5" thickBot="1">
      <c r="A9" s="193" t="s">
        <v>0</v>
      </c>
      <c r="B9" s="193" t="s">
        <v>46</v>
      </c>
      <c r="C9" s="193" t="s">
        <v>48</v>
      </c>
      <c r="D9" s="250" t="s">
        <v>75</v>
      </c>
      <c r="E9" s="251"/>
      <c r="F9" s="195" t="s">
        <v>79</v>
      </c>
      <c r="G9" s="193" t="s">
        <v>1</v>
      </c>
      <c r="H9" s="195" t="s">
        <v>2</v>
      </c>
      <c r="I9" s="252" t="s">
        <v>61</v>
      </c>
      <c r="J9" s="195" t="s">
        <v>3</v>
      </c>
      <c r="K9" s="195" t="s">
        <v>95</v>
      </c>
      <c r="L9" s="193" t="s">
        <v>60</v>
      </c>
      <c r="M9" s="193" t="s">
        <v>52</v>
      </c>
    </row>
    <row r="10" spans="1:21" ht="51.75" thickBot="1">
      <c r="A10" s="194"/>
      <c r="B10" s="194"/>
      <c r="C10" s="194"/>
      <c r="D10" s="9" t="s">
        <v>11</v>
      </c>
      <c r="E10" s="10" t="s">
        <v>62</v>
      </c>
      <c r="F10" s="196"/>
      <c r="G10" s="194"/>
      <c r="H10" s="196"/>
      <c r="I10" s="253"/>
      <c r="J10" s="196"/>
      <c r="K10" s="196"/>
      <c r="L10" s="194"/>
      <c r="M10" s="194"/>
      <c r="O10" s="11" t="s">
        <v>103</v>
      </c>
      <c r="P10" s="11" t="s">
        <v>104</v>
      </c>
      <c r="Q10" s="11" t="s">
        <v>105</v>
      </c>
      <c r="R10" s="11" t="s">
        <v>106</v>
      </c>
      <c r="S10" s="11" t="s">
        <v>107</v>
      </c>
      <c r="T10" s="12" t="s">
        <v>108</v>
      </c>
      <c r="U10" s="7" t="s">
        <v>109</v>
      </c>
    </row>
    <row r="11" spans="1:21" ht="13.5" customHeight="1">
      <c r="A11" s="13"/>
      <c r="B11" s="14" t="s">
        <v>16</v>
      </c>
      <c r="C11" s="14" t="s">
        <v>17</v>
      </c>
      <c r="D11" s="15" t="s">
        <v>18</v>
      </c>
      <c r="E11" s="15" t="s">
        <v>19</v>
      </c>
      <c r="F11" s="15" t="s">
        <v>20</v>
      </c>
      <c r="G11" s="14" t="s">
        <v>21</v>
      </c>
      <c r="H11" s="15" t="s">
        <v>22</v>
      </c>
      <c r="I11" s="16" t="s">
        <v>23</v>
      </c>
      <c r="J11" s="15" t="s">
        <v>24</v>
      </c>
      <c r="K11" s="15" t="s">
        <v>25</v>
      </c>
      <c r="L11" s="17" t="s">
        <v>26</v>
      </c>
      <c r="M11" s="18" t="s">
        <v>27</v>
      </c>
      <c r="O11" s="19"/>
      <c r="P11" s="19"/>
      <c r="Q11" s="19"/>
      <c r="R11" s="19"/>
      <c r="S11" s="19"/>
      <c r="T11" s="19"/>
      <c r="U11" s="19"/>
    </row>
    <row r="12" spans="1:21" ht="12.75">
      <c r="A12" s="20" t="s">
        <v>166</v>
      </c>
      <c r="B12" s="21" t="s">
        <v>154</v>
      </c>
      <c r="C12" s="22" t="s">
        <v>131</v>
      </c>
      <c r="D12" s="23" t="s">
        <v>129</v>
      </c>
      <c r="E12" s="23">
        <v>3</v>
      </c>
      <c r="F12" s="24" t="s">
        <v>130</v>
      </c>
      <c r="G12" s="25"/>
      <c r="H12" s="26"/>
      <c r="I12" s="27"/>
      <c r="J12" s="28"/>
      <c r="K12" s="28"/>
      <c r="L12" s="22" t="s">
        <v>155</v>
      </c>
      <c r="M12" s="29">
        <v>-10000000</v>
      </c>
      <c r="O12" s="30" t="str">
        <f>ELOLAP!$G$7</f>
        <v>R16</v>
      </c>
      <c r="P12" s="30" t="str">
        <f>ELOLAP!$H$7</f>
        <v>2014N1</v>
      </c>
      <c r="Q12" s="31" t="str">
        <f>ELOLAP!$I$7</f>
        <v>00000000</v>
      </c>
      <c r="R12" s="31" t="str">
        <f>ELOLAP!$J$7</f>
        <v>20140410</v>
      </c>
      <c r="S12" s="19" t="s">
        <v>112</v>
      </c>
      <c r="T12" s="19" t="s">
        <v>184</v>
      </c>
      <c r="U12" s="32" t="str">
        <f>O12&amp;","&amp;P12&amp;","&amp;Q12&amp;","&amp;R12&amp;","&amp;S12&amp;","&amp;T12&amp;","&amp;"@"&amp;T12&amp;"00"&amp;A12&amp;","&amp;B12&amp;","&amp;C12&amp;","&amp;D12&amp;","&amp;E12&amp;","&amp;F12&amp;","&amp;G12&amp;","&amp;H12&amp;","&amp;I12&amp;","&amp;J12&amp;","&amp;K12&amp;","&amp;L12&amp;","&amp;M12</f>
        <v>R16,2014N1,00000000,20140410,E,BEFT5C,@BEFT5C0001,AHITT,R,PL,3,HUF,,,,,,KFIZ,-10000000</v>
      </c>
    </row>
    <row r="13" spans="1:21" ht="12.75">
      <c r="A13" s="20" t="s">
        <v>167</v>
      </c>
      <c r="B13" s="33" t="s">
        <v>162</v>
      </c>
      <c r="C13" s="34"/>
      <c r="D13" s="35" t="s">
        <v>133</v>
      </c>
      <c r="E13" s="36"/>
      <c r="F13" s="24" t="s">
        <v>130</v>
      </c>
      <c r="G13" s="36"/>
      <c r="H13" s="36"/>
      <c r="I13" s="37"/>
      <c r="J13" s="36"/>
      <c r="K13" s="36"/>
      <c r="L13" s="22" t="s">
        <v>152</v>
      </c>
      <c r="M13" s="29">
        <v>-10000000</v>
      </c>
      <c r="O13" s="30" t="str">
        <f>ELOLAP!$G$7</f>
        <v>R16</v>
      </c>
      <c r="P13" s="30" t="str">
        <f>ELOLAP!$H$7</f>
        <v>2014N1</v>
      </c>
      <c r="Q13" s="31" t="str">
        <f>ELOLAP!$I$7</f>
        <v>00000000</v>
      </c>
      <c r="R13" s="31" t="str">
        <f>ELOLAP!$J$7</f>
        <v>20140410</v>
      </c>
      <c r="S13" s="19" t="s">
        <v>112</v>
      </c>
      <c r="T13" s="19" t="s">
        <v>184</v>
      </c>
      <c r="U13" s="32" t="str">
        <f>O13&amp;","&amp;P13&amp;","&amp;Q13&amp;","&amp;R13&amp;","&amp;S13&amp;","&amp;T13&amp;","&amp;"@"&amp;T13&amp;"00"&amp;A13&amp;","&amp;B13&amp;","&amp;C13&amp;","&amp;D13&amp;","&amp;E13&amp;","&amp;F13&amp;","&amp;G13&amp;","&amp;H13&amp;","&amp;I13&amp;","&amp;J13&amp;","&amp;K13&amp;","&amp;L13&amp;","&amp;M13</f>
        <v>R16,2014N1,00000000,20140410,E,BEFT5C,@BEFT5C0002,BFSZLAT,,DE,,HUF,,,,,,ATSO,-10000000</v>
      </c>
    </row>
    <row r="14" spans="1:21" ht="12.75">
      <c r="A14" s="20" t="s">
        <v>168</v>
      </c>
      <c r="B14" s="33" t="s">
        <v>163</v>
      </c>
      <c r="C14" s="22" t="s">
        <v>131</v>
      </c>
      <c r="D14" s="35" t="s">
        <v>133</v>
      </c>
      <c r="E14" s="36"/>
      <c r="F14" s="24" t="s">
        <v>130</v>
      </c>
      <c r="G14" s="36"/>
      <c r="H14" s="36"/>
      <c r="I14" s="37"/>
      <c r="J14" s="36"/>
      <c r="K14" s="36"/>
      <c r="L14" s="22" t="s">
        <v>152</v>
      </c>
      <c r="M14" s="29">
        <v>10000000</v>
      </c>
      <c r="O14" s="30" t="str">
        <f>ELOLAP!$G$7</f>
        <v>R16</v>
      </c>
      <c r="P14" s="30" t="str">
        <f>ELOLAP!$H$7</f>
        <v>2014N1</v>
      </c>
      <c r="Q14" s="31" t="str">
        <f>ELOLAP!$I$7</f>
        <v>00000000</v>
      </c>
      <c r="R14" s="31" t="str">
        <f>ELOLAP!$J$7</f>
        <v>20140410</v>
      </c>
      <c r="S14" s="19" t="s">
        <v>112</v>
      </c>
      <c r="T14" s="19" t="s">
        <v>184</v>
      </c>
      <c r="U14" s="32" t="str">
        <f>O14&amp;","&amp;P14&amp;","&amp;Q14&amp;","&amp;R14&amp;","&amp;S14&amp;","&amp;T14&amp;","&amp;"@"&amp;T14&amp;"00"&amp;A14&amp;","&amp;B14&amp;","&amp;C14&amp;","&amp;D14&amp;","&amp;E14&amp;","&amp;F14&amp;","&amp;G14&amp;","&amp;H14&amp;","&amp;I14&amp;","&amp;J14&amp;","&amp;K14&amp;","&amp;L14&amp;","&amp;M14</f>
        <v>R16,2014N1,00000000,20140410,E,BEFT5C,@BEFT5C0003,LBETT,R,DE,,HUF,,,,,,ATSO,10000000</v>
      </c>
    </row>
    <row r="15" spans="1:19" ht="12.75">
      <c r="A15" s="20" t="s">
        <v>169</v>
      </c>
      <c r="B15" s="36"/>
      <c r="C15" s="36"/>
      <c r="D15" s="36"/>
      <c r="E15" s="36"/>
      <c r="F15" s="36"/>
      <c r="G15" s="36"/>
      <c r="H15" s="36"/>
      <c r="I15" s="37"/>
      <c r="J15" s="36"/>
      <c r="K15" s="36"/>
      <c r="L15" s="22"/>
      <c r="M15" s="38"/>
      <c r="O15" s="19"/>
      <c r="P15" s="19"/>
      <c r="Q15" s="31"/>
      <c r="R15" s="19"/>
      <c r="S15" s="19"/>
    </row>
    <row r="16" spans="1:18" ht="12.75">
      <c r="A16" s="39" t="s">
        <v>35</v>
      </c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22"/>
      <c r="M16" s="38"/>
      <c r="O16" s="19"/>
      <c r="P16" s="19"/>
      <c r="Q16" s="31"/>
      <c r="R16" s="19"/>
    </row>
    <row r="17" spans="1:18" ht="13.5" thickBot="1">
      <c r="A17" s="40" t="s">
        <v>36</v>
      </c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2"/>
      <c r="M17" s="43"/>
      <c r="O17" s="19"/>
      <c r="P17" s="19"/>
      <c r="Q17" s="31"/>
      <c r="R17" s="19"/>
    </row>
    <row r="18" spans="15:18" ht="12.75">
      <c r="O18" s="19"/>
      <c r="P18" s="19"/>
      <c r="Q18" s="31"/>
      <c r="R18" s="19"/>
    </row>
    <row r="19" spans="15:18" ht="12.75">
      <c r="O19" s="19"/>
      <c r="P19" s="19"/>
      <c r="Q19" s="31"/>
      <c r="R19" s="19"/>
    </row>
    <row r="20" spans="15:18" ht="12.75">
      <c r="O20" s="19"/>
      <c r="P20" s="19"/>
      <c r="Q20" s="31"/>
      <c r="R20" s="19"/>
    </row>
    <row r="22" ht="12.75"/>
    <row r="23" ht="12.75"/>
    <row r="24" ht="12.75"/>
    <row r="25" ht="12.75"/>
    <row r="26" ht="12.75"/>
    <row r="27" ht="12.75"/>
  </sheetData>
  <sheetProtection/>
  <mergeCells count="13">
    <mergeCell ref="M9:M10"/>
    <mergeCell ref="G9:G10"/>
    <mergeCell ref="H9:H10"/>
    <mergeCell ref="I9:I10"/>
    <mergeCell ref="J9:J10"/>
    <mergeCell ref="K9:K10"/>
    <mergeCell ref="L9:L10"/>
    <mergeCell ref="A8:D8"/>
    <mergeCell ref="A9:A10"/>
    <mergeCell ref="B9:B10"/>
    <mergeCell ref="C9:C10"/>
    <mergeCell ref="D9:E9"/>
    <mergeCell ref="F9:F10"/>
  </mergeCells>
  <printOptions/>
  <pageMargins left="0.7480314960629921" right="0.7480314960629921" top="0.6299212598425197" bottom="0.4724409448818898" header="0.1968503937007874" footer="0.2362204724409449"/>
  <pageSetup horizontalDpi="600" verticalDpi="600" orientation="landscape" paperSize="9" scale="78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9"/>
  <sheetViews>
    <sheetView tabSelected="1" zoomScalePageLayoutView="0" workbookViewId="0" topLeftCell="A1">
      <selection activeCell="F3" sqref="F3"/>
    </sheetView>
  </sheetViews>
  <sheetFormatPr defaultColWidth="9.140625" defaultRowHeight="12.75"/>
  <cols>
    <col min="1" max="1" width="7.421875" style="6" bestFit="1" customWidth="1"/>
    <col min="2" max="2" width="18.8515625" style="6" customWidth="1"/>
    <col min="3" max="3" width="28.7109375" style="6" customWidth="1"/>
    <col min="4" max="4" width="14.7109375" style="6" customWidth="1"/>
    <col min="5" max="5" width="5.7109375" style="1" customWidth="1"/>
    <col min="6" max="6" width="6.421875" style="1" customWidth="1"/>
    <col min="7" max="7" width="9.140625" style="6" customWidth="1"/>
    <col min="8" max="8" width="11.140625" style="6" customWidth="1"/>
    <col min="9" max="9" width="10.8515625" style="6" customWidth="1"/>
    <col min="10" max="12" width="9.140625" style="6" customWidth="1"/>
    <col min="13" max="16384" width="9.140625" style="1" customWidth="1"/>
  </cols>
  <sheetData>
    <row r="1" spans="1:4" ht="21.75" thickTop="1">
      <c r="A1" s="169" t="s">
        <v>97</v>
      </c>
      <c r="B1" s="170"/>
      <c r="C1" s="170"/>
      <c r="D1" s="171"/>
    </row>
    <row r="2" spans="1:4" ht="16.5" thickBot="1">
      <c r="A2" s="172" t="s">
        <v>98</v>
      </c>
      <c r="B2" s="173"/>
      <c r="C2" s="173"/>
      <c r="D2" s="174"/>
    </row>
    <row r="3" spans="1:4" ht="14.25" thickBot="1" thickTop="1">
      <c r="A3" s="156"/>
      <c r="B3" s="156"/>
      <c r="C3" s="156"/>
      <c r="D3" s="156"/>
    </row>
    <row r="4" spans="1:4" ht="14.25" thickBot="1" thickTop="1">
      <c r="A4" s="175" t="s">
        <v>0</v>
      </c>
      <c r="B4" s="175" t="s">
        <v>99</v>
      </c>
      <c r="C4" s="175" t="s">
        <v>100</v>
      </c>
      <c r="D4" s="157" t="s">
        <v>101</v>
      </c>
    </row>
    <row r="5" spans="1:14" ht="52.5" thickBot="1" thickTop="1">
      <c r="A5" s="176"/>
      <c r="B5" s="176"/>
      <c r="C5" s="176"/>
      <c r="D5" s="157" t="s">
        <v>102</v>
      </c>
      <c r="G5" s="11" t="s">
        <v>103</v>
      </c>
      <c r="H5" s="11" t="s">
        <v>104</v>
      </c>
      <c r="I5" s="11" t="s">
        <v>105</v>
      </c>
      <c r="J5" s="11" t="s">
        <v>106</v>
      </c>
      <c r="K5" s="11" t="s">
        <v>107</v>
      </c>
      <c r="L5" s="12" t="s">
        <v>108</v>
      </c>
      <c r="M5" s="7" t="s">
        <v>109</v>
      </c>
      <c r="N5" s="32"/>
    </row>
    <row r="6" spans="1:14" ht="14.25" thickBot="1" thickTop="1">
      <c r="A6" s="177"/>
      <c r="B6" s="177"/>
      <c r="C6" s="177"/>
      <c r="D6" s="157" t="s">
        <v>16</v>
      </c>
      <c r="G6" s="19"/>
      <c r="H6" s="19"/>
      <c r="I6" s="19"/>
      <c r="J6" s="19"/>
      <c r="K6" s="19"/>
      <c r="L6" s="19"/>
      <c r="M6" s="19"/>
      <c r="N6" s="32"/>
    </row>
    <row r="7" spans="1:14" ht="26.25" thickTop="1">
      <c r="A7" s="158" t="s">
        <v>102</v>
      </c>
      <c r="B7" s="159" t="s">
        <v>110</v>
      </c>
      <c r="C7" s="160" t="s">
        <v>111</v>
      </c>
      <c r="D7" s="160"/>
      <c r="G7" s="19" t="s">
        <v>187</v>
      </c>
      <c r="H7" s="161" t="s">
        <v>194</v>
      </c>
      <c r="I7" s="162" t="s">
        <v>185</v>
      </c>
      <c r="J7" s="31" t="str">
        <f>D13</f>
        <v>20140410</v>
      </c>
      <c r="K7" s="19" t="s">
        <v>112</v>
      </c>
      <c r="L7" s="19" t="s">
        <v>97</v>
      </c>
      <c r="M7" s="32" t="str">
        <f>G7&amp;","&amp;H7&amp;","&amp;I7&amp;","&amp;J7&amp;","&amp;K7&amp;","&amp;L7&amp;","&amp;"@"&amp;L7&amp;"0"&amp;A7&amp;","&amp;D7</f>
        <v>R16,2014N1,00000000,20140410,E,ELOLAP,@ELOLAP01,</v>
      </c>
      <c r="N7" s="32"/>
    </row>
    <row r="8" spans="1:14" ht="12.75">
      <c r="A8" s="158" t="s">
        <v>113</v>
      </c>
      <c r="B8" s="159" t="s">
        <v>114</v>
      </c>
      <c r="C8" s="160" t="s">
        <v>115</v>
      </c>
      <c r="D8" s="160"/>
      <c r="G8" s="19" t="s">
        <v>187</v>
      </c>
      <c r="H8" s="19" t="str">
        <f aca="true" t="shared" si="0" ref="H8:J13">H7</f>
        <v>2014N1</v>
      </c>
      <c r="I8" s="31" t="str">
        <f t="shared" si="0"/>
        <v>00000000</v>
      </c>
      <c r="J8" s="31" t="str">
        <f t="shared" si="0"/>
        <v>20140410</v>
      </c>
      <c r="K8" s="19" t="s">
        <v>112</v>
      </c>
      <c r="L8" s="19" t="s">
        <v>97</v>
      </c>
      <c r="M8" s="32" t="str">
        <f aca="true" t="shared" si="1" ref="M8:M13">G8&amp;","&amp;H8&amp;","&amp;I8&amp;","&amp;J8&amp;","&amp;K8&amp;","&amp;L8&amp;","&amp;"@"&amp;L8&amp;"0"&amp;A8&amp;","&amp;D8</f>
        <v>R16,2014N1,00000000,20140410,E,ELOLAP,@ELOLAP02,</v>
      </c>
      <c r="N8" s="32"/>
    </row>
    <row r="9" spans="1:14" ht="12.75">
      <c r="A9" s="158" t="s">
        <v>116</v>
      </c>
      <c r="B9" s="159" t="s">
        <v>117</v>
      </c>
      <c r="C9" s="160" t="s">
        <v>118</v>
      </c>
      <c r="D9" s="163"/>
      <c r="G9" s="19" t="s">
        <v>187</v>
      </c>
      <c r="H9" s="19" t="str">
        <f t="shared" si="0"/>
        <v>2014N1</v>
      </c>
      <c r="I9" s="31" t="str">
        <f t="shared" si="0"/>
        <v>00000000</v>
      </c>
      <c r="J9" s="31" t="str">
        <f t="shared" si="0"/>
        <v>20140410</v>
      </c>
      <c r="K9" s="19" t="s">
        <v>112</v>
      </c>
      <c r="L9" s="19" t="s">
        <v>97</v>
      </c>
      <c r="M9" s="32" t="str">
        <f t="shared" si="1"/>
        <v>R16,2014N1,00000000,20140410,E,ELOLAP,@ELOLAP03,</v>
      </c>
      <c r="N9" s="32"/>
    </row>
    <row r="10" spans="1:14" ht="104.25" customHeight="1">
      <c r="A10" s="158" t="s">
        <v>119</v>
      </c>
      <c r="B10" s="159" t="s">
        <v>120</v>
      </c>
      <c r="C10" s="160" t="s">
        <v>192</v>
      </c>
      <c r="D10" s="160"/>
      <c r="G10" s="19" t="s">
        <v>187</v>
      </c>
      <c r="H10" s="19" t="str">
        <f t="shared" si="0"/>
        <v>2014N1</v>
      </c>
      <c r="I10" s="31" t="str">
        <f t="shared" si="0"/>
        <v>00000000</v>
      </c>
      <c r="J10" s="31" t="str">
        <f t="shared" si="0"/>
        <v>20140410</v>
      </c>
      <c r="K10" s="19" t="s">
        <v>112</v>
      </c>
      <c r="L10" s="19" t="s">
        <v>97</v>
      </c>
      <c r="M10" s="32" t="str">
        <f t="shared" si="1"/>
        <v>R16,2014N1,00000000,20140410,E,ELOLAP,@ELOLAP04,</v>
      </c>
      <c r="N10" s="32"/>
    </row>
    <row r="11" spans="1:14" ht="12.75">
      <c r="A11" s="158" t="s">
        <v>121</v>
      </c>
      <c r="B11" s="159" t="s">
        <v>122</v>
      </c>
      <c r="C11" s="160" t="s">
        <v>115</v>
      </c>
      <c r="D11" s="160"/>
      <c r="G11" s="19" t="s">
        <v>187</v>
      </c>
      <c r="H11" s="19" t="str">
        <f t="shared" si="0"/>
        <v>2014N1</v>
      </c>
      <c r="I11" s="31" t="str">
        <f t="shared" si="0"/>
        <v>00000000</v>
      </c>
      <c r="J11" s="31" t="str">
        <f t="shared" si="0"/>
        <v>20140410</v>
      </c>
      <c r="K11" s="19" t="s">
        <v>112</v>
      </c>
      <c r="L11" s="19" t="s">
        <v>97</v>
      </c>
      <c r="M11" s="32" t="str">
        <f t="shared" si="1"/>
        <v>R16,2014N1,00000000,20140410,E,ELOLAP,@ELOLAP05,</v>
      </c>
      <c r="N11" s="32"/>
    </row>
    <row r="12" spans="1:14" ht="12.75">
      <c r="A12" s="158" t="s">
        <v>123</v>
      </c>
      <c r="B12" s="159" t="s">
        <v>124</v>
      </c>
      <c r="C12" s="160" t="s">
        <v>118</v>
      </c>
      <c r="D12" s="163"/>
      <c r="G12" s="19" t="s">
        <v>187</v>
      </c>
      <c r="H12" s="19" t="str">
        <f t="shared" si="0"/>
        <v>2014N1</v>
      </c>
      <c r="I12" s="31" t="str">
        <f t="shared" si="0"/>
        <v>00000000</v>
      </c>
      <c r="J12" s="31" t="str">
        <f t="shared" si="0"/>
        <v>20140410</v>
      </c>
      <c r="K12" s="19" t="s">
        <v>112</v>
      </c>
      <c r="L12" s="19" t="s">
        <v>97</v>
      </c>
      <c r="M12" s="32" t="str">
        <f t="shared" si="1"/>
        <v>R16,2014N1,00000000,20140410,E,ELOLAP,@ELOLAP06,</v>
      </c>
      <c r="N12" s="32"/>
    </row>
    <row r="13" spans="1:13" ht="26.25" thickBot="1">
      <c r="A13" s="164" t="s">
        <v>125</v>
      </c>
      <c r="B13" s="165" t="s">
        <v>126</v>
      </c>
      <c r="C13" s="166" t="s">
        <v>193</v>
      </c>
      <c r="D13" s="167" t="s">
        <v>195</v>
      </c>
      <c r="G13" s="19" t="s">
        <v>187</v>
      </c>
      <c r="H13" s="19" t="str">
        <f t="shared" si="0"/>
        <v>2014N1</v>
      </c>
      <c r="I13" s="31" t="str">
        <f t="shared" si="0"/>
        <v>00000000</v>
      </c>
      <c r="J13" s="31" t="str">
        <f t="shared" si="0"/>
        <v>20140410</v>
      </c>
      <c r="K13" s="19" t="s">
        <v>112</v>
      </c>
      <c r="L13" s="19" t="s">
        <v>97</v>
      </c>
      <c r="M13" s="32" t="str">
        <f t="shared" si="1"/>
        <v>R16,2014N1,00000000,20140410,E,ELOLAP,@ELOLAP07,20140410</v>
      </c>
    </row>
    <row r="14" ht="13.5" thickTop="1"/>
    <row r="16" spans="2:4" ht="12.75">
      <c r="B16" s="254" t="s">
        <v>188</v>
      </c>
      <c r="C16" s="255" t="str">
        <f>+G7&amp;MID(H7,4,5)&amp;I7</f>
        <v>R164N100000000</v>
      </c>
      <c r="D16" s="168" t="s">
        <v>189</v>
      </c>
    </row>
    <row r="17" ht="12.75">
      <c r="D17" s="168" t="s">
        <v>191</v>
      </c>
    </row>
    <row r="18" ht="12.75">
      <c r="D18" s="168" t="s">
        <v>196</v>
      </c>
    </row>
    <row r="19" ht="12.75">
      <c r="D19" s="168" t="s">
        <v>190</v>
      </c>
    </row>
  </sheetData>
  <sheetProtection/>
  <mergeCells count="5">
    <mergeCell ref="A1:D1"/>
    <mergeCell ref="A2:D2"/>
    <mergeCell ref="A4:A6"/>
    <mergeCell ref="B4:B6"/>
    <mergeCell ref="C4:C6"/>
  </mergeCells>
  <printOptions/>
  <pageMargins left="0.75" right="0.75" top="1" bottom="1" header="0.5" footer="0.5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7:X27"/>
  <sheetViews>
    <sheetView showGridLines="0" zoomScalePageLayoutView="0" workbookViewId="0" topLeftCell="A4">
      <selection activeCell="A1" sqref="A1"/>
    </sheetView>
  </sheetViews>
  <sheetFormatPr defaultColWidth="9.140625" defaultRowHeight="12.75"/>
  <cols>
    <col min="1" max="1" width="9.421875" style="1" customWidth="1"/>
    <col min="2" max="2" width="13.421875" style="1" customWidth="1"/>
    <col min="3" max="3" width="8.8515625" style="1" customWidth="1"/>
    <col min="4" max="4" width="10.7109375" style="1" customWidth="1"/>
    <col min="5" max="5" width="10.140625" style="1" customWidth="1"/>
    <col min="6" max="6" width="11.00390625" style="1" customWidth="1"/>
    <col min="7" max="7" width="11.140625" style="1" customWidth="1"/>
    <col min="8" max="8" width="9.7109375" style="1" customWidth="1"/>
    <col min="9" max="9" width="9.00390625" style="1" customWidth="1"/>
    <col min="10" max="10" width="10.8515625" style="1" customWidth="1"/>
    <col min="11" max="11" width="10.7109375" style="1" customWidth="1"/>
    <col min="12" max="12" width="11.421875" style="1" customWidth="1"/>
    <col min="13" max="13" width="9.8515625" style="1" customWidth="1"/>
    <col min="14" max="14" width="9.7109375" style="1" customWidth="1"/>
    <col min="15" max="15" width="9.140625" style="1" customWidth="1"/>
    <col min="16" max="16" width="11.421875" style="1" customWidth="1"/>
    <col min="17" max="17" width="10.8515625" style="1" customWidth="1"/>
    <col min="18" max="23" width="9.140625" style="6" customWidth="1"/>
    <col min="24" max="16384" width="9.140625" style="1" customWidth="1"/>
  </cols>
  <sheetData>
    <row r="1" ht="12.75"/>
    <row r="2" ht="12.75"/>
    <row r="3" ht="12.75"/>
    <row r="4" ht="12.75"/>
    <row r="5" ht="12.75"/>
    <row r="6" ht="12.75"/>
    <row r="7" spans="1:10" ht="15.75">
      <c r="A7" s="3"/>
      <c r="B7" s="184" t="s">
        <v>76</v>
      </c>
      <c r="C7" s="184"/>
      <c r="D7" s="184"/>
      <c r="E7" s="184"/>
      <c r="F7" s="184"/>
      <c r="G7" s="184"/>
      <c r="H7" s="184"/>
      <c r="I7" s="3"/>
      <c r="J7" s="3"/>
    </row>
    <row r="8" ht="15.75">
      <c r="C8" s="99" t="s">
        <v>77</v>
      </c>
    </row>
    <row r="9" ht="12.75"/>
    <row r="10" ht="12.75">
      <c r="A10" s="5" t="s">
        <v>78</v>
      </c>
    </row>
    <row r="11" ht="13.5" thickBot="1">
      <c r="A11" s="7" t="s">
        <v>73</v>
      </c>
    </row>
    <row r="12" spans="1:18" ht="13.5" customHeight="1" thickBot="1">
      <c r="A12" s="188" t="s">
        <v>41</v>
      </c>
      <c r="B12" s="189"/>
      <c r="C12" s="189"/>
      <c r="D12" s="190"/>
      <c r="E12" s="70"/>
      <c r="F12" s="48"/>
      <c r="G12" s="48"/>
      <c r="H12" s="48"/>
      <c r="I12" s="48"/>
      <c r="J12" s="48"/>
      <c r="K12" s="48"/>
      <c r="L12" s="47"/>
      <c r="M12" s="47"/>
      <c r="N12" s="47"/>
      <c r="R12" s="90"/>
    </row>
    <row r="13" spans="1:19" ht="12.75" customHeight="1">
      <c r="A13" s="191" t="s">
        <v>0</v>
      </c>
      <c r="B13" s="193" t="s">
        <v>46</v>
      </c>
      <c r="C13" s="193" t="s">
        <v>49</v>
      </c>
      <c r="D13" s="195" t="s">
        <v>74</v>
      </c>
      <c r="E13" s="178" t="s">
        <v>79</v>
      </c>
      <c r="F13" s="199" t="s">
        <v>42</v>
      </c>
      <c r="G13" s="200"/>
      <c r="H13" s="200"/>
      <c r="I13" s="200"/>
      <c r="J13" s="200"/>
      <c r="K13" s="201"/>
      <c r="L13" s="202" t="s">
        <v>5</v>
      </c>
      <c r="M13" s="203"/>
      <c r="N13" s="203"/>
      <c r="O13" s="203"/>
      <c r="P13" s="204"/>
      <c r="R13" s="153"/>
      <c r="S13" s="90"/>
    </row>
    <row r="14" spans="1:19" ht="12.75" customHeight="1">
      <c r="A14" s="192"/>
      <c r="B14" s="194"/>
      <c r="C14" s="194"/>
      <c r="D14" s="196"/>
      <c r="E14" s="179"/>
      <c r="F14" s="180" t="s">
        <v>56</v>
      </c>
      <c r="G14" s="205" t="s">
        <v>7</v>
      </c>
      <c r="H14" s="206"/>
      <c r="I14" s="207"/>
      <c r="J14" s="182" t="s">
        <v>57</v>
      </c>
      <c r="K14" s="182" t="s">
        <v>58</v>
      </c>
      <c r="L14" s="180" t="s">
        <v>68</v>
      </c>
      <c r="M14" s="205" t="s">
        <v>7</v>
      </c>
      <c r="N14" s="206"/>
      <c r="O14" s="206"/>
      <c r="P14" s="182" t="s">
        <v>66</v>
      </c>
      <c r="R14" s="90"/>
      <c r="S14" s="90"/>
    </row>
    <row r="15" spans="1:19" ht="12.75" customHeight="1">
      <c r="A15" s="192"/>
      <c r="B15" s="194"/>
      <c r="C15" s="194"/>
      <c r="D15" s="196"/>
      <c r="E15" s="179"/>
      <c r="F15" s="181"/>
      <c r="G15" s="185" t="s">
        <v>9</v>
      </c>
      <c r="H15" s="185"/>
      <c r="I15" s="186" t="s">
        <v>10</v>
      </c>
      <c r="J15" s="183"/>
      <c r="K15" s="183"/>
      <c r="L15" s="181"/>
      <c r="M15" s="205" t="s">
        <v>9</v>
      </c>
      <c r="N15" s="206"/>
      <c r="O15" s="197" t="s">
        <v>10</v>
      </c>
      <c r="P15" s="183"/>
      <c r="R15" s="90"/>
      <c r="S15" s="90"/>
    </row>
    <row r="16" spans="1:24" ht="77.25" thickBot="1">
      <c r="A16" s="192"/>
      <c r="B16" s="194"/>
      <c r="C16" s="194"/>
      <c r="D16" s="196"/>
      <c r="E16" s="179"/>
      <c r="F16" s="181"/>
      <c r="G16" s="50" t="s">
        <v>43</v>
      </c>
      <c r="H16" s="50" t="s">
        <v>44</v>
      </c>
      <c r="I16" s="187"/>
      <c r="J16" s="183"/>
      <c r="K16" s="183"/>
      <c r="L16" s="181"/>
      <c r="M16" s="50" t="s">
        <v>67</v>
      </c>
      <c r="N16" s="50" t="s">
        <v>14</v>
      </c>
      <c r="O16" s="198"/>
      <c r="P16" s="183"/>
      <c r="R16" s="11" t="s">
        <v>103</v>
      </c>
      <c r="S16" s="11" t="s">
        <v>104</v>
      </c>
      <c r="T16" s="11" t="s">
        <v>105</v>
      </c>
      <c r="U16" s="11" t="s">
        <v>106</v>
      </c>
      <c r="V16" s="11" t="s">
        <v>107</v>
      </c>
      <c r="W16" s="12" t="s">
        <v>108</v>
      </c>
      <c r="X16" s="7" t="s">
        <v>109</v>
      </c>
    </row>
    <row r="17" spans="1:24" ht="12.75">
      <c r="A17" s="103"/>
      <c r="B17" s="13" t="s">
        <v>16</v>
      </c>
      <c r="C17" s="15" t="s">
        <v>17</v>
      </c>
      <c r="D17" s="15" t="s">
        <v>18</v>
      </c>
      <c r="E17" s="15" t="s">
        <v>19</v>
      </c>
      <c r="F17" s="14" t="s">
        <v>45</v>
      </c>
      <c r="G17" s="14" t="s">
        <v>21</v>
      </c>
      <c r="H17" s="89" t="s">
        <v>22</v>
      </c>
      <c r="I17" s="15" t="s">
        <v>23</v>
      </c>
      <c r="J17" s="14" t="s">
        <v>24</v>
      </c>
      <c r="K17" s="14" t="s">
        <v>25</v>
      </c>
      <c r="L17" s="14" t="s">
        <v>26</v>
      </c>
      <c r="M17" s="14" t="s">
        <v>27</v>
      </c>
      <c r="N17" s="14" t="s">
        <v>28</v>
      </c>
      <c r="O17" s="14" t="s">
        <v>29</v>
      </c>
      <c r="P17" s="71" t="s">
        <v>30</v>
      </c>
      <c r="R17" s="19"/>
      <c r="S17" s="19"/>
      <c r="T17" s="19"/>
      <c r="U17" s="19"/>
      <c r="V17" s="19"/>
      <c r="W17" s="19"/>
      <c r="X17" s="19"/>
    </row>
    <row r="18" spans="1:24" ht="12.75">
      <c r="A18" s="57" t="s">
        <v>166</v>
      </c>
      <c r="B18" s="35" t="s">
        <v>127</v>
      </c>
      <c r="C18" s="22" t="s">
        <v>128</v>
      </c>
      <c r="D18" s="23" t="s">
        <v>129</v>
      </c>
      <c r="E18" s="23" t="s">
        <v>130</v>
      </c>
      <c r="F18" s="24">
        <v>960000</v>
      </c>
      <c r="G18" s="25">
        <v>40000</v>
      </c>
      <c r="H18" s="25"/>
      <c r="I18" s="27">
        <v>-300</v>
      </c>
      <c r="J18" s="24">
        <v>999700</v>
      </c>
      <c r="K18" s="24">
        <v>999700</v>
      </c>
      <c r="L18" s="28">
        <v>5140</v>
      </c>
      <c r="M18" s="109">
        <v>2164</v>
      </c>
      <c r="N18" s="109"/>
      <c r="O18" s="22">
        <v>2</v>
      </c>
      <c r="P18" s="28">
        <v>7306</v>
      </c>
      <c r="Q18" s="62">
        <f aca="true" t="shared" si="0" ref="Q18:Q23">F18+G18-H18+I18-J18+L18+M18-N18+O18-P18</f>
        <v>0</v>
      </c>
      <c r="R18" s="30" t="str">
        <f>ELOLAP!$G$7</f>
        <v>R16</v>
      </c>
      <c r="S18" s="30" t="str">
        <f>ELOLAP!$H$7</f>
        <v>2014N1</v>
      </c>
      <c r="T18" s="31" t="str">
        <f>ELOLAP!$I$7</f>
        <v>00000000</v>
      </c>
      <c r="U18" s="31" t="str">
        <f>ELOLAP!$J$7</f>
        <v>20140410</v>
      </c>
      <c r="V18" s="19" t="s">
        <v>112</v>
      </c>
      <c r="W18" s="19" t="s">
        <v>175</v>
      </c>
      <c r="X18" s="32" t="str">
        <f aca="true" t="shared" si="1" ref="X18:X23">R18&amp;","&amp;S18&amp;","&amp;T18&amp;","&amp;U18&amp;","&amp;V18&amp;","&amp;W18&amp;","&amp;"@"&amp;W18&amp;"00"&amp;A18&amp;","&amp;B18&amp;","&amp;C18&amp;","&amp;D18&amp;","&amp;E18&amp;","&amp;F18&amp;","&amp;G18&amp;","&amp;H18&amp;","&amp;I18&amp;","&amp;J18&amp;","&amp;K18&amp;","&amp;L18&amp;","&amp;M18&amp;","&amp;N18&amp;","&amp;O18&amp;","&amp;P18</f>
        <v>R16,2014N1,00000000,20140410,E,BEFK1C,@BEFK1C0001,EHITK,H,PL,HUF,960000,40000,,-300,999700,999700,5140,2164,,2,7306</v>
      </c>
    </row>
    <row r="19" spans="1:24" ht="12.75">
      <c r="A19" s="57" t="s">
        <v>167</v>
      </c>
      <c r="B19" s="35" t="s">
        <v>127</v>
      </c>
      <c r="C19" s="22" t="s">
        <v>131</v>
      </c>
      <c r="D19" s="23" t="s">
        <v>135</v>
      </c>
      <c r="E19" s="23" t="s">
        <v>136</v>
      </c>
      <c r="F19" s="24">
        <v>500000</v>
      </c>
      <c r="G19" s="25"/>
      <c r="H19" s="25"/>
      <c r="I19" s="25"/>
      <c r="J19" s="24">
        <v>500000</v>
      </c>
      <c r="K19" s="24">
        <v>500000</v>
      </c>
      <c r="L19" s="27">
        <v>500</v>
      </c>
      <c r="M19" s="109">
        <v>400</v>
      </c>
      <c r="N19" s="109">
        <v>500</v>
      </c>
      <c r="O19" s="113"/>
      <c r="P19" s="28">
        <v>400</v>
      </c>
      <c r="Q19" s="62">
        <f t="shared" si="0"/>
        <v>0</v>
      </c>
      <c r="R19" s="30" t="str">
        <f>ELOLAP!$G$7</f>
        <v>R16</v>
      </c>
      <c r="S19" s="30" t="str">
        <f>ELOLAP!$H$7</f>
        <v>2014N1</v>
      </c>
      <c r="T19" s="31" t="str">
        <f>ELOLAP!$I$7</f>
        <v>00000000</v>
      </c>
      <c r="U19" s="31" t="str">
        <f>ELOLAP!$J$7</f>
        <v>20140410</v>
      </c>
      <c r="V19" s="19" t="s">
        <v>112</v>
      </c>
      <c r="W19" s="19" t="s">
        <v>175</v>
      </c>
      <c r="X19" s="32" t="str">
        <f t="shared" si="1"/>
        <v>R16,2014N1,00000000,20140410,E,BEFK1C,@BEFK1C0002,EHITK,R,US,USD,500000,,,,500000,500000,500,400,500,,400</v>
      </c>
    </row>
    <row r="20" spans="1:24" ht="12.75">
      <c r="A20" s="57" t="s">
        <v>168</v>
      </c>
      <c r="B20" s="21" t="s">
        <v>132</v>
      </c>
      <c r="C20" s="22" t="s">
        <v>128</v>
      </c>
      <c r="D20" s="23" t="s">
        <v>133</v>
      </c>
      <c r="E20" s="23" t="s">
        <v>130</v>
      </c>
      <c r="F20" s="24">
        <v>4000000</v>
      </c>
      <c r="G20" s="28">
        <v>1085000</v>
      </c>
      <c r="H20" s="28"/>
      <c r="I20" s="24">
        <v>-85000</v>
      </c>
      <c r="J20" s="28">
        <v>5000000</v>
      </c>
      <c r="K20" s="28">
        <v>5085000</v>
      </c>
      <c r="L20" s="24">
        <v>20000</v>
      </c>
      <c r="M20" s="28">
        <v>9000</v>
      </c>
      <c r="N20" s="28">
        <v>2000</v>
      </c>
      <c r="O20" s="23"/>
      <c r="P20" s="28">
        <v>27000</v>
      </c>
      <c r="Q20" s="62">
        <f t="shared" si="0"/>
        <v>0</v>
      </c>
      <c r="R20" s="30" t="str">
        <f>ELOLAP!$G$7</f>
        <v>R16</v>
      </c>
      <c r="S20" s="30" t="str">
        <f>ELOLAP!$H$7</f>
        <v>2014N1</v>
      </c>
      <c r="T20" s="31" t="str">
        <f>ELOLAP!$I$7</f>
        <v>00000000</v>
      </c>
      <c r="U20" s="31" t="str">
        <f>ELOLAP!$J$7</f>
        <v>20140410</v>
      </c>
      <c r="V20" s="19" t="s">
        <v>112</v>
      </c>
      <c r="W20" s="19" t="s">
        <v>175</v>
      </c>
      <c r="X20" s="32" t="str">
        <f t="shared" si="1"/>
        <v>R16,2014N1,00000000,20140410,E,BEFK1C,@BEFK1C0003,KHITK,H,DE,HUF,4000000,1085000,,-85000,5000000,5085000,20000,9000,2000,,27000</v>
      </c>
    </row>
    <row r="21" spans="1:24" ht="12.75">
      <c r="A21" s="57" t="s">
        <v>169</v>
      </c>
      <c r="B21" s="114" t="s">
        <v>137</v>
      </c>
      <c r="C21" s="115" t="s">
        <v>128</v>
      </c>
      <c r="D21" s="23" t="s">
        <v>133</v>
      </c>
      <c r="E21" s="23" t="s">
        <v>134</v>
      </c>
      <c r="F21" s="24">
        <v>4000</v>
      </c>
      <c r="G21" s="24"/>
      <c r="H21" s="28">
        <v>3000</v>
      </c>
      <c r="I21" s="24"/>
      <c r="J21" s="28">
        <v>1000</v>
      </c>
      <c r="K21" s="28">
        <v>1000</v>
      </c>
      <c r="L21" s="91"/>
      <c r="M21" s="91"/>
      <c r="N21" s="91"/>
      <c r="O21" s="139"/>
      <c r="P21" s="91"/>
      <c r="Q21" s="62">
        <f t="shared" si="0"/>
        <v>0</v>
      </c>
      <c r="R21" s="30" t="str">
        <f>ELOLAP!$G$7</f>
        <v>R16</v>
      </c>
      <c r="S21" s="30" t="str">
        <f>ELOLAP!$H$7</f>
        <v>2014N1</v>
      </c>
      <c r="T21" s="31" t="str">
        <f>ELOLAP!$I$7</f>
        <v>00000000</v>
      </c>
      <c r="U21" s="31" t="str">
        <f>ELOLAP!$J$7</f>
        <v>20140410</v>
      </c>
      <c r="V21" s="19" t="s">
        <v>112</v>
      </c>
      <c r="W21" s="19" t="s">
        <v>175</v>
      </c>
      <c r="X21" s="32" t="str">
        <f t="shared" si="1"/>
        <v>R16,2014N1,00000000,20140410,E,BEFK1C,@BEFK1C0004,KERHITK,H,DE,EUR,4000,,3000,,1000,1000,,,,,</v>
      </c>
    </row>
    <row r="22" spans="1:24" ht="12.75">
      <c r="A22" s="57" t="s">
        <v>170</v>
      </c>
      <c r="B22" s="110" t="s">
        <v>138</v>
      </c>
      <c r="C22" s="111" t="s">
        <v>128</v>
      </c>
      <c r="D22" s="23" t="s">
        <v>135</v>
      </c>
      <c r="E22" s="23" t="s">
        <v>136</v>
      </c>
      <c r="F22" s="24">
        <v>430000</v>
      </c>
      <c r="G22" s="25"/>
      <c r="H22" s="27">
        <v>10000</v>
      </c>
      <c r="I22" s="25"/>
      <c r="J22" s="24">
        <v>420000</v>
      </c>
      <c r="K22" s="24">
        <v>420000</v>
      </c>
      <c r="L22" s="27">
        <v>0</v>
      </c>
      <c r="M22" s="109">
        <v>1000</v>
      </c>
      <c r="N22" s="109">
        <v>1000</v>
      </c>
      <c r="O22" s="113"/>
      <c r="P22" s="28">
        <v>0</v>
      </c>
      <c r="Q22" s="62">
        <f t="shared" si="0"/>
        <v>0</v>
      </c>
      <c r="R22" s="30" t="str">
        <f>ELOLAP!$G$7</f>
        <v>R16</v>
      </c>
      <c r="S22" s="30" t="str">
        <f>ELOLAP!$H$7</f>
        <v>2014N1</v>
      </c>
      <c r="T22" s="31" t="str">
        <f>ELOLAP!$I$7</f>
        <v>00000000</v>
      </c>
      <c r="U22" s="31" t="str">
        <f>ELOLAP!$J$7</f>
        <v>20140410</v>
      </c>
      <c r="V22" s="19" t="s">
        <v>112</v>
      </c>
      <c r="W22" s="19" t="s">
        <v>175</v>
      </c>
      <c r="X22" s="32" t="str">
        <f t="shared" si="1"/>
        <v>R16,2014N1,00000000,20140410,E,BEFK1C,@BEFK1C0005,PLIZK,H,US,USD,430000,,10000,,420000,420000,0,1000,1000,,0</v>
      </c>
    </row>
    <row r="23" spans="1:24" ht="12.75">
      <c r="A23" s="57" t="s">
        <v>171</v>
      </c>
      <c r="B23" s="110" t="s">
        <v>139</v>
      </c>
      <c r="C23" s="111" t="s">
        <v>128</v>
      </c>
      <c r="D23" s="23" t="s">
        <v>135</v>
      </c>
      <c r="E23" s="23" t="s">
        <v>134</v>
      </c>
      <c r="F23" s="24">
        <v>43000000</v>
      </c>
      <c r="G23" s="25"/>
      <c r="H23" s="27">
        <v>1000000</v>
      </c>
      <c r="I23" s="25"/>
      <c r="J23" s="24">
        <v>42000000</v>
      </c>
      <c r="K23" s="24">
        <v>42000000</v>
      </c>
      <c r="L23" s="27">
        <v>0</v>
      </c>
      <c r="M23" s="109">
        <v>1000000</v>
      </c>
      <c r="N23" s="109">
        <v>1000000</v>
      </c>
      <c r="O23" s="113"/>
      <c r="P23" s="28">
        <v>0</v>
      </c>
      <c r="Q23" s="62">
        <f t="shared" si="0"/>
        <v>0</v>
      </c>
      <c r="R23" s="30" t="str">
        <f>ELOLAP!$G$7</f>
        <v>R16</v>
      </c>
      <c r="S23" s="30" t="str">
        <f>ELOLAP!$H$7</f>
        <v>2014N1</v>
      </c>
      <c r="T23" s="31" t="str">
        <f>ELOLAP!$I$7</f>
        <v>00000000</v>
      </c>
      <c r="U23" s="31" t="str">
        <f>ELOLAP!$J$7</f>
        <v>20140410</v>
      </c>
      <c r="V23" s="19" t="s">
        <v>112</v>
      </c>
      <c r="W23" s="19" t="s">
        <v>175</v>
      </c>
      <c r="X23" s="32" t="str">
        <f t="shared" si="1"/>
        <v>R16,2014N1,00000000,20140410,E,BEFK1C,@BEFK1C0006,REPOK,H,US,EUR,43000000,,1000000,,42000000,42000000,0,1000000,1000000,,0</v>
      </c>
    </row>
    <row r="24" spans="1:22" ht="12.75">
      <c r="A24" s="116"/>
      <c r="B24" s="110"/>
      <c r="C24" s="111"/>
      <c r="D24" s="154"/>
      <c r="E24" s="154"/>
      <c r="F24" s="154"/>
      <c r="G24" s="154"/>
      <c r="H24" s="154"/>
      <c r="I24" s="154"/>
      <c r="J24" s="154"/>
      <c r="K24" s="154"/>
      <c r="L24" s="154"/>
      <c r="M24" s="154"/>
      <c r="N24" s="154"/>
      <c r="O24" s="154"/>
      <c r="P24" s="155"/>
      <c r="R24" s="19"/>
      <c r="S24" s="19"/>
      <c r="T24" s="31"/>
      <c r="U24" s="19"/>
      <c r="V24" s="19"/>
    </row>
    <row r="25" spans="1:16" ht="12.75">
      <c r="A25" s="116" t="s">
        <v>35</v>
      </c>
      <c r="B25" s="110"/>
      <c r="C25" s="111"/>
      <c r="D25" s="154"/>
      <c r="E25" s="154"/>
      <c r="F25" s="154"/>
      <c r="G25" s="154"/>
      <c r="H25" s="154"/>
      <c r="I25" s="154"/>
      <c r="J25" s="154"/>
      <c r="K25" s="154"/>
      <c r="L25" s="154"/>
      <c r="M25" s="154"/>
      <c r="N25" s="154"/>
      <c r="O25" s="154"/>
      <c r="P25" s="155"/>
    </row>
    <row r="26" spans="1:16" ht="13.5" thickBot="1">
      <c r="A26" s="118" t="s">
        <v>36</v>
      </c>
      <c r="B26" s="64"/>
      <c r="C26" s="65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9"/>
    </row>
    <row r="27" spans="1:5" ht="12.75">
      <c r="A27" s="44"/>
      <c r="B27" s="134"/>
      <c r="C27" s="134"/>
      <c r="D27" s="134"/>
      <c r="E27" s="134"/>
    </row>
    <row r="32" ht="12.75"/>
    <row r="33" ht="12.75"/>
    <row r="34" ht="12.75"/>
    <row r="35" ht="12.75"/>
    <row r="36" ht="12.75"/>
  </sheetData>
  <sheetProtection/>
  <mergeCells count="20">
    <mergeCell ref="D13:D16"/>
    <mergeCell ref="O15:O16"/>
    <mergeCell ref="F13:K13"/>
    <mergeCell ref="L13:P13"/>
    <mergeCell ref="F14:F16"/>
    <mergeCell ref="G14:I14"/>
    <mergeCell ref="J14:J16"/>
    <mergeCell ref="M14:O14"/>
    <mergeCell ref="P14:P16"/>
    <mergeCell ref="M15:N15"/>
    <mergeCell ref="E13:E16"/>
    <mergeCell ref="L14:L16"/>
    <mergeCell ref="K14:K16"/>
    <mergeCell ref="B7:H7"/>
    <mergeCell ref="G15:H15"/>
    <mergeCell ref="I15:I16"/>
    <mergeCell ref="A12:D12"/>
    <mergeCell ref="A13:A16"/>
    <mergeCell ref="B13:B16"/>
    <mergeCell ref="C13:C1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7" r:id="rId3"/>
  <rowBreaks count="1" manualBreakCount="1">
    <brk id="40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7:X32"/>
  <sheetViews>
    <sheetView zoomScalePageLayoutView="0" workbookViewId="0" topLeftCell="A4">
      <selection activeCell="A1" sqref="A1"/>
    </sheetView>
  </sheetViews>
  <sheetFormatPr defaultColWidth="9.140625" defaultRowHeight="12.75"/>
  <cols>
    <col min="1" max="1" width="9.421875" style="1" customWidth="1"/>
    <col min="2" max="2" width="13.421875" style="1" customWidth="1"/>
    <col min="3" max="3" width="8.7109375" style="1" customWidth="1"/>
    <col min="4" max="4" width="10.00390625" style="1" customWidth="1"/>
    <col min="5" max="5" width="10.140625" style="1" customWidth="1"/>
    <col min="6" max="6" width="11.00390625" style="1" customWidth="1"/>
    <col min="7" max="7" width="11.140625" style="1" customWidth="1"/>
    <col min="8" max="8" width="9.7109375" style="1" customWidth="1"/>
    <col min="9" max="9" width="11.140625" style="1" customWidth="1"/>
    <col min="10" max="10" width="10.8515625" style="1" customWidth="1"/>
    <col min="11" max="11" width="11.421875" style="1" customWidth="1"/>
    <col min="12" max="12" width="10.00390625" style="1" customWidth="1"/>
    <col min="13" max="13" width="9.8515625" style="1" customWidth="1"/>
    <col min="14" max="14" width="9.7109375" style="1" customWidth="1"/>
    <col min="15" max="15" width="9.140625" style="1" customWidth="1"/>
    <col min="16" max="16" width="11.7109375" style="1" customWidth="1"/>
    <col min="17" max="17" width="10.8515625" style="1" customWidth="1"/>
    <col min="18" max="23" width="9.140625" style="6" customWidth="1"/>
    <col min="24" max="16384" width="9.140625" style="1" customWidth="1"/>
  </cols>
  <sheetData>
    <row r="1" ht="12.75"/>
    <row r="2" ht="12.75"/>
    <row r="3" ht="12.75"/>
    <row r="4" ht="12.75"/>
    <row r="5" ht="12.75"/>
    <row r="6" ht="12.75"/>
    <row r="7" spans="1:10" ht="15.75">
      <c r="A7" s="3"/>
      <c r="B7" s="184" t="s">
        <v>76</v>
      </c>
      <c r="C7" s="184"/>
      <c r="D7" s="184"/>
      <c r="E7" s="184"/>
      <c r="F7" s="184"/>
      <c r="G7" s="184"/>
      <c r="H7" s="184"/>
      <c r="I7" s="3"/>
      <c r="J7" s="3"/>
    </row>
    <row r="8" spans="1:5" ht="12.75">
      <c r="A8" s="44"/>
      <c r="B8" s="134"/>
      <c r="C8" s="134"/>
      <c r="D8" s="134"/>
      <c r="E8" s="134"/>
    </row>
    <row r="9" spans="1:5" ht="12.75" customHeight="1">
      <c r="A9" s="44"/>
      <c r="B9" s="134"/>
      <c r="C9" s="134"/>
      <c r="D9" s="134"/>
      <c r="E9" s="134"/>
    </row>
    <row r="10" spans="1:5" ht="12.75" customHeight="1">
      <c r="A10" s="44"/>
      <c r="B10" s="134"/>
      <c r="C10" s="134"/>
      <c r="D10" s="134"/>
      <c r="E10" s="134"/>
    </row>
    <row r="11" ht="12.75" customHeight="1">
      <c r="A11" s="5" t="s">
        <v>80</v>
      </c>
    </row>
    <row r="12" ht="13.5" thickBot="1">
      <c r="A12" s="7" t="s">
        <v>73</v>
      </c>
    </row>
    <row r="13" spans="1:16" ht="13.5" thickBot="1">
      <c r="A13" s="188" t="s">
        <v>96</v>
      </c>
      <c r="B13" s="189"/>
      <c r="C13" s="189"/>
      <c r="D13" s="189"/>
      <c r="E13" s="190"/>
      <c r="F13" s="84"/>
      <c r="G13" s="84"/>
      <c r="H13" s="84"/>
      <c r="I13" s="84"/>
      <c r="J13" s="84"/>
      <c r="K13" s="84"/>
      <c r="L13" s="48"/>
      <c r="M13" s="48"/>
      <c r="O13" s="48"/>
      <c r="P13" s="48"/>
    </row>
    <row r="14" spans="1:16" ht="12.75">
      <c r="A14" s="191" t="s">
        <v>0</v>
      </c>
      <c r="B14" s="193" t="s">
        <v>46</v>
      </c>
      <c r="C14" s="193" t="s">
        <v>34</v>
      </c>
      <c r="D14" s="195" t="s">
        <v>74</v>
      </c>
      <c r="E14" s="195" t="s">
        <v>79</v>
      </c>
      <c r="F14" s="199" t="s">
        <v>42</v>
      </c>
      <c r="G14" s="208"/>
      <c r="H14" s="208"/>
      <c r="I14" s="208"/>
      <c r="J14" s="209"/>
      <c r="K14" s="202" t="s">
        <v>5</v>
      </c>
      <c r="L14" s="208"/>
      <c r="M14" s="208"/>
      <c r="N14" s="208"/>
      <c r="O14" s="208"/>
      <c r="P14" s="209"/>
    </row>
    <row r="15" spans="1:16" ht="12.75">
      <c r="A15" s="214"/>
      <c r="B15" s="214"/>
      <c r="C15" s="214"/>
      <c r="D15" s="214"/>
      <c r="E15" s="214"/>
      <c r="F15" s="180" t="s">
        <v>56</v>
      </c>
      <c r="G15" s="205" t="s">
        <v>7</v>
      </c>
      <c r="H15" s="212"/>
      <c r="I15" s="180" t="s">
        <v>81</v>
      </c>
      <c r="J15" s="213" t="s">
        <v>58</v>
      </c>
      <c r="K15" s="180" t="s">
        <v>68</v>
      </c>
      <c r="L15" s="205" t="s">
        <v>7</v>
      </c>
      <c r="M15" s="206"/>
      <c r="N15" s="206"/>
      <c r="O15" s="207"/>
      <c r="P15" s="213" t="s">
        <v>66</v>
      </c>
    </row>
    <row r="16" spans="1:16" ht="12.75">
      <c r="A16" s="214"/>
      <c r="B16" s="214"/>
      <c r="C16" s="214"/>
      <c r="D16" s="214"/>
      <c r="E16" s="214"/>
      <c r="F16" s="210"/>
      <c r="G16" s="197" t="s">
        <v>9</v>
      </c>
      <c r="H16" s="186" t="s">
        <v>10</v>
      </c>
      <c r="I16" s="210"/>
      <c r="J16" s="214"/>
      <c r="K16" s="181"/>
      <c r="L16" s="205" t="s">
        <v>9</v>
      </c>
      <c r="M16" s="206"/>
      <c r="N16" s="207"/>
      <c r="O16" s="197" t="s">
        <v>10</v>
      </c>
      <c r="P16" s="196"/>
    </row>
    <row r="17" spans="1:24" ht="77.25" thickBot="1">
      <c r="A17" s="215"/>
      <c r="B17" s="215"/>
      <c r="C17" s="215"/>
      <c r="D17" s="215"/>
      <c r="E17" s="215"/>
      <c r="F17" s="211"/>
      <c r="G17" s="218"/>
      <c r="H17" s="219"/>
      <c r="I17" s="211"/>
      <c r="J17" s="215"/>
      <c r="K17" s="216"/>
      <c r="L17" s="51" t="s">
        <v>67</v>
      </c>
      <c r="M17" s="51" t="s">
        <v>14</v>
      </c>
      <c r="N17" s="51" t="s">
        <v>15</v>
      </c>
      <c r="O17" s="218"/>
      <c r="P17" s="217"/>
      <c r="R17" s="11" t="s">
        <v>103</v>
      </c>
      <c r="S17" s="11" t="s">
        <v>104</v>
      </c>
      <c r="T17" s="11" t="s">
        <v>105</v>
      </c>
      <c r="U17" s="11" t="s">
        <v>106</v>
      </c>
      <c r="V17" s="11" t="s">
        <v>107</v>
      </c>
      <c r="W17" s="12" t="s">
        <v>108</v>
      </c>
      <c r="X17" s="7" t="s">
        <v>109</v>
      </c>
    </row>
    <row r="18" spans="1:24" ht="12.75">
      <c r="A18" s="88"/>
      <c r="B18" s="13" t="s">
        <v>16</v>
      </c>
      <c r="C18" s="15" t="s">
        <v>17</v>
      </c>
      <c r="D18" s="15" t="s">
        <v>18</v>
      </c>
      <c r="E18" s="15" t="s">
        <v>19</v>
      </c>
      <c r="F18" s="15" t="s">
        <v>45</v>
      </c>
      <c r="G18" s="15" t="s">
        <v>21</v>
      </c>
      <c r="H18" s="138" t="s">
        <v>22</v>
      </c>
      <c r="I18" s="15" t="s">
        <v>23</v>
      </c>
      <c r="J18" s="15" t="s">
        <v>40</v>
      </c>
      <c r="K18" s="15" t="s">
        <v>25</v>
      </c>
      <c r="L18" s="15" t="s">
        <v>82</v>
      </c>
      <c r="M18" s="15" t="s">
        <v>27</v>
      </c>
      <c r="N18" s="15" t="s">
        <v>28</v>
      </c>
      <c r="O18" s="15" t="s">
        <v>29</v>
      </c>
      <c r="P18" s="18" t="s">
        <v>30</v>
      </c>
      <c r="R18" s="19"/>
      <c r="S18" s="19"/>
      <c r="T18" s="19"/>
      <c r="U18" s="19"/>
      <c r="V18" s="19"/>
      <c r="W18" s="19"/>
      <c r="X18" s="19"/>
    </row>
    <row r="19" spans="1:24" ht="12.75">
      <c r="A19" s="20" t="s">
        <v>166</v>
      </c>
      <c r="B19" s="39" t="s">
        <v>142</v>
      </c>
      <c r="C19" s="139"/>
      <c r="D19" s="23" t="s">
        <v>129</v>
      </c>
      <c r="E19" s="23" t="s">
        <v>134</v>
      </c>
      <c r="F19" s="24">
        <v>3000000</v>
      </c>
      <c r="G19" s="140">
        <v>-3000000</v>
      </c>
      <c r="H19" s="24"/>
      <c r="I19" s="24">
        <v>0</v>
      </c>
      <c r="J19" s="24">
        <v>0</v>
      </c>
      <c r="K19" s="59"/>
      <c r="L19" s="59"/>
      <c r="M19" s="24">
        <v>5000</v>
      </c>
      <c r="N19" s="59"/>
      <c r="O19" s="59"/>
      <c r="P19" s="141"/>
      <c r="Q19" s="62">
        <f>F19+G19+H19-I19</f>
        <v>0</v>
      </c>
      <c r="R19" s="30" t="str">
        <f>ELOLAP!$G$7</f>
        <v>R16</v>
      </c>
      <c r="S19" s="30" t="str">
        <f>ELOLAP!$H$7</f>
        <v>2014N1</v>
      </c>
      <c r="T19" s="31" t="str">
        <f>ELOLAP!$I$7</f>
        <v>00000000</v>
      </c>
      <c r="U19" s="31" t="str">
        <f>ELOLAP!$J$7</f>
        <v>20140410</v>
      </c>
      <c r="V19" s="19" t="s">
        <v>112</v>
      </c>
      <c r="W19" s="19" t="s">
        <v>176</v>
      </c>
      <c r="X19" s="32" t="str">
        <f>R19&amp;","&amp;S19&amp;","&amp;T19&amp;","&amp;U19&amp;","&amp;V19&amp;","&amp;W19&amp;","&amp;"@"&amp;W19&amp;"00"&amp;A19&amp;","&amp;B19&amp;","&amp;C19&amp;","&amp;D19&amp;","&amp;E19&amp;","&amp;F19&amp;","&amp;G19&amp;","&amp;H19&amp;","&amp;I19&amp;","&amp;J19&amp;","&amp;K19&amp;","&amp;L19&amp;","&amp;M19&amp;","&amp;N19&amp;","&amp;O19&amp;","&amp;P19</f>
        <v>R16,2014N1,00000000,20140410,E,BEFK2C,@BEFK2C0001,BFSZLAK,,PL,EUR,3000000,-3000000,,0,0,,,5000,,,</v>
      </c>
    </row>
    <row r="20" spans="1:24" ht="12.75">
      <c r="A20" s="20" t="s">
        <v>167</v>
      </c>
      <c r="B20" s="39" t="s">
        <v>142</v>
      </c>
      <c r="C20" s="139"/>
      <c r="D20" s="23" t="s">
        <v>133</v>
      </c>
      <c r="E20" s="23" t="s">
        <v>134</v>
      </c>
      <c r="F20" s="24">
        <v>4500000</v>
      </c>
      <c r="G20" s="24">
        <v>3000000</v>
      </c>
      <c r="H20" s="24"/>
      <c r="I20" s="24">
        <v>7500000</v>
      </c>
      <c r="J20" s="24">
        <v>7500000</v>
      </c>
      <c r="K20" s="59"/>
      <c r="L20" s="59"/>
      <c r="M20" s="24">
        <v>3000</v>
      </c>
      <c r="N20" s="59"/>
      <c r="O20" s="59"/>
      <c r="P20" s="141"/>
      <c r="Q20" s="62">
        <f aca="true" t="shared" si="0" ref="Q20:Q27">F20+G20+H20-I20</f>
        <v>0</v>
      </c>
      <c r="R20" s="30" t="str">
        <f>ELOLAP!$G$7</f>
        <v>R16</v>
      </c>
      <c r="S20" s="30" t="str">
        <f>ELOLAP!$H$7</f>
        <v>2014N1</v>
      </c>
      <c r="T20" s="31" t="str">
        <f>ELOLAP!$I$7</f>
        <v>00000000</v>
      </c>
      <c r="U20" s="31" t="str">
        <f>ELOLAP!$J$7</f>
        <v>20140410</v>
      </c>
      <c r="V20" s="19" t="s">
        <v>112</v>
      </c>
      <c r="W20" s="19" t="s">
        <v>176</v>
      </c>
      <c r="X20" s="32" t="str">
        <f aca="true" t="shared" si="1" ref="X20:X27">R20&amp;","&amp;S20&amp;","&amp;T20&amp;","&amp;U20&amp;","&amp;V20&amp;","&amp;W20&amp;","&amp;"@"&amp;W20&amp;"00"&amp;A20&amp;","&amp;B20&amp;","&amp;C20&amp;","&amp;D20&amp;","&amp;E20&amp;","&amp;F20&amp;","&amp;G20&amp;","&amp;H20&amp;","&amp;I20&amp;","&amp;J20&amp;","&amp;K20&amp;","&amp;L20&amp;","&amp;M20&amp;","&amp;N20&amp;","&amp;O20&amp;","&amp;P20</f>
        <v>R16,2014N1,00000000,20140410,E,BEFK2C,@BEFK2C0002,BFSZLAK,,DE,EUR,4500000,3000000,,7500000,7500000,,,3000,,,</v>
      </c>
    </row>
    <row r="21" spans="1:24" ht="12.75">
      <c r="A21" s="20" t="s">
        <v>168</v>
      </c>
      <c r="B21" s="39" t="s">
        <v>143</v>
      </c>
      <c r="C21" s="139"/>
      <c r="D21" s="23" t="s">
        <v>133</v>
      </c>
      <c r="E21" s="23" t="s">
        <v>130</v>
      </c>
      <c r="F21" s="24">
        <v>2000000</v>
      </c>
      <c r="G21" s="24">
        <v>1000000</v>
      </c>
      <c r="H21" s="24"/>
      <c r="I21" s="24">
        <v>3000000</v>
      </c>
      <c r="J21" s="24">
        <v>3000000</v>
      </c>
      <c r="K21" s="59"/>
      <c r="L21" s="59"/>
      <c r="M21" s="24">
        <v>0</v>
      </c>
      <c r="N21" s="59"/>
      <c r="O21" s="59"/>
      <c r="P21" s="141"/>
      <c r="Q21" s="62">
        <f t="shared" si="0"/>
        <v>0</v>
      </c>
      <c r="R21" s="30" t="str">
        <f>ELOLAP!$G$7</f>
        <v>R16</v>
      </c>
      <c r="S21" s="30" t="str">
        <f>ELOLAP!$H$7</f>
        <v>2014N1</v>
      </c>
      <c r="T21" s="31" t="str">
        <f>ELOLAP!$I$7</f>
        <v>00000000</v>
      </c>
      <c r="U21" s="31" t="str">
        <f>ELOLAP!$J$7</f>
        <v>20140410</v>
      </c>
      <c r="V21" s="19" t="s">
        <v>112</v>
      </c>
      <c r="W21" s="19" t="s">
        <v>176</v>
      </c>
      <c r="X21" s="32" t="str">
        <f t="shared" si="1"/>
        <v>R16,2014N1,00000000,20140410,E,BEFK2C,@BEFK2C0003,NBFSZLAK,,DE,HUF,2000000,1000000,,3000000,3000000,,,0,,,</v>
      </c>
    </row>
    <row r="22" spans="1:24" ht="12.75">
      <c r="A22" s="20" t="s">
        <v>169</v>
      </c>
      <c r="B22" s="33" t="s">
        <v>144</v>
      </c>
      <c r="C22" s="34" t="s">
        <v>131</v>
      </c>
      <c r="D22" s="23" t="s">
        <v>133</v>
      </c>
      <c r="E22" s="23" t="s">
        <v>136</v>
      </c>
      <c r="F22" s="24">
        <v>1000000</v>
      </c>
      <c r="G22" s="24">
        <v>-200000</v>
      </c>
      <c r="H22" s="24">
        <v>3000000</v>
      </c>
      <c r="I22" s="24">
        <v>3800000</v>
      </c>
      <c r="J22" s="24">
        <v>3800000</v>
      </c>
      <c r="K22" s="24">
        <v>1000</v>
      </c>
      <c r="L22" s="24">
        <v>3000</v>
      </c>
      <c r="M22" s="24">
        <v>20000</v>
      </c>
      <c r="N22" s="91"/>
      <c r="O22" s="24">
        <v>20000</v>
      </c>
      <c r="P22" s="24">
        <v>4000</v>
      </c>
      <c r="Q22" s="62">
        <f>F22+G22+H22-I22+K22+L22-M22+O22-P22</f>
        <v>0</v>
      </c>
      <c r="R22" s="30" t="str">
        <f>ELOLAP!$G$7</f>
        <v>R16</v>
      </c>
      <c r="S22" s="30" t="str">
        <f>ELOLAP!$H$7</f>
        <v>2014N1</v>
      </c>
      <c r="T22" s="31" t="str">
        <f>ELOLAP!$I$7</f>
        <v>00000000</v>
      </c>
      <c r="U22" s="31" t="str">
        <f>ELOLAP!$J$7</f>
        <v>20140410</v>
      </c>
      <c r="V22" s="19" t="s">
        <v>112</v>
      </c>
      <c r="W22" s="19" t="s">
        <v>176</v>
      </c>
      <c r="X22" s="32" t="str">
        <f t="shared" si="1"/>
        <v>R16,2014N1,00000000,20140410,E,BEFK2C,@BEFK2C0004,LBETK,R,DE,USD,1000000,-200000,3000000,3800000,3800000,1000,3000,20000,,20000,4000</v>
      </c>
    </row>
    <row r="23" spans="1:24" ht="12.75">
      <c r="A23" s="20" t="s">
        <v>170</v>
      </c>
      <c r="B23" s="33" t="s">
        <v>144</v>
      </c>
      <c r="C23" s="34" t="s">
        <v>131</v>
      </c>
      <c r="D23" s="23" t="s">
        <v>129</v>
      </c>
      <c r="E23" s="23" t="s">
        <v>130</v>
      </c>
      <c r="F23" s="24">
        <v>0</v>
      </c>
      <c r="G23" s="24">
        <v>70000000</v>
      </c>
      <c r="H23" s="24"/>
      <c r="I23" s="24">
        <v>70000000</v>
      </c>
      <c r="J23" s="24">
        <v>70000000</v>
      </c>
      <c r="K23" s="24">
        <v>0</v>
      </c>
      <c r="L23" s="24">
        <v>10000</v>
      </c>
      <c r="M23" s="24">
        <v>0</v>
      </c>
      <c r="N23" s="91"/>
      <c r="O23" s="24">
        <v>0</v>
      </c>
      <c r="P23" s="24">
        <v>10000</v>
      </c>
      <c r="Q23" s="62">
        <f>F23+G23+H23-I23+K23+L23-M23+O23-P23</f>
        <v>0</v>
      </c>
      <c r="R23" s="30" t="str">
        <f>ELOLAP!$G$7</f>
        <v>R16</v>
      </c>
      <c r="S23" s="30" t="str">
        <f>ELOLAP!$H$7</f>
        <v>2014N1</v>
      </c>
      <c r="T23" s="31" t="str">
        <f>ELOLAP!$I$7</f>
        <v>00000000</v>
      </c>
      <c r="U23" s="31" t="str">
        <f>ELOLAP!$J$7</f>
        <v>20140410</v>
      </c>
      <c r="V23" s="19" t="s">
        <v>112</v>
      </c>
      <c r="W23" s="19" t="s">
        <v>176</v>
      </c>
      <c r="X23" s="32" t="str">
        <f t="shared" si="1"/>
        <v>R16,2014N1,00000000,20140410,E,BEFK2C,@BEFK2C0005,LBETK,R,PL,HUF,0,70000000,,70000000,70000000,0,10000,0,,0,10000</v>
      </c>
    </row>
    <row r="24" spans="1:24" ht="12.75">
      <c r="A24" s="20" t="s">
        <v>171</v>
      </c>
      <c r="B24" s="33" t="s">
        <v>144</v>
      </c>
      <c r="C24" s="34" t="s">
        <v>128</v>
      </c>
      <c r="D24" s="23" t="s">
        <v>135</v>
      </c>
      <c r="E24" s="23" t="s">
        <v>136</v>
      </c>
      <c r="F24" s="24">
        <v>4000000</v>
      </c>
      <c r="G24" s="24">
        <v>3000000</v>
      </c>
      <c r="H24" s="24"/>
      <c r="I24" s="24">
        <v>7000000</v>
      </c>
      <c r="J24" s="24">
        <v>7000000</v>
      </c>
      <c r="K24" s="24">
        <v>2000</v>
      </c>
      <c r="L24" s="24">
        <v>3000</v>
      </c>
      <c r="M24" s="24">
        <v>4000</v>
      </c>
      <c r="N24" s="91"/>
      <c r="O24" s="24"/>
      <c r="P24" s="24">
        <v>1000</v>
      </c>
      <c r="Q24" s="62">
        <f>F24+G24+H24-I24+K24+L24-M24+O24-P24</f>
        <v>0</v>
      </c>
      <c r="R24" s="30" t="str">
        <f>ELOLAP!$G$7</f>
        <v>R16</v>
      </c>
      <c r="S24" s="30" t="str">
        <f>ELOLAP!$H$7</f>
        <v>2014N1</v>
      </c>
      <c r="T24" s="31" t="str">
        <f>ELOLAP!$I$7</f>
        <v>00000000</v>
      </c>
      <c r="U24" s="31" t="str">
        <f>ELOLAP!$J$7</f>
        <v>20140410</v>
      </c>
      <c r="V24" s="19" t="s">
        <v>112</v>
      </c>
      <c r="W24" s="19" t="s">
        <v>176</v>
      </c>
      <c r="X24" s="32" t="str">
        <f t="shared" si="1"/>
        <v>R16,2014N1,00000000,20140410,E,BEFK2C,@BEFK2C0006,LBETK,H,US,USD,4000000,3000000,,7000000,7000000,2000,3000,4000,,,1000</v>
      </c>
    </row>
    <row r="25" spans="1:24" ht="12.75">
      <c r="A25" s="20" t="s">
        <v>172</v>
      </c>
      <c r="B25" s="33" t="s">
        <v>144</v>
      </c>
      <c r="C25" s="34" t="s">
        <v>128</v>
      </c>
      <c r="D25" s="23" t="s">
        <v>133</v>
      </c>
      <c r="E25" s="23" t="s">
        <v>130</v>
      </c>
      <c r="F25" s="24">
        <v>11000000</v>
      </c>
      <c r="G25" s="24">
        <v>3000000</v>
      </c>
      <c r="H25" s="24">
        <v>-200000</v>
      </c>
      <c r="I25" s="24">
        <v>13800000</v>
      </c>
      <c r="J25" s="24">
        <v>13800000</v>
      </c>
      <c r="K25" s="24">
        <v>100000</v>
      </c>
      <c r="L25" s="24">
        <v>20000</v>
      </c>
      <c r="M25" s="24">
        <v>30000</v>
      </c>
      <c r="N25" s="91"/>
      <c r="O25" s="24">
        <v>0</v>
      </c>
      <c r="P25" s="24">
        <v>90000</v>
      </c>
      <c r="Q25" s="62">
        <f>F25+G25+H25-I25+K25+L25-M25+O25-P25</f>
        <v>0</v>
      </c>
      <c r="R25" s="30" t="str">
        <f>ELOLAP!$G$7</f>
        <v>R16</v>
      </c>
      <c r="S25" s="30" t="str">
        <f>ELOLAP!$H$7</f>
        <v>2014N1</v>
      </c>
      <c r="T25" s="31" t="str">
        <f>ELOLAP!$I$7</f>
        <v>00000000</v>
      </c>
      <c r="U25" s="31" t="str">
        <f>ELOLAP!$J$7</f>
        <v>20140410</v>
      </c>
      <c r="V25" s="19" t="s">
        <v>112</v>
      </c>
      <c r="W25" s="19" t="s">
        <v>176</v>
      </c>
      <c r="X25" s="32" t="str">
        <f t="shared" si="1"/>
        <v>R16,2014N1,00000000,20140410,E,BEFK2C,@BEFK2C0007,LBETK,H,DE,HUF,11000000,3000000,-200000,13800000,13800000,100000,20000,30000,,0,90000</v>
      </c>
    </row>
    <row r="26" spans="1:24" ht="12.75">
      <c r="A26" s="20" t="s">
        <v>173</v>
      </c>
      <c r="B26" s="33" t="s">
        <v>146</v>
      </c>
      <c r="C26" s="139"/>
      <c r="D26" s="142"/>
      <c r="E26" s="23" t="s">
        <v>136</v>
      </c>
      <c r="F26" s="24">
        <v>2000000</v>
      </c>
      <c r="G26" s="24">
        <v>-200000</v>
      </c>
      <c r="H26" s="24">
        <v>-300000</v>
      </c>
      <c r="I26" s="24">
        <v>1500000</v>
      </c>
      <c r="J26" s="24">
        <v>1500000</v>
      </c>
      <c r="K26" s="91"/>
      <c r="L26" s="91"/>
      <c r="M26" s="91"/>
      <c r="N26" s="91"/>
      <c r="O26" s="91"/>
      <c r="P26" s="91"/>
      <c r="Q26" s="62">
        <f t="shared" si="0"/>
        <v>0</v>
      </c>
      <c r="R26" s="30" t="str">
        <f>ELOLAP!$G$7</f>
        <v>R16</v>
      </c>
      <c r="S26" s="30" t="str">
        <f>ELOLAP!$H$7</f>
        <v>2014N1</v>
      </c>
      <c r="T26" s="31" t="str">
        <f>ELOLAP!$I$7</f>
        <v>00000000</v>
      </c>
      <c r="U26" s="31" t="str">
        <f>ELOLAP!$J$7</f>
        <v>20140410</v>
      </c>
      <c r="V26" s="19" t="s">
        <v>112</v>
      </c>
      <c r="W26" s="19" t="s">
        <v>176</v>
      </c>
      <c r="X26" s="32" t="str">
        <f t="shared" si="1"/>
        <v>R16,2014N1,00000000,20140410,E,BEFK2C,@BEFK2C0008,SVAL,,,USD,2000000,-200000,-300000,1500000,1500000,,,,,,</v>
      </c>
    </row>
    <row r="27" spans="1:24" ht="12.75">
      <c r="A27" s="20" t="s">
        <v>174</v>
      </c>
      <c r="B27" s="33" t="s">
        <v>147</v>
      </c>
      <c r="C27" s="139"/>
      <c r="D27" s="142"/>
      <c r="E27" s="23" t="s">
        <v>136</v>
      </c>
      <c r="F27" s="24">
        <v>3000000</v>
      </c>
      <c r="G27" s="24">
        <v>-1000000</v>
      </c>
      <c r="H27" s="24"/>
      <c r="I27" s="24">
        <v>2000000</v>
      </c>
      <c r="J27" s="24">
        <v>2000000</v>
      </c>
      <c r="K27" s="91"/>
      <c r="L27" s="91"/>
      <c r="M27" s="91"/>
      <c r="N27" s="91"/>
      <c r="O27" s="91"/>
      <c r="P27" s="91"/>
      <c r="Q27" s="62">
        <f t="shared" si="0"/>
        <v>0</v>
      </c>
      <c r="R27" s="30" t="str">
        <f>ELOLAP!$G$7</f>
        <v>R16</v>
      </c>
      <c r="S27" s="30" t="str">
        <f>ELOLAP!$H$7</f>
        <v>2014N1</v>
      </c>
      <c r="T27" s="31" t="str">
        <f>ELOLAP!$I$7</f>
        <v>00000000</v>
      </c>
      <c r="U27" s="31" t="str">
        <f>ELOLAP!$J$7</f>
        <v>20140410</v>
      </c>
      <c r="V27" s="19" t="s">
        <v>112</v>
      </c>
      <c r="W27" s="19" t="s">
        <v>176</v>
      </c>
      <c r="X27" s="32" t="str">
        <f t="shared" si="1"/>
        <v>R16,2014N1,00000000,20140410,E,BEFK2C,@BEFK2C0009,UVAL,,,USD,3000000,-1000000,,2000000,2000000,,,,,,</v>
      </c>
    </row>
    <row r="28" spans="1:24" ht="12.75">
      <c r="A28" s="143"/>
      <c r="B28" s="144"/>
      <c r="C28" s="145"/>
      <c r="D28" s="146"/>
      <c r="E28" s="147"/>
      <c r="F28" s="148"/>
      <c r="G28" s="148"/>
      <c r="H28" s="148"/>
      <c r="I28" s="148"/>
      <c r="J28" s="148"/>
      <c r="K28" s="148"/>
      <c r="L28" s="148"/>
      <c r="M28" s="148"/>
      <c r="N28" s="148"/>
      <c r="O28" s="148"/>
      <c r="P28" s="149"/>
      <c r="R28" s="19"/>
      <c r="S28" s="19"/>
      <c r="T28" s="31"/>
      <c r="U28" s="19"/>
      <c r="W28" s="19"/>
      <c r="X28" s="32"/>
    </row>
    <row r="29" spans="1:24" ht="13.5" thickBot="1">
      <c r="A29" s="97" t="s">
        <v>36</v>
      </c>
      <c r="B29" s="150"/>
      <c r="C29" s="151"/>
      <c r="D29" s="152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9"/>
      <c r="R29" s="19"/>
      <c r="S29" s="19"/>
      <c r="T29" s="31"/>
      <c r="U29" s="19"/>
      <c r="W29" s="19"/>
      <c r="X29" s="32"/>
    </row>
    <row r="30" spans="1:24" ht="12.75">
      <c r="A30" s="44"/>
      <c r="R30" s="19"/>
      <c r="S30" s="19"/>
      <c r="T30" s="31"/>
      <c r="U30" s="19"/>
      <c r="W30" s="19"/>
      <c r="X30" s="32"/>
    </row>
    <row r="31" spans="1:24" ht="12.75">
      <c r="A31" s="44"/>
      <c r="W31" s="19"/>
      <c r="X31" s="32"/>
    </row>
    <row r="32" spans="1:24" ht="12.75">
      <c r="A32" s="44"/>
      <c r="W32" s="19"/>
      <c r="X32" s="32"/>
    </row>
    <row r="33" ht="12.75"/>
    <row r="34" ht="12.75"/>
    <row r="35" ht="12.75"/>
    <row r="36" ht="12.75"/>
    <row r="37" ht="12.75"/>
  </sheetData>
  <sheetProtection/>
  <mergeCells count="20">
    <mergeCell ref="E14:E17"/>
    <mergeCell ref="F14:J14"/>
    <mergeCell ref="B7:H7"/>
    <mergeCell ref="A13:E13"/>
    <mergeCell ref="G16:G17"/>
    <mergeCell ref="H16:H17"/>
    <mergeCell ref="A14:A17"/>
    <mergeCell ref="B14:B17"/>
    <mergeCell ref="C14:C17"/>
    <mergeCell ref="D14:D17"/>
    <mergeCell ref="K14:P14"/>
    <mergeCell ref="F15:F17"/>
    <mergeCell ref="G15:H15"/>
    <mergeCell ref="I15:I17"/>
    <mergeCell ref="J15:J17"/>
    <mergeCell ref="K15:K17"/>
    <mergeCell ref="L15:O15"/>
    <mergeCell ref="P15:P17"/>
    <mergeCell ref="L16:N16"/>
    <mergeCell ref="O16:O1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6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7:R25"/>
  <sheetViews>
    <sheetView zoomScalePageLayoutView="0" workbookViewId="0" topLeftCell="A2">
      <selection activeCell="A1" sqref="A1"/>
    </sheetView>
  </sheetViews>
  <sheetFormatPr defaultColWidth="9.140625" defaultRowHeight="12.75"/>
  <cols>
    <col min="1" max="5" width="9.421875" style="1" customWidth="1"/>
    <col min="6" max="6" width="11.00390625" style="1" customWidth="1"/>
    <col min="7" max="7" width="11.140625" style="1" customWidth="1"/>
    <col min="8" max="8" width="9.7109375" style="1" customWidth="1"/>
    <col min="9" max="10" width="10.8515625" style="1" customWidth="1"/>
    <col min="11" max="11" width="10.7109375" style="1" customWidth="1"/>
    <col min="12" max="12" width="10.00390625" style="6" customWidth="1"/>
    <col min="13" max="13" width="9.8515625" style="6" customWidth="1"/>
    <col min="14" max="14" width="9.7109375" style="6" customWidth="1"/>
    <col min="15" max="16" width="9.140625" style="6" customWidth="1"/>
    <col min="17" max="17" width="10.8515625" style="6" customWidth="1"/>
    <col min="18" max="16384" width="9.140625" style="1" customWidth="1"/>
  </cols>
  <sheetData>
    <row r="1" ht="12.75"/>
    <row r="2" ht="12.75"/>
    <row r="3" ht="12.75"/>
    <row r="4" ht="12.75"/>
    <row r="5" ht="12.75"/>
    <row r="6" ht="12.75"/>
    <row r="7" spans="1:10" ht="15.75">
      <c r="A7" s="3"/>
      <c r="B7" s="184" t="s">
        <v>76</v>
      </c>
      <c r="C7" s="184"/>
      <c r="D7" s="184"/>
      <c r="E7" s="184"/>
      <c r="F7" s="184"/>
      <c r="G7" s="184"/>
      <c r="H7" s="184"/>
      <c r="I7" s="3"/>
      <c r="J7" s="3"/>
    </row>
    <row r="8" spans="1:5" ht="12.75">
      <c r="A8" s="44"/>
      <c r="B8" s="134"/>
      <c r="C8" s="134"/>
      <c r="D8" s="134"/>
      <c r="E8" s="134"/>
    </row>
    <row r="9" spans="1:5" ht="12.75">
      <c r="A9" s="44"/>
      <c r="B9" s="134"/>
      <c r="C9" s="134"/>
      <c r="D9" s="134"/>
      <c r="E9" s="134"/>
    </row>
    <row r="10" ht="12.75">
      <c r="A10" s="5" t="s">
        <v>83</v>
      </c>
    </row>
    <row r="11" ht="13.5" thickBot="1">
      <c r="A11" s="7" t="s">
        <v>73</v>
      </c>
    </row>
    <row r="12" spans="1:9" ht="13.5" customHeight="1" thickBot="1">
      <c r="A12" s="188" t="s">
        <v>71</v>
      </c>
      <c r="B12" s="189"/>
      <c r="C12" s="189"/>
      <c r="D12" s="189"/>
      <c r="E12" s="190"/>
      <c r="F12" s="70"/>
      <c r="H12" s="7"/>
      <c r="I12" s="70"/>
    </row>
    <row r="13" spans="1:10" ht="12.75" customHeight="1">
      <c r="A13" s="191" t="s">
        <v>0</v>
      </c>
      <c r="B13" s="193" t="s">
        <v>46</v>
      </c>
      <c r="C13" s="193" t="s">
        <v>70</v>
      </c>
      <c r="D13" s="195" t="s">
        <v>74</v>
      </c>
      <c r="E13" s="223" t="s">
        <v>79</v>
      </c>
      <c r="F13" s="225" t="s">
        <v>42</v>
      </c>
      <c r="G13" s="226"/>
      <c r="H13" s="226"/>
      <c r="I13" s="226"/>
      <c r="J13" s="227"/>
    </row>
    <row r="14" spans="1:10" ht="12.75" customHeight="1">
      <c r="A14" s="192"/>
      <c r="B14" s="194"/>
      <c r="C14" s="194"/>
      <c r="D14" s="196"/>
      <c r="E14" s="224"/>
      <c r="F14" s="228" t="s">
        <v>56</v>
      </c>
      <c r="G14" s="185" t="s">
        <v>7</v>
      </c>
      <c r="H14" s="185"/>
      <c r="I14" s="185" t="s">
        <v>57</v>
      </c>
      <c r="J14" s="221" t="s">
        <v>58</v>
      </c>
    </row>
    <row r="15" spans="1:10" ht="72.75" customHeight="1">
      <c r="A15" s="192"/>
      <c r="B15" s="194"/>
      <c r="C15" s="194"/>
      <c r="D15" s="196"/>
      <c r="E15" s="224"/>
      <c r="F15" s="228"/>
      <c r="G15" s="185" t="s">
        <v>9</v>
      </c>
      <c r="H15" s="185" t="s">
        <v>10</v>
      </c>
      <c r="I15" s="185"/>
      <c r="J15" s="221"/>
    </row>
    <row r="16" spans="1:18" ht="64.5" thickBot="1">
      <c r="A16" s="192"/>
      <c r="B16" s="194"/>
      <c r="C16" s="194"/>
      <c r="D16" s="196"/>
      <c r="E16" s="224"/>
      <c r="F16" s="229"/>
      <c r="G16" s="220"/>
      <c r="H16" s="220"/>
      <c r="I16" s="220"/>
      <c r="J16" s="222"/>
      <c r="L16" s="11" t="s">
        <v>103</v>
      </c>
      <c r="M16" s="11" t="s">
        <v>104</v>
      </c>
      <c r="N16" s="11" t="s">
        <v>105</v>
      </c>
      <c r="O16" s="11" t="s">
        <v>106</v>
      </c>
      <c r="P16" s="11" t="s">
        <v>107</v>
      </c>
      <c r="Q16" s="12" t="s">
        <v>108</v>
      </c>
      <c r="R16" s="7" t="s">
        <v>109</v>
      </c>
    </row>
    <row r="17" spans="1:18" ht="12.75">
      <c r="A17" s="52"/>
      <c r="B17" s="135" t="s">
        <v>16</v>
      </c>
      <c r="C17" s="15" t="s">
        <v>17</v>
      </c>
      <c r="D17" s="15" t="s">
        <v>18</v>
      </c>
      <c r="E17" s="15" t="s">
        <v>19</v>
      </c>
      <c r="F17" s="53" t="s">
        <v>20</v>
      </c>
      <c r="G17" s="55" t="s">
        <v>21</v>
      </c>
      <c r="H17" s="55" t="s">
        <v>22</v>
      </c>
      <c r="I17" s="53" t="s">
        <v>23</v>
      </c>
      <c r="J17" s="56" t="s">
        <v>69</v>
      </c>
      <c r="L17" s="19"/>
      <c r="M17" s="19"/>
      <c r="N17" s="19"/>
      <c r="O17" s="19"/>
      <c r="P17" s="19"/>
      <c r="Q17" s="19"/>
      <c r="R17" s="19"/>
    </row>
    <row r="18" spans="1:18" ht="12.75">
      <c r="A18" s="20" t="s">
        <v>166</v>
      </c>
      <c r="B18" s="35" t="s">
        <v>137</v>
      </c>
      <c r="C18" s="23" t="s">
        <v>131</v>
      </c>
      <c r="D18" s="23" t="s">
        <v>133</v>
      </c>
      <c r="E18" s="23" t="s">
        <v>134</v>
      </c>
      <c r="F18" s="24">
        <v>0</v>
      </c>
      <c r="G18" s="24">
        <v>35000</v>
      </c>
      <c r="H18" s="24"/>
      <c r="I18" s="24">
        <v>35000</v>
      </c>
      <c r="J18" s="29">
        <v>35000</v>
      </c>
      <c r="K18" s="62">
        <f>F18+G18+H18-I18</f>
        <v>0</v>
      </c>
      <c r="L18" s="30" t="str">
        <f>ELOLAP!$G$7</f>
        <v>R16</v>
      </c>
      <c r="M18" s="30" t="str">
        <f>ELOLAP!$H$7</f>
        <v>2014N1</v>
      </c>
      <c r="N18" s="31" t="str">
        <f>ELOLAP!$I$7</f>
        <v>00000000</v>
      </c>
      <c r="O18" s="31" t="str">
        <f>ELOLAP!$J$7</f>
        <v>20140410</v>
      </c>
      <c r="P18" s="19" t="s">
        <v>112</v>
      </c>
      <c r="Q18" s="19" t="s">
        <v>177</v>
      </c>
      <c r="R18" s="32" t="str">
        <f>L18&amp;","&amp;M18&amp;","&amp;N18&amp;","&amp;O18&amp;","&amp;P18&amp;","&amp;Q18&amp;","&amp;"@"&amp;Q18&amp;"00"&amp;A18&amp;","&amp;B18&amp;","&amp;C18&amp;","&amp;D18&amp;","&amp;E18&amp;","&amp;F18&amp;","&amp;G18&amp;","&amp;H18&amp;","&amp;I18&amp;","&amp;J18</f>
        <v>R16,2014N1,00000000,20140410,E,BEFK3C,@BEFK3C0001,KERHITK,R,DE,EUR,0,35000,,35000,35000</v>
      </c>
    </row>
    <row r="19" spans="1:18" ht="12.75">
      <c r="A19" s="20" t="s">
        <v>167</v>
      </c>
      <c r="B19" s="35" t="s">
        <v>137</v>
      </c>
      <c r="C19" s="23" t="s">
        <v>131</v>
      </c>
      <c r="D19" s="23" t="s">
        <v>129</v>
      </c>
      <c r="E19" s="23" t="s">
        <v>130</v>
      </c>
      <c r="F19" s="24">
        <v>2000000</v>
      </c>
      <c r="G19" s="24">
        <v>-2000000</v>
      </c>
      <c r="H19" s="24"/>
      <c r="I19" s="24">
        <v>0</v>
      </c>
      <c r="J19" s="29">
        <v>0</v>
      </c>
      <c r="K19" s="62">
        <f>F19+G19+H19-I19</f>
        <v>0</v>
      </c>
      <c r="L19" s="30" t="str">
        <f>ELOLAP!$G$7</f>
        <v>R16</v>
      </c>
      <c r="M19" s="30" t="str">
        <f>ELOLAP!$H$7</f>
        <v>2014N1</v>
      </c>
      <c r="N19" s="31" t="str">
        <f>ELOLAP!$I$7</f>
        <v>00000000</v>
      </c>
      <c r="O19" s="31" t="str">
        <f>ELOLAP!$J$7</f>
        <v>20140410</v>
      </c>
      <c r="P19" s="19" t="s">
        <v>112</v>
      </c>
      <c r="Q19" s="19" t="s">
        <v>177</v>
      </c>
      <c r="R19" s="32" t="str">
        <f>L19&amp;","&amp;M19&amp;","&amp;N19&amp;","&amp;O19&amp;","&amp;P19&amp;","&amp;Q19&amp;","&amp;"@"&amp;Q19&amp;"00"&amp;A19&amp;","&amp;B19&amp;","&amp;C19&amp;","&amp;D19&amp;","&amp;E19&amp;","&amp;F19&amp;","&amp;G19&amp;","&amp;H19&amp;","&amp;I19&amp;","&amp;J19</f>
        <v>R16,2014N1,00000000,20140410,E,BEFK3C,@BEFK3C0002,KERHITK,R,PL,HUF,2000000,-2000000,,0,0</v>
      </c>
    </row>
    <row r="20" spans="1:10" ht="12.75">
      <c r="A20" s="73" t="s">
        <v>35</v>
      </c>
      <c r="B20" s="136"/>
      <c r="C20" s="23"/>
      <c r="D20" s="75"/>
      <c r="E20" s="76"/>
      <c r="F20" s="76"/>
      <c r="G20" s="76"/>
      <c r="H20" s="76"/>
      <c r="I20" s="76"/>
      <c r="J20" s="77"/>
    </row>
    <row r="21" spans="1:10" ht="13.5" thickBot="1">
      <c r="A21" s="63" t="s">
        <v>36</v>
      </c>
      <c r="B21" s="137"/>
      <c r="C21" s="79"/>
      <c r="D21" s="80"/>
      <c r="E21" s="81"/>
      <c r="F21" s="81"/>
      <c r="G21" s="81"/>
      <c r="H21" s="81"/>
      <c r="I21" s="81"/>
      <c r="J21" s="82"/>
    </row>
    <row r="22" ht="12.75">
      <c r="A22" s="44"/>
    </row>
    <row r="23" spans="1:5" ht="12.75">
      <c r="A23" s="44"/>
      <c r="B23" s="134"/>
      <c r="C23" s="134"/>
      <c r="D23" s="134"/>
      <c r="E23" s="134"/>
    </row>
    <row r="24" spans="1:5" ht="12.75">
      <c r="A24" s="44"/>
      <c r="B24" s="134"/>
      <c r="C24" s="134"/>
      <c r="D24" s="134"/>
      <c r="E24" s="134"/>
    </row>
    <row r="25" spans="1:5" ht="12.75">
      <c r="A25" s="44"/>
      <c r="B25" s="134"/>
      <c r="C25" s="134"/>
      <c r="D25" s="134"/>
      <c r="E25" s="134"/>
    </row>
    <row r="26" ht="12.75"/>
    <row r="27" ht="12.75"/>
    <row r="28" ht="12.75"/>
    <row r="29" ht="12.75"/>
  </sheetData>
  <sheetProtection/>
  <mergeCells count="14">
    <mergeCell ref="E13:E16"/>
    <mergeCell ref="F13:J13"/>
    <mergeCell ref="F14:F16"/>
    <mergeCell ref="G14:H14"/>
    <mergeCell ref="I14:I16"/>
    <mergeCell ref="J14:J16"/>
    <mergeCell ref="G15:G16"/>
    <mergeCell ref="H15:H16"/>
    <mergeCell ref="B7:H7"/>
    <mergeCell ref="A12:E12"/>
    <mergeCell ref="A13:A16"/>
    <mergeCell ref="B13:B16"/>
    <mergeCell ref="C13:C16"/>
    <mergeCell ref="D13:D1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7:W30"/>
  <sheetViews>
    <sheetView zoomScalePageLayoutView="0" workbookViewId="0" topLeftCell="A7">
      <selection activeCell="A1" sqref="A1"/>
    </sheetView>
  </sheetViews>
  <sheetFormatPr defaultColWidth="9.140625" defaultRowHeight="12.75"/>
  <cols>
    <col min="1" max="1" width="9.421875" style="1" customWidth="1"/>
    <col min="2" max="5" width="9.7109375" style="1" customWidth="1"/>
    <col min="6" max="6" width="11.00390625" style="1" customWidth="1"/>
    <col min="7" max="7" width="11.7109375" style="1" bestFit="1" customWidth="1"/>
    <col min="8" max="8" width="9.00390625" style="1" customWidth="1"/>
    <col min="9" max="9" width="10.8515625" style="1" customWidth="1"/>
    <col min="10" max="10" width="10.7109375" style="1" customWidth="1"/>
    <col min="11" max="11" width="12.57421875" style="1" customWidth="1"/>
    <col min="12" max="12" width="9.8515625" style="1" customWidth="1"/>
    <col min="13" max="13" width="9.7109375" style="1" customWidth="1"/>
    <col min="14" max="14" width="9.140625" style="1" customWidth="1"/>
    <col min="15" max="15" width="12.421875" style="1" customWidth="1"/>
    <col min="16" max="16" width="10.8515625" style="1" customWidth="1"/>
    <col min="17" max="22" width="9.140625" style="6" customWidth="1"/>
    <col min="23" max="16384" width="9.140625" style="1" customWidth="1"/>
  </cols>
  <sheetData>
    <row r="1" ht="12.75"/>
    <row r="2" ht="12.75"/>
    <row r="3" ht="12.75"/>
    <row r="4" ht="12.75"/>
    <row r="5" ht="12.75"/>
    <row r="6" ht="12.75"/>
    <row r="7" spans="1:9" ht="15.75">
      <c r="A7" s="3"/>
      <c r="B7" s="230" t="s">
        <v>76</v>
      </c>
      <c r="C7" s="230"/>
      <c r="D7" s="230"/>
      <c r="E7" s="230"/>
      <c r="F7" s="230"/>
      <c r="G7" s="230"/>
      <c r="H7" s="3"/>
      <c r="I7" s="3"/>
    </row>
    <row r="8" ht="12.75" customHeight="1">
      <c r="Q8" s="45"/>
    </row>
    <row r="9" ht="13.5" customHeight="1">
      <c r="Q9" s="45"/>
    </row>
    <row r="10" ht="12.75" customHeight="1">
      <c r="Q10" s="45"/>
    </row>
    <row r="11" spans="1:17" ht="12.75" customHeight="1">
      <c r="A11" s="5" t="s">
        <v>84</v>
      </c>
      <c r="Q11" s="45"/>
    </row>
    <row r="12" spans="1:17" ht="13.5" thickBot="1">
      <c r="A12" s="7" t="s">
        <v>73</v>
      </c>
      <c r="Q12" s="45"/>
    </row>
    <row r="13" spans="1:17" ht="13.5" thickBot="1">
      <c r="A13" s="188" t="s">
        <v>72</v>
      </c>
      <c r="B13" s="189"/>
      <c r="C13" s="189"/>
      <c r="D13" s="189"/>
      <c r="E13" s="189"/>
      <c r="F13" s="190"/>
      <c r="G13" s="48"/>
      <c r="H13" s="48"/>
      <c r="I13" s="48"/>
      <c r="J13" s="48"/>
      <c r="K13" s="48"/>
      <c r="L13" s="48"/>
      <c r="M13" s="32"/>
      <c r="O13" s="32"/>
      <c r="Q13" s="45"/>
    </row>
    <row r="14" spans="1:17" ht="13.5" thickBot="1">
      <c r="A14" s="191" t="s">
        <v>0</v>
      </c>
      <c r="B14" s="193" t="s">
        <v>46</v>
      </c>
      <c r="C14" s="193" t="s">
        <v>34</v>
      </c>
      <c r="D14" s="195" t="s">
        <v>74</v>
      </c>
      <c r="E14" s="231" t="s">
        <v>79</v>
      </c>
      <c r="F14" s="199" t="s">
        <v>42</v>
      </c>
      <c r="G14" s="200"/>
      <c r="H14" s="200"/>
      <c r="I14" s="200"/>
      <c r="J14" s="232"/>
      <c r="K14" s="233" t="s">
        <v>5</v>
      </c>
      <c r="L14" s="234"/>
      <c r="M14" s="234"/>
      <c r="N14" s="234"/>
      <c r="O14" s="235"/>
      <c r="Q14" s="45"/>
    </row>
    <row r="15" spans="1:17" ht="12.75">
      <c r="A15" s="192"/>
      <c r="B15" s="194"/>
      <c r="C15" s="194"/>
      <c r="D15" s="196"/>
      <c r="E15" s="183"/>
      <c r="F15" s="180" t="s">
        <v>56</v>
      </c>
      <c r="G15" s="185" t="s">
        <v>7</v>
      </c>
      <c r="H15" s="185"/>
      <c r="I15" s="182" t="s">
        <v>57</v>
      </c>
      <c r="J15" s="223" t="s">
        <v>58</v>
      </c>
      <c r="K15" s="228" t="s">
        <v>68</v>
      </c>
      <c r="L15" s="185" t="s">
        <v>7</v>
      </c>
      <c r="M15" s="185"/>
      <c r="N15" s="185"/>
      <c r="O15" s="221" t="s">
        <v>66</v>
      </c>
      <c r="Q15" s="45"/>
    </row>
    <row r="16" spans="1:17" ht="12.75">
      <c r="A16" s="192"/>
      <c r="B16" s="194"/>
      <c r="C16" s="194"/>
      <c r="D16" s="196"/>
      <c r="E16" s="183"/>
      <c r="F16" s="181"/>
      <c r="G16" s="236" t="s">
        <v>9</v>
      </c>
      <c r="H16" s="185" t="s">
        <v>10</v>
      </c>
      <c r="I16" s="183"/>
      <c r="J16" s="224"/>
      <c r="K16" s="228"/>
      <c r="L16" s="185" t="s">
        <v>9</v>
      </c>
      <c r="M16" s="185"/>
      <c r="N16" s="185" t="s">
        <v>10</v>
      </c>
      <c r="O16" s="221"/>
      <c r="Q16" s="45"/>
    </row>
    <row r="17" spans="1:23" ht="77.25" thickBot="1">
      <c r="A17" s="192"/>
      <c r="B17" s="194"/>
      <c r="C17" s="194"/>
      <c r="D17" s="196"/>
      <c r="E17" s="183"/>
      <c r="F17" s="216"/>
      <c r="G17" s="237"/>
      <c r="H17" s="220"/>
      <c r="I17" s="238"/>
      <c r="J17" s="239"/>
      <c r="K17" s="229"/>
      <c r="L17" s="51" t="s">
        <v>67</v>
      </c>
      <c r="M17" s="51" t="s">
        <v>14</v>
      </c>
      <c r="N17" s="220"/>
      <c r="O17" s="222"/>
      <c r="Q17" s="11" t="s">
        <v>103</v>
      </c>
      <c r="R17" s="11" t="s">
        <v>104</v>
      </c>
      <c r="S17" s="11" t="s">
        <v>105</v>
      </c>
      <c r="T17" s="11" t="s">
        <v>106</v>
      </c>
      <c r="U17" s="11" t="s">
        <v>107</v>
      </c>
      <c r="V17" s="12" t="s">
        <v>108</v>
      </c>
      <c r="W17" s="7" t="s">
        <v>109</v>
      </c>
    </row>
    <row r="18" spans="1:23" ht="12.75">
      <c r="A18" s="52"/>
      <c r="B18" s="13" t="s">
        <v>16</v>
      </c>
      <c r="C18" s="15" t="s">
        <v>17</v>
      </c>
      <c r="D18" s="15" t="s">
        <v>18</v>
      </c>
      <c r="E18" s="15" t="s">
        <v>19</v>
      </c>
      <c r="F18" s="53" t="s">
        <v>20</v>
      </c>
      <c r="G18" s="54" t="s">
        <v>21</v>
      </c>
      <c r="H18" s="55" t="s">
        <v>22</v>
      </c>
      <c r="I18" s="55" t="s">
        <v>23</v>
      </c>
      <c r="J18" s="55" t="s">
        <v>40</v>
      </c>
      <c r="K18" s="55" t="s">
        <v>25</v>
      </c>
      <c r="L18" s="55" t="s">
        <v>26</v>
      </c>
      <c r="M18" s="55" t="s">
        <v>27</v>
      </c>
      <c r="N18" s="55" t="s">
        <v>28</v>
      </c>
      <c r="O18" s="56" t="s">
        <v>29</v>
      </c>
      <c r="Q18" s="19"/>
      <c r="R18" s="19"/>
      <c r="S18" s="19"/>
      <c r="T18" s="19"/>
      <c r="U18" s="19"/>
      <c r="V18" s="19"/>
      <c r="W18" s="19"/>
    </row>
    <row r="19" spans="1:23" ht="12.75">
      <c r="A19" s="20" t="s">
        <v>166</v>
      </c>
      <c r="B19" s="35" t="s">
        <v>150</v>
      </c>
      <c r="C19" s="35" t="s">
        <v>131</v>
      </c>
      <c r="D19" s="35" t="s">
        <v>129</v>
      </c>
      <c r="E19" s="35" t="s">
        <v>134</v>
      </c>
      <c r="F19" s="24">
        <v>200</v>
      </c>
      <c r="G19" s="130">
        <v>500</v>
      </c>
      <c r="H19" s="24">
        <v>-50</v>
      </c>
      <c r="I19" s="24">
        <v>650</v>
      </c>
      <c r="J19" s="24">
        <v>650</v>
      </c>
      <c r="K19" s="91"/>
      <c r="L19" s="91"/>
      <c r="M19" s="24"/>
      <c r="N19" s="91"/>
      <c r="O19" s="91"/>
      <c r="P19" s="62">
        <f>F19+G19+H19-I19</f>
        <v>0</v>
      </c>
      <c r="Q19" s="30" t="str">
        <f>ELOLAP!$G$7</f>
        <v>R16</v>
      </c>
      <c r="R19" s="30" t="str">
        <f>ELOLAP!$H$7</f>
        <v>2014N1</v>
      </c>
      <c r="S19" s="31" t="str">
        <f>ELOLAP!$I$7</f>
        <v>00000000</v>
      </c>
      <c r="T19" s="31" t="str">
        <f>ELOLAP!$J$7</f>
        <v>20140410</v>
      </c>
      <c r="U19" s="19" t="s">
        <v>112</v>
      </c>
      <c r="V19" s="19" t="s">
        <v>178</v>
      </c>
      <c r="W19" s="32" t="str">
        <f>Q19&amp;","&amp;R19&amp;","&amp;S19&amp;","&amp;T19&amp;","&amp;U19&amp;","&amp;V19&amp;","&amp;"@"&amp;V19&amp;"00"&amp;A19&amp;","&amp;B19&amp;","&amp;C19&amp;","&amp;D19&amp;","&amp;E19&amp;","&amp;F19&amp;","&amp;G19&amp;","&amp;H19&amp;","&amp;I19&amp;","&amp;J19&amp;","&amp;K19&amp;","&amp;L19&amp;","&amp;M19&amp;","&amp;N19&amp;","&amp;O19</f>
        <v>R16,2014N1,00000000,20140410,E,BEFK4C,@BEFK4C0001,EK,R,PL,EUR,200,500,-50,650,650,,,,,</v>
      </c>
    </row>
    <row r="20" spans="1:23" ht="12.75">
      <c r="A20" s="20" t="s">
        <v>167</v>
      </c>
      <c r="B20" s="35" t="s">
        <v>150</v>
      </c>
      <c r="C20" s="35" t="s">
        <v>131</v>
      </c>
      <c r="D20" s="35" t="s">
        <v>135</v>
      </c>
      <c r="E20" s="35" t="s">
        <v>134</v>
      </c>
      <c r="F20" s="24">
        <v>450000</v>
      </c>
      <c r="G20" s="131">
        <v>-450000</v>
      </c>
      <c r="H20" s="24">
        <v>50</v>
      </c>
      <c r="I20" s="24">
        <v>50</v>
      </c>
      <c r="J20" s="24">
        <v>50</v>
      </c>
      <c r="K20" s="91"/>
      <c r="L20" s="91"/>
      <c r="M20" s="24">
        <v>20000</v>
      </c>
      <c r="N20" s="91"/>
      <c r="O20" s="91"/>
      <c r="P20" s="62">
        <f>F20+G20+H20-I20</f>
        <v>0</v>
      </c>
      <c r="Q20" s="30" t="str">
        <f>ELOLAP!$G$7</f>
        <v>R16</v>
      </c>
      <c r="R20" s="30" t="str">
        <f>ELOLAP!$H$7</f>
        <v>2014N1</v>
      </c>
      <c r="S20" s="31" t="str">
        <f>ELOLAP!$I$7</f>
        <v>00000000</v>
      </c>
      <c r="T20" s="31" t="str">
        <f>ELOLAP!$J$7</f>
        <v>20140410</v>
      </c>
      <c r="U20" s="19" t="s">
        <v>112</v>
      </c>
      <c r="V20" s="19" t="s">
        <v>178</v>
      </c>
      <c r="W20" s="32" t="str">
        <f>Q20&amp;","&amp;R20&amp;","&amp;S20&amp;","&amp;T20&amp;","&amp;U20&amp;","&amp;V20&amp;","&amp;"@"&amp;V20&amp;"00"&amp;A20&amp;","&amp;B20&amp;","&amp;C20&amp;","&amp;D20&amp;","&amp;E20&amp;","&amp;F20&amp;","&amp;G20&amp;","&amp;H20&amp;","&amp;I20&amp;","&amp;J20&amp;","&amp;K20&amp;","&amp;L20&amp;","&amp;M20&amp;","&amp;N20&amp;","&amp;O20</f>
        <v>R16,2014N1,00000000,20140410,E,BEFK4C,@BEFK4C0002,EK,R,US,EUR,450000,-450000,50,50,50,,,20000,,</v>
      </c>
    </row>
    <row r="21" spans="1:23" ht="12.75">
      <c r="A21" s="20" t="s">
        <v>168</v>
      </c>
      <c r="B21" s="35" t="s">
        <v>150</v>
      </c>
      <c r="C21" s="35" t="s">
        <v>131</v>
      </c>
      <c r="D21" s="35" t="s">
        <v>133</v>
      </c>
      <c r="E21" s="35" t="s">
        <v>130</v>
      </c>
      <c r="F21" s="24">
        <v>5000000</v>
      </c>
      <c r="G21" s="131">
        <v>-5000000</v>
      </c>
      <c r="H21" s="24"/>
      <c r="I21" s="24">
        <v>0</v>
      </c>
      <c r="J21" s="24">
        <v>0</v>
      </c>
      <c r="K21" s="91"/>
      <c r="L21" s="91"/>
      <c r="M21" s="24">
        <v>2000</v>
      </c>
      <c r="N21" s="91"/>
      <c r="O21" s="91"/>
      <c r="P21" s="62">
        <f>F21+G21+H21-I21</f>
        <v>0</v>
      </c>
      <c r="Q21" s="30" t="str">
        <f>ELOLAP!$G$7</f>
        <v>R16</v>
      </c>
      <c r="R21" s="30" t="str">
        <f>ELOLAP!$H$7</f>
        <v>2014N1</v>
      </c>
      <c r="S21" s="31" t="str">
        <f>ELOLAP!$I$7</f>
        <v>00000000</v>
      </c>
      <c r="T21" s="31" t="str">
        <f>ELOLAP!$J$7</f>
        <v>20140410</v>
      </c>
      <c r="U21" s="19" t="s">
        <v>112</v>
      </c>
      <c r="V21" s="19" t="s">
        <v>178</v>
      </c>
      <c r="W21" s="32" t="str">
        <f>Q21&amp;","&amp;R21&amp;","&amp;S21&amp;","&amp;T21&amp;","&amp;U21&amp;","&amp;V21&amp;","&amp;"@"&amp;V21&amp;"00"&amp;A21&amp;","&amp;B21&amp;","&amp;C21&amp;","&amp;D21&amp;","&amp;E21&amp;","&amp;F21&amp;","&amp;G21&amp;","&amp;H21&amp;","&amp;I21&amp;","&amp;J21&amp;","&amp;K21&amp;","&amp;L21&amp;","&amp;M21&amp;","&amp;N21&amp;","&amp;O21</f>
        <v>R16,2014N1,00000000,20140410,E,BEFK4C,@BEFK4C0003,EK,R,DE,HUF,5000000,-5000000,,0,0,,,2000,,</v>
      </c>
    </row>
    <row r="22" spans="1:23" ht="12.75">
      <c r="A22" s="20" t="s">
        <v>169</v>
      </c>
      <c r="B22" s="35" t="s">
        <v>150</v>
      </c>
      <c r="C22" s="35" t="s">
        <v>128</v>
      </c>
      <c r="D22" s="35" t="s">
        <v>129</v>
      </c>
      <c r="E22" s="35" t="s">
        <v>134</v>
      </c>
      <c r="F22" s="24">
        <v>850000</v>
      </c>
      <c r="G22" s="131">
        <v>200000</v>
      </c>
      <c r="H22" s="24"/>
      <c r="I22" s="24">
        <v>1050000</v>
      </c>
      <c r="J22" s="24">
        <v>1050000</v>
      </c>
      <c r="K22" s="91"/>
      <c r="L22" s="91"/>
      <c r="M22" s="91"/>
      <c r="N22" s="91"/>
      <c r="O22" s="91"/>
      <c r="P22" s="62">
        <f>F22+G22+H22-I22</f>
        <v>0</v>
      </c>
      <c r="Q22" s="30" t="str">
        <f>ELOLAP!$G$7</f>
        <v>R16</v>
      </c>
      <c r="R22" s="30" t="str">
        <f>ELOLAP!$H$7</f>
        <v>2014N1</v>
      </c>
      <c r="S22" s="31" t="str">
        <f>ELOLAP!$I$7</f>
        <v>00000000</v>
      </c>
      <c r="T22" s="31" t="str">
        <f>ELOLAP!$J$7</f>
        <v>20140410</v>
      </c>
      <c r="U22" s="19" t="s">
        <v>112</v>
      </c>
      <c r="V22" s="19" t="s">
        <v>178</v>
      </c>
      <c r="W22" s="32" t="str">
        <f>Q22&amp;","&amp;R22&amp;","&amp;S22&amp;","&amp;T22&amp;","&amp;U22&amp;","&amp;V22&amp;","&amp;"@"&amp;V22&amp;"00"&amp;A22&amp;","&amp;B22&amp;","&amp;C22&amp;","&amp;D22&amp;","&amp;E22&amp;","&amp;F22&amp;","&amp;G22&amp;","&amp;H22&amp;","&amp;I22&amp;","&amp;J22&amp;","&amp;K22&amp;","&amp;L22&amp;","&amp;M22&amp;","&amp;N22&amp;","&amp;O22</f>
        <v>R16,2014N1,00000000,20140410,E,BEFK4C,@BEFK4C0004,EK,H,PL,EUR,850000,200000,,1050000,1050000,,,,,</v>
      </c>
    </row>
    <row r="23" spans="1:23" ht="12.75">
      <c r="A23" s="20" t="s">
        <v>170</v>
      </c>
      <c r="B23" s="35" t="s">
        <v>151</v>
      </c>
      <c r="C23" s="35" t="s">
        <v>131</v>
      </c>
      <c r="D23" s="35" t="s">
        <v>129</v>
      </c>
      <c r="E23" s="35" t="s">
        <v>134</v>
      </c>
      <c r="F23" s="24">
        <v>3000</v>
      </c>
      <c r="G23" s="131">
        <v>2000</v>
      </c>
      <c r="H23" s="24"/>
      <c r="I23" s="24">
        <v>5000</v>
      </c>
      <c r="J23" s="24">
        <v>5000</v>
      </c>
      <c r="K23" s="24">
        <v>100</v>
      </c>
      <c r="L23" s="24">
        <v>50</v>
      </c>
      <c r="M23" s="24"/>
      <c r="N23" s="24"/>
      <c r="O23" s="24">
        <v>150</v>
      </c>
      <c r="P23" s="62">
        <f>F23+G23+H23-I23+K23+L23-M23+N23-O23</f>
        <v>0</v>
      </c>
      <c r="Q23" s="30" t="str">
        <f>ELOLAP!$G$7</f>
        <v>R16</v>
      </c>
      <c r="R23" s="30" t="str">
        <f>ELOLAP!$H$7</f>
        <v>2014N1</v>
      </c>
      <c r="S23" s="31" t="str">
        <f>ELOLAP!$I$7</f>
        <v>00000000</v>
      </c>
      <c r="T23" s="31" t="str">
        <f>ELOLAP!$J$7</f>
        <v>20140410</v>
      </c>
      <c r="U23" s="19" t="s">
        <v>112</v>
      </c>
      <c r="V23" s="19" t="s">
        <v>178</v>
      </c>
      <c r="W23" s="32" t="str">
        <f>Q23&amp;","&amp;R23&amp;","&amp;S23&amp;","&amp;T23&amp;","&amp;U23&amp;","&amp;V23&amp;","&amp;"@"&amp;V23&amp;"00"&amp;A23&amp;","&amp;B23&amp;","&amp;C23&amp;","&amp;D23&amp;","&amp;E23&amp;","&amp;F23&amp;","&amp;G23&amp;","&amp;H23&amp;","&amp;I23&amp;","&amp;J23&amp;","&amp;K23&amp;","&amp;L23&amp;","&amp;M23&amp;","&amp;N23&amp;","&amp;O23</f>
        <v>R16,2014N1,00000000,20140410,E,BEFK4C,@BEFK4C0005,VALTK,R,PL,EUR,3000,2000,,5000,5000,100,50,,,150</v>
      </c>
    </row>
    <row r="24" spans="1:23" ht="12.75">
      <c r="A24" s="20"/>
      <c r="B24" s="33"/>
      <c r="C24" s="34"/>
      <c r="D24" s="124"/>
      <c r="E24" s="113"/>
      <c r="F24" s="113"/>
      <c r="G24" s="132"/>
      <c r="H24" s="113"/>
      <c r="I24" s="113"/>
      <c r="J24" s="113"/>
      <c r="K24" s="113"/>
      <c r="L24" s="113"/>
      <c r="M24" s="113"/>
      <c r="N24" s="113"/>
      <c r="O24" s="117"/>
      <c r="Q24" s="19"/>
      <c r="R24" s="19"/>
      <c r="S24" s="31"/>
      <c r="T24" s="19"/>
      <c r="U24" s="19"/>
      <c r="V24" s="19"/>
      <c r="W24" s="32"/>
    </row>
    <row r="25" spans="1:23" ht="13.5" thickBot="1">
      <c r="A25" s="63" t="s">
        <v>36</v>
      </c>
      <c r="B25" s="40"/>
      <c r="C25" s="79"/>
      <c r="D25" s="80"/>
      <c r="E25" s="81"/>
      <c r="F25" s="81"/>
      <c r="G25" s="133"/>
      <c r="H25" s="81"/>
      <c r="I25" s="81"/>
      <c r="J25" s="81"/>
      <c r="K25" s="81"/>
      <c r="L25" s="81"/>
      <c r="M25" s="81"/>
      <c r="N25" s="81"/>
      <c r="O25" s="82"/>
      <c r="Q25" s="19"/>
      <c r="R25" s="19"/>
      <c r="S25" s="19"/>
      <c r="T25" s="19"/>
      <c r="U25" s="19"/>
      <c r="V25" s="19"/>
      <c r="W25" s="32"/>
    </row>
    <row r="26" spans="1:23" ht="12.75">
      <c r="A26" s="44"/>
      <c r="Q26" s="19"/>
      <c r="R26" s="19"/>
      <c r="S26" s="19"/>
      <c r="T26" s="19"/>
      <c r="U26" s="19"/>
      <c r="V26" s="19"/>
      <c r="W26" s="32"/>
    </row>
    <row r="27" spans="22:23" ht="12.75">
      <c r="V27" s="19"/>
      <c r="W27" s="32"/>
    </row>
    <row r="28" spans="22:23" ht="12.75">
      <c r="V28" s="19"/>
      <c r="W28" s="32"/>
    </row>
    <row r="29" spans="22:23" ht="12.75">
      <c r="V29" s="19"/>
      <c r="W29" s="32"/>
    </row>
    <row r="30" spans="22:23" ht="12.75">
      <c r="V30" s="19"/>
      <c r="W30" s="32"/>
    </row>
    <row r="31" ht="12.75"/>
    <row r="32" ht="12.75"/>
  </sheetData>
  <sheetProtection/>
  <mergeCells count="20">
    <mergeCell ref="K14:O14"/>
    <mergeCell ref="O15:O17"/>
    <mergeCell ref="G16:G17"/>
    <mergeCell ref="H16:H17"/>
    <mergeCell ref="L16:M16"/>
    <mergeCell ref="N16:N17"/>
    <mergeCell ref="I15:I17"/>
    <mergeCell ref="J15:J17"/>
    <mergeCell ref="K15:K17"/>
    <mergeCell ref="L15:N15"/>
    <mergeCell ref="B7:G7"/>
    <mergeCell ref="A13:F13"/>
    <mergeCell ref="A14:A17"/>
    <mergeCell ref="B14:B17"/>
    <mergeCell ref="C14:C17"/>
    <mergeCell ref="D14:D17"/>
    <mergeCell ref="E14:E17"/>
    <mergeCell ref="F14:J14"/>
    <mergeCell ref="F15:F17"/>
    <mergeCell ref="G15:H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6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7:O23"/>
  <sheetViews>
    <sheetView zoomScalePageLayoutView="0" workbookViewId="0" topLeftCell="A7">
      <selection activeCell="A1" sqref="A1"/>
    </sheetView>
  </sheetViews>
  <sheetFormatPr defaultColWidth="9.140625" defaultRowHeight="12.75"/>
  <cols>
    <col min="1" max="1" width="9.421875" style="1" customWidth="1"/>
    <col min="2" max="4" width="11.140625" style="1" customWidth="1"/>
    <col min="5" max="5" width="10.140625" style="1" customWidth="1"/>
    <col min="6" max="6" width="11.00390625" style="1" customWidth="1"/>
    <col min="7" max="7" width="11.140625" style="1" customWidth="1"/>
    <col min="8" max="8" width="9.7109375" style="1" customWidth="1"/>
    <col min="9" max="9" width="9.00390625" style="6" customWidth="1"/>
    <col min="10" max="10" width="10.8515625" style="6" customWidth="1"/>
    <col min="11" max="11" width="10.7109375" style="6" customWidth="1"/>
    <col min="12" max="12" width="10.00390625" style="6" customWidth="1"/>
    <col min="13" max="13" width="9.8515625" style="6" customWidth="1"/>
    <col min="14" max="14" width="9.7109375" style="6" customWidth="1"/>
    <col min="15" max="16" width="9.140625" style="1" customWidth="1"/>
    <col min="17" max="17" width="10.8515625" style="1" customWidth="1"/>
    <col min="18" max="16384" width="9.140625" style="1" customWidth="1"/>
  </cols>
  <sheetData>
    <row r="1" ht="12.75"/>
    <row r="2" ht="12.75"/>
    <row r="3" ht="12.75"/>
    <row r="4" ht="12.75"/>
    <row r="5" ht="12.75"/>
    <row r="6" ht="12.75"/>
    <row r="7" spans="1:10" ht="15.75">
      <c r="A7" s="3"/>
      <c r="B7" s="184" t="s">
        <v>76</v>
      </c>
      <c r="C7" s="184"/>
      <c r="D7" s="184"/>
      <c r="E7" s="184"/>
      <c r="F7" s="184"/>
      <c r="G7" s="184"/>
      <c r="H7" s="184"/>
      <c r="I7" s="99"/>
      <c r="J7" s="99"/>
    </row>
    <row r="8" ht="12.75"/>
    <row r="9" ht="12.75"/>
    <row r="10" ht="12.75">
      <c r="A10" s="5" t="s">
        <v>85</v>
      </c>
    </row>
    <row r="11" ht="13.5" thickBot="1">
      <c r="A11" s="7" t="s">
        <v>73</v>
      </c>
    </row>
    <row r="12" spans="1:4" ht="13.5" thickBot="1">
      <c r="A12" s="188" t="s">
        <v>54</v>
      </c>
      <c r="B12" s="189"/>
      <c r="C12" s="189"/>
      <c r="D12" s="190"/>
    </row>
    <row r="13" spans="1:15" ht="90" thickBot="1">
      <c r="A13" s="119" t="s">
        <v>0</v>
      </c>
      <c r="B13" s="120" t="s">
        <v>50</v>
      </c>
      <c r="C13" s="8" t="s">
        <v>49</v>
      </c>
      <c r="D13" s="9" t="s">
        <v>74</v>
      </c>
      <c r="E13" s="9" t="s">
        <v>79</v>
      </c>
      <c r="F13" s="121" t="s">
        <v>53</v>
      </c>
      <c r="G13" s="8" t="s">
        <v>51</v>
      </c>
      <c r="I13" s="11" t="s">
        <v>103</v>
      </c>
      <c r="J13" s="11" t="s">
        <v>104</v>
      </c>
      <c r="K13" s="11" t="s">
        <v>105</v>
      </c>
      <c r="L13" s="11" t="s">
        <v>106</v>
      </c>
      <c r="M13" s="11" t="s">
        <v>107</v>
      </c>
      <c r="N13" s="12" t="s">
        <v>108</v>
      </c>
      <c r="O13" s="7" t="s">
        <v>109</v>
      </c>
    </row>
    <row r="14" spans="1:14" ht="12.75">
      <c r="A14" s="122"/>
      <c r="B14" s="123" t="s">
        <v>16</v>
      </c>
      <c r="C14" s="14" t="s">
        <v>17</v>
      </c>
      <c r="D14" s="15" t="s">
        <v>18</v>
      </c>
      <c r="E14" s="15" t="s">
        <v>19</v>
      </c>
      <c r="F14" s="17" t="s">
        <v>20</v>
      </c>
      <c r="G14" s="18" t="s">
        <v>21</v>
      </c>
      <c r="I14" s="19"/>
      <c r="J14" s="19"/>
      <c r="K14" s="19"/>
      <c r="L14" s="19"/>
      <c r="M14" s="19"/>
      <c r="N14" s="19"/>
    </row>
    <row r="15" spans="1:15" ht="12.75">
      <c r="A15" s="20" t="s">
        <v>166</v>
      </c>
      <c r="B15" s="33" t="s">
        <v>127</v>
      </c>
      <c r="C15" s="22" t="s">
        <v>128</v>
      </c>
      <c r="D15" s="23" t="s">
        <v>129</v>
      </c>
      <c r="E15" s="23" t="s">
        <v>130</v>
      </c>
      <c r="F15" s="35" t="s">
        <v>140</v>
      </c>
      <c r="G15" s="106">
        <v>-300</v>
      </c>
      <c r="I15" s="30" t="str">
        <f>ELOLAP!$G$7</f>
        <v>R16</v>
      </c>
      <c r="J15" s="30" t="str">
        <f>ELOLAP!$H$7</f>
        <v>2014N1</v>
      </c>
      <c r="K15" s="31" t="str">
        <f>ELOLAP!$I$7</f>
        <v>00000000</v>
      </c>
      <c r="L15" s="31" t="str">
        <f>ELOLAP!$J$7</f>
        <v>20140410</v>
      </c>
      <c r="M15" s="19" t="s">
        <v>112</v>
      </c>
      <c r="N15" s="19" t="s">
        <v>179</v>
      </c>
      <c r="O15" s="32" t="str">
        <f>I15&amp;","&amp;J15&amp;","&amp;K15&amp;","&amp;L15&amp;","&amp;M15&amp;","&amp;N15&amp;","&amp;"@"&amp;N15&amp;"00"&amp;A15&amp;","&amp;B15&amp;","&amp;C15&amp;","&amp;D15&amp;","&amp;E15&amp;","&amp;F15&amp;","&amp;G15</f>
        <v>R16,2014N1,00000000,20140410,E,BEFK5C,@BEFK5C0001,EHITK,H,PL,HUF,KOVEL,-300</v>
      </c>
    </row>
    <row r="16" spans="1:15" ht="12.75">
      <c r="A16" s="20" t="s">
        <v>167</v>
      </c>
      <c r="B16" s="33" t="s">
        <v>132</v>
      </c>
      <c r="C16" s="22" t="s">
        <v>128</v>
      </c>
      <c r="D16" s="23" t="s">
        <v>133</v>
      </c>
      <c r="E16" s="23" t="s">
        <v>130</v>
      </c>
      <c r="F16" s="35" t="s">
        <v>141</v>
      </c>
      <c r="G16" s="29">
        <v>-85000</v>
      </c>
      <c r="I16" s="30" t="str">
        <f>ELOLAP!$G$7</f>
        <v>R16</v>
      </c>
      <c r="J16" s="30" t="str">
        <f>ELOLAP!$H$7</f>
        <v>2014N1</v>
      </c>
      <c r="K16" s="31" t="str">
        <f>ELOLAP!$I$7</f>
        <v>00000000</v>
      </c>
      <c r="L16" s="31" t="str">
        <f>ELOLAP!$J$7</f>
        <v>20140410</v>
      </c>
      <c r="M16" s="19" t="s">
        <v>112</v>
      </c>
      <c r="N16" s="19" t="s">
        <v>179</v>
      </c>
      <c r="O16" s="32" t="str">
        <f aca="true" t="shared" si="0" ref="O16:O21">I16&amp;","&amp;J16&amp;","&amp;K16&amp;","&amp;L16&amp;","&amp;M16&amp;","&amp;N16&amp;","&amp;"@"&amp;N16&amp;"00"&amp;A16&amp;","&amp;B16&amp;","&amp;C16&amp;","&amp;D16&amp;","&amp;E16&amp;","&amp;F16&amp;","&amp;G16</f>
        <v>R16,2014N1,00000000,20140410,E,BEFK5C,@BEFK5C0002,KHITK,H,DE,HUF,ARVA,-85000</v>
      </c>
    </row>
    <row r="17" spans="1:15" ht="12.75">
      <c r="A17" s="20" t="s">
        <v>168</v>
      </c>
      <c r="B17" s="33" t="s">
        <v>144</v>
      </c>
      <c r="C17" s="34" t="s">
        <v>131</v>
      </c>
      <c r="D17" s="23" t="s">
        <v>133</v>
      </c>
      <c r="E17" s="23" t="s">
        <v>136</v>
      </c>
      <c r="F17" s="35" t="s">
        <v>145</v>
      </c>
      <c r="G17" s="29">
        <v>3000000</v>
      </c>
      <c r="I17" s="30" t="str">
        <f>ELOLAP!$G$7</f>
        <v>R16</v>
      </c>
      <c r="J17" s="30" t="str">
        <f>ELOLAP!$H$7</f>
        <v>2014N1</v>
      </c>
      <c r="K17" s="31" t="str">
        <f>ELOLAP!$I$7</f>
        <v>00000000</v>
      </c>
      <c r="L17" s="31" t="str">
        <f>ELOLAP!$J$7</f>
        <v>20140410</v>
      </c>
      <c r="M17" s="19" t="s">
        <v>112</v>
      </c>
      <c r="N17" s="19" t="s">
        <v>179</v>
      </c>
      <c r="O17" s="32" t="str">
        <f t="shared" si="0"/>
        <v>R16,2014N1,00000000,20140410,E,BEFK5C,@BEFK5C0003,LBETK,R,DE,USD,HIBA,3000000</v>
      </c>
    </row>
    <row r="18" spans="1:15" ht="12.75">
      <c r="A18" s="20" t="s">
        <v>169</v>
      </c>
      <c r="B18" s="33" t="s">
        <v>144</v>
      </c>
      <c r="C18" s="34" t="s">
        <v>128</v>
      </c>
      <c r="D18" s="23" t="s">
        <v>133</v>
      </c>
      <c r="E18" s="23" t="s">
        <v>130</v>
      </c>
      <c r="F18" s="35" t="s">
        <v>148</v>
      </c>
      <c r="G18" s="29">
        <v>-200000</v>
      </c>
      <c r="I18" s="30" t="str">
        <f>ELOLAP!$G$7</f>
        <v>R16</v>
      </c>
      <c r="J18" s="30" t="str">
        <f>ELOLAP!$H$7</f>
        <v>2014N1</v>
      </c>
      <c r="K18" s="31" t="str">
        <f>ELOLAP!$I$7</f>
        <v>00000000</v>
      </c>
      <c r="L18" s="31" t="str">
        <f>ELOLAP!$J$7</f>
        <v>20140410</v>
      </c>
      <c r="M18" s="19" t="s">
        <v>112</v>
      </c>
      <c r="N18" s="19" t="s">
        <v>179</v>
      </c>
      <c r="O18" s="32" t="str">
        <f t="shared" si="0"/>
        <v>R16,2014N1,00000000,20140410,E,BEFK5C,@BEFK5C0004,LBETK,H,DE,HUF,KLE,-200000</v>
      </c>
    </row>
    <row r="19" spans="1:15" ht="12.75">
      <c r="A19" s="20" t="s">
        <v>170</v>
      </c>
      <c r="B19" s="33" t="s">
        <v>146</v>
      </c>
      <c r="C19" s="34"/>
      <c r="D19" s="124"/>
      <c r="E19" s="23" t="s">
        <v>136</v>
      </c>
      <c r="F19" s="35" t="s">
        <v>149</v>
      </c>
      <c r="G19" s="29">
        <v>-300000</v>
      </c>
      <c r="I19" s="30" t="str">
        <f>ELOLAP!$G$7</f>
        <v>R16</v>
      </c>
      <c r="J19" s="30" t="str">
        <f>ELOLAP!$H$7</f>
        <v>2014N1</v>
      </c>
      <c r="K19" s="31" t="str">
        <f>ELOLAP!$I$7</f>
        <v>00000000</v>
      </c>
      <c r="L19" s="31" t="str">
        <f>ELOLAP!$J$7</f>
        <v>20140410</v>
      </c>
      <c r="M19" s="19" t="s">
        <v>112</v>
      </c>
      <c r="N19" s="19" t="s">
        <v>179</v>
      </c>
      <c r="O19" s="32" t="str">
        <f t="shared" si="0"/>
        <v>R16,2014N1,00000000,20140410,E,BEFK5C,@BEFK5C0005,SVAL,,,USD,VELT,-300000</v>
      </c>
    </row>
    <row r="20" spans="1:15" ht="12.75">
      <c r="A20" s="20" t="s">
        <v>171</v>
      </c>
      <c r="B20" s="33" t="s">
        <v>150</v>
      </c>
      <c r="C20" s="35" t="s">
        <v>131</v>
      </c>
      <c r="D20" s="35" t="s">
        <v>129</v>
      </c>
      <c r="E20" s="35" t="s">
        <v>134</v>
      </c>
      <c r="F20" s="35" t="s">
        <v>152</v>
      </c>
      <c r="G20" s="29">
        <v>-50</v>
      </c>
      <c r="I20" s="30" t="str">
        <f>ELOLAP!$G$7</f>
        <v>R16</v>
      </c>
      <c r="J20" s="30" t="str">
        <f>ELOLAP!$H$7</f>
        <v>2014N1</v>
      </c>
      <c r="K20" s="31" t="str">
        <f>ELOLAP!$I$7</f>
        <v>00000000</v>
      </c>
      <c r="L20" s="31" t="str">
        <f>ELOLAP!$J$7</f>
        <v>20140410</v>
      </c>
      <c r="M20" s="19" t="s">
        <v>112</v>
      </c>
      <c r="N20" s="19" t="s">
        <v>179</v>
      </c>
      <c r="O20" s="32" t="str">
        <f t="shared" si="0"/>
        <v>R16,2014N1,00000000,20140410,E,BEFK5C,@BEFK5C0006,EK,R,PL,EUR,ATSO,-50</v>
      </c>
    </row>
    <row r="21" spans="1:15" ht="12.75">
      <c r="A21" s="20" t="s">
        <v>172</v>
      </c>
      <c r="B21" s="33" t="s">
        <v>150</v>
      </c>
      <c r="C21" s="35" t="s">
        <v>131</v>
      </c>
      <c r="D21" s="35" t="s">
        <v>135</v>
      </c>
      <c r="E21" s="35" t="s">
        <v>134</v>
      </c>
      <c r="F21" s="35" t="s">
        <v>152</v>
      </c>
      <c r="G21" s="29">
        <v>50</v>
      </c>
      <c r="I21" s="30" t="str">
        <f>ELOLAP!$G$7</f>
        <v>R16</v>
      </c>
      <c r="J21" s="30" t="str">
        <f>ELOLAP!$H$7</f>
        <v>2014N1</v>
      </c>
      <c r="K21" s="31" t="str">
        <f>ELOLAP!$I$7</f>
        <v>00000000</v>
      </c>
      <c r="L21" s="31" t="str">
        <f>ELOLAP!$J$7</f>
        <v>20140410</v>
      </c>
      <c r="M21" s="19" t="s">
        <v>112</v>
      </c>
      <c r="N21" s="19" t="s">
        <v>179</v>
      </c>
      <c r="O21" s="32" t="str">
        <f t="shared" si="0"/>
        <v>R16,2014N1,00000000,20140410,E,BEFK5C,@BEFK5C0007,EK,R,US,EUR,ATSO,50</v>
      </c>
    </row>
    <row r="22" spans="1:12" ht="12.75">
      <c r="A22" s="125" t="s">
        <v>35</v>
      </c>
      <c r="B22" s="33"/>
      <c r="C22" s="126"/>
      <c r="D22" s="126"/>
      <c r="E22" s="126"/>
      <c r="F22" s="126"/>
      <c r="G22" s="127"/>
      <c r="J22" s="19"/>
      <c r="L22" s="19"/>
    </row>
    <row r="23" spans="1:12" ht="13.5" thickBot="1">
      <c r="A23" s="128" t="s">
        <v>36</v>
      </c>
      <c r="B23" s="129"/>
      <c r="C23" s="42"/>
      <c r="D23" s="41"/>
      <c r="E23" s="41"/>
      <c r="F23" s="42"/>
      <c r="G23" s="43"/>
      <c r="J23" s="19"/>
      <c r="K23" s="19"/>
      <c r="L23" s="19"/>
    </row>
    <row r="29" ht="12.75"/>
    <row r="30" ht="12.75"/>
    <row r="31" ht="12.75"/>
    <row r="32" ht="12.75"/>
    <row r="33" ht="12.75"/>
    <row r="34" ht="12.75"/>
    <row r="35" ht="12.75"/>
  </sheetData>
  <sheetProtection/>
  <mergeCells count="2">
    <mergeCell ref="B7:H7"/>
    <mergeCell ref="A12:D1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2:AC29"/>
  <sheetViews>
    <sheetView zoomScalePageLayoutView="0" workbookViewId="0" topLeftCell="F1">
      <selection activeCell="A1" sqref="A1"/>
    </sheetView>
  </sheetViews>
  <sheetFormatPr defaultColWidth="9.140625" defaultRowHeight="17.25" customHeight="1"/>
  <cols>
    <col min="1" max="1" width="9.421875" style="1" customWidth="1"/>
    <col min="2" max="2" width="12.00390625" style="6" customWidth="1"/>
    <col min="3" max="3" width="9.8515625" style="6" customWidth="1"/>
    <col min="4" max="4" width="10.00390625" style="6" customWidth="1"/>
    <col min="5" max="5" width="8.57421875" style="6" customWidth="1"/>
    <col min="6" max="6" width="11.00390625" style="6" customWidth="1"/>
    <col min="7" max="7" width="14.7109375" style="6" customWidth="1"/>
    <col min="8" max="8" width="11.00390625" style="6" customWidth="1"/>
    <col min="9" max="9" width="10.28125" style="6" customWidth="1"/>
    <col min="10" max="10" width="12.7109375" style="6" customWidth="1"/>
    <col min="11" max="11" width="12.57421875" style="6" customWidth="1"/>
    <col min="12" max="12" width="11.28125" style="1" customWidth="1"/>
    <col min="13" max="13" width="9.140625" style="1" customWidth="1"/>
    <col min="14" max="14" width="10.140625" style="1" customWidth="1"/>
    <col min="15" max="15" width="11.28125" style="1" customWidth="1"/>
    <col min="16" max="16" width="11.140625" style="1" customWidth="1"/>
    <col min="17" max="17" width="11.421875" style="1" customWidth="1"/>
    <col min="18" max="18" width="9.57421875" style="1" customWidth="1"/>
    <col min="19" max="19" width="9.140625" style="1" customWidth="1"/>
    <col min="20" max="20" width="9.8515625" style="1" customWidth="1"/>
    <col min="21" max="21" width="11.7109375" style="1" customWidth="1"/>
    <col min="22" max="22" width="9.140625" style="1" customWidth="1"/>
    <col min="23" max="28" width="9.140625" style="6" customWidth="1"/>
    <col min="29" max="16384" width="9.140625" style="1" customWidth="1"/>
  </cols>
  <sheetData>
    <row r="2" spans="1:10" ht="17.25" customHeight="1">
      <c r="A2" s="3"/>
      <c r="B2" s="230" t="s">
        <v>76</v>
      </c>
      <c r="C2" s="230"/>
      <c r="D2" s="230"/>
      <c r="E2" s="230"/>
      <c r="F2" s="230"/>
      <c r="G2" s="230"/>
      <c r="H2" s="230"/>
      <c r="I2" s="99"/>
      <c r="J2" s="99"/>
    </row>
    <row r="7" spans="1:16" ht="17.25" customHeight="1">
      <c r="A7" s="46" t="s">
        <v>86</v>
      </c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1"/>
      <c r="M7" s="101"/>
      <c r="N7" s="101"/>
      <c r="O7" s="101"/>
      <c r="P7" s="101"/>
    </row>
    <row r="8" spans="1:16" ht="17.25" customHeight="1" thickBot="1">
      <c r="A8" s="7" t="s">
        <v>73</v>
      </c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1"/>
      <c r="M8" s="101"/>
      <c r="N8" s="101"/>
      <c r="O8" s="101"/>
      <c r="P8" s="101"/>
    </row>
    <row r="9" spans="1:21" ht="17.25" customHeight="1" thickBot="1">
      <c r="A9" s="188" t="s">
        <v>39</v>
      </c>
      <c r="B9" s="189"/>
      <c r="C9" s="189"/>
      <c r="D9" s="189"/>
      <c r="E9" s="190"/>
      <c r="F9" s="102"/>
      <c r="G9" s="102"/>
      <c r="H9" s="102"/>
      <c r="I9" s="102"/>
      <c r="J9" s="102"/>
      <c r="K9" s="102"/>
      <c r="L9" s="48"/>
      <c r="M9" s="48"/>
      <c r="N9" s="48"/>
      <c r="O9" s="48"/>
      <c r="P9" s="48"/>
      <c r="Q9" s="47"/>
      <c r="R9" s="47"/>
      <c r="U9" s="47"/>
    </row>
    <row r="10" spans="1:21" ht="17.25" customHeight="1">
      <c r="A10" s="191" t="s">
        <v>0</v>
      </c>
      <c r="B10" s="193" t="s">
        <v>46</v>
      </c>
      <c r="C10" s="193" t="s">
        <v>48</v>
      </c>
      <c r="D10" s="223" t="s">
        <v>75</v>
      </c>
      <c r="E10" s="178"/>
      <c r="F10" s="178" t="s">
        <v>79</v>
      </c>
      <c r="G10" s="193" t="s">
        <v>1</v>
      </c>
      <c r="H10" s="195" t="s">
        <v>2</v>
      </c>
      <c r="I10" s="195" t="s">
        <v>61</v>
      </c>
      <c r="J10" s="195" t="s">
        <v>3</v>
      </c>
      <c r="K10" s="195" t="s">
        <v>87</v>
      </c>
      <c r="L10" s="199" t="s">
        <v>4</v>
      </c>
      <c r="M10" s="200"/>
      <c r="N10" s="200"/>
      <c r="O10" s="200"/>
      <c r="P10" s="201"/>
      <c r="Q10" s="233" t="s">
        <v>5</v>
      </c>
      <c r="R10" s="234"/>
      <c r="S10" s="234"/>
      <c r="T10" s="234"/>
      <c r="U10" s="235"/>
    </row>
    <row r="11" spans="1:21" ht="28.5" customHeight="1">
      <c r="A11" s="192"/>
      <c r="B11" s="194"/>
      <c r="C11" s="194"/>
      <c r="D11" s="224"/>
      <c r="E11" s="179"/>
      <c r="F11" s="179"/>
      <c r="G11" s="194"/>
      <c r="H11" s="196"/>
      <c r="I11" s="196"/>
      <c r="J11" s="196"/>
      <c r="K11" s="196"/>
      <c r="L11" s="180" t="s">
        <v>6</v>
      </c>
      <c r="M11" s="205" t="s">
        <v>7</v>
      </c>
      <c r="N11" s="206"/>
      <c r="O11" s="207"/>
      <c r="P11" s="182" t="s">
        <v>8</v>
      </c>
      <c r="Q11" s="180" t="s">
        <v>64</v>
      </c>
      <c r="R11" s="205" t="s">
        <v>7</v>
      </c>
      <c r="S11" s="206"/>
      <c r="T11" s="207"/>
      <c r="U11" s="213" t="s">
        <v>65</v>
      </c>
    </row>
    <row r="12" spans="1:21" ht="28.5" customHeight="1" thickBot="1">
      <c r="A12" s="192"/>
      <c r="B12" s="194"/>
      <c r="C12" s="194"/>
      <c r="D12" s="239"/>
      <c r="E12" s="240"/>
      <c r="F12" s="179"/>
      <c r="G12" s="194"/>
      <c r="H12" s="196"/>
      <c r="I12" s="196"/>
      <c r="J12" s="196"/>
      <c r="K12" s="196"/>
      <c r="L12" s="181"/>
      <c r="M12" s="185" t="s">
        <v>9</v>
      </c>
      <c r="N12" s="185"/>
      <c r="O12" s="186" t="s">
        <v>10</v>
      </c>
      <c r="P12" s="183"/>
      <c r="Q12" s="181"/>
      <c r="R12" s="205" t="s">
        <v>9</v>
      </c>
      <c r="S12" s="207"/>
      <c r="T12" s="197" t="s">
        <v>10</v>
      </c>
      <c r="U12" s="196"/>
    </row>
    <row r="13" spans="1:29" ht="79.5" customHeight="1" thickBot="1">
      <c r="A13" s="241"/>
      <c r="B13" s="194"/>
      <c r="C13" s="194"/>
      <c r="D13" s="9" t="s">
        <v>11</v>
      </c>
      <c r="E13" s="9" t="s">
        <v>62</v>
      </c>
      <c r="F13" s="179"/>
      <c r="G13" s="194"/>
      <c r="H13" s="196"/>
      <c r="I13" s="217"/>
      <c r="J13" s="196"/>
      <c r="K13" s="196"/>
      <c r="L13" s="181"/>
      <c r="M13" s="50" t="s">
        <v>12</v>
      </c>
      <c r="N13" s="50" t="s">
        <v>13</v>
      </c>
      <c r="O13" s="187"/>
      <c r="P13" s="183"/>
      <c r="Q13" s="216"/>
      <c r="R13" s="51" t="s">
        <v>63</v>
      </c>
      <c r="S13" s="51" t="s">
        <v>15</v>
      </c>
      <c r="T13" s="218"/>
      <c r="U13" s="217"/>
      <c r="W13" s="11" t="s">
        <v>103</v>
      </c>
      <c r="X13" s="11" t="s">
        <v>104</v>
      </c>
      <c r="Y13" s="11" t="s">
        <v>105</v>
      </c>
      <c r="Z13" s="11" t="s">
        <v>106</v>
      </c>
      <c r="AA13" s="11" t="s">
        <v>107</v>
      </c>
      <c r="AB13" s="12" t="s">
        <v>108</v>
      </c>
      <c r="AC13" s="7" t="s">
        <v>109</v>
      </c>
    </row>
    <row r="14" spans="1:29" ht="17.25" customHeight="1">
      <c r="A14" s="103"/>
      <c r="B14" s="13" t="s">
        <v>16</v>
      </c>
      <c r="C14" s="15" t="s">
        <v>17</v>
      </c>
      <c r="D14" s="15" t="s">
        <v>18</v>
      </c>
      <c r="E14" s="15" t="s">
        <v>19</v>
      </c>
      <c r="F14" s="14" t="s">
        <v>20</v>
      </c>
      <c r="G14" s="14" t="s">
        <v>21</v>
      </c>
      <c r="H14" s="14" t="s">
        <v>22</v>
      </c>
      <c r="I14" s="14" t="s">
        <v>23</v>
      </c>
      <c r="J14" s="14" t="s">
        <v>24</v>
      </c>
      <c r="K14" s="14" t="s">
        <v>25</v>
      </c>
      <c r="L14" s="15" t="s">
        <v>26</v>
      </c>
      <c r="M14" s="14" t="s">
        <v>27</v>
      </c>
      <c r="N14" s="14" t="s">
        <v>28</v>
      </c>
      <c r="O14" s="14" t="s">
        <v>29</v>
      </c>
      <c r="P14" s="14" t="s">
        <v>30</v>
      </c>
      <c r="Q14" s="14" t="s">
        <v>31</v>
      </c>
      <c r="R14" s="14" t="s">
        <v>32</v>
      </c>
      <c r="S14" s="15" t="s">
        <v>33</v>
      </c>
      <c r="T14" s="15" t="s">
        <v>37</v>
      </c>
      <c r="U14" s="71" t="s">
        <v>38</v>
      </c>
      <c r="W14" s="19"/>
      <c r="X14" s="19"/>
      <c r="Y14" s="19"/>
      <c r="Z14" s="19"/>
      <c r="AA14" s="19"/>
      <c r="AB14" s="19"/>
      <c r="AC14" s="19"/>
    </row>
    <row r="15" spans="1:29" ht="17.25" customHeight="1">
      <c r="A15" s="57" t="s">
        <v>166</v>
      </c>
      <c r="B15" s="72" t="s">
        <v>153</v>
      </c>
      <c r="C15" s="22" t="s">
        <v>131</v>
      </c>
      <c r="D15" s="22" t="s">
        <v>133</v>
      </c>
      <c r="E15" s="22">
        <v>1</v>
      </c>
      <c r="F15" s="22" t="s">
        <v>134</v>
      </c>
      <c r="G15" s="22" t="s">
        <v>186</v>
      </c>
      <c r="H15" s="104">
        <v>20170909</v>
      </c>
      <c r="I15" s="22" t="s">
        <v>136</v>
      </c>
      <c r="J15" s="27">
        <v>1000000</v>
      </c>
      <c r="K15" s="105"/>
      <c r="L15" s="27">
        <v>900000</v>
      </c>
      <c r="M15" s="27"/>
      <c r="N15" s="27">
        <v>800000</v>
      </c>
      <c r="O15" s="27"/>
      <c r="P15" s="27">
        <v>100000</v>
      </c>
      <c r="Q15" s="27">
        <v>7700</v>
      </c>
      <c r="R15" s="27">
        <v>200</v>
      </c>
      <c r="S15" s="27"/>
      <c r="T15" s="27"/>
      <c r="U15" s="106">
        <v>7900</v>
      </c>
      <c r="V15" s="62">
        <f>L15+M15-N15+O15-P15+Q15+R15-S15+T15-U15</f>
        <v>0</v>
      </c>
      <c r="W15" s="30" t="str">
        <f>ELOLAP!$G$7</f>
        <v>R16</v>
      </c>
      <c r="X15" s="30" t="str">
        <f>ELOLAP!$H$7</f>
        <v>2014N1</v>
      </c>
      <c r="Y15" s="31" t="str">
        <f>ELOLAP!$I$7</f>
        <v>00000000</v>
      </c>
      <c r="Z15" s="31" t="str">
        <f>ELOLAP!$J$7</f>
        <v>20140410</v>
      </c>
      <c r="AA15" s="19" t="s">
        <v>112</v>
      </c>
      <c r="AB15" s="19" t="s">
        <v>180</v>
      </c>
      <c r="AC15" s="32" t="str">
        <f>W15&amp;","&amp;X15&amp;","&amp;Y15&amp;","&amp;Z15&amp;","&amp;AA15&amp;","&amp;AB15&amp;","&amp;"@"&amp;AB15&amp;"00"&amp;A15&amp;","&amp;B15&amp;","&amp;C15&amp;","&amp;D15&amp;","&amp;E15&amp;","&amp;F15&amp;","&amp;G15&amp;","&amp;H15&amp;","&amp;I15&amp;","&amp;J15&amp;","&amp;K15&amp;","&amp;L15&amp;","&amp;M15&amp;","&amp;N15&amp;","&amp;O15&amp;","&amp;P15&amp;","&amp;Q15&amp;","&amp;R15&amp;","&amp;S15&amp;","&amp;T15&amp;","&amp;U15</f>
        <v>R16,2014N1,00000000,20140410,E,BEFT1C,@BEFT1C0001,KHITT,R,DE,1,EUR,OTP,20170909,USD,1000000,,900000,,800000,,100000,7700,200,,,7900</v>
      </c>
    </row>
    <row r="16" spans="1:29" ht="17.25" customHeight="1">
      <c r="A16" s="57" t="s">
        <v>167</v>
      </c>
      <c r="B16" s="72" t="s">
        <v>153</v>
      </c>
      <c r="C16" s="22" t="s">
        <v>128</v>
      </c>
      <c r="D16" s="22" t="s">
        <v>129</v>
      </c>
      <c r="E16" s="22">
        <v>2</v>
      </c>
      <c r="F16" s="22" t="s">
        <v>134</v>
      </c>
      <c r="G16" s="22" t="s">
        <v>186</v>
      </c>
      <c r="H16" s="104">
        <v>20181231</v>
      </c>
      <c r="I16" s="22" t="s">
        <v>134</v>
      </c>
      <c r="J16" s="27">
        <v>500000</v>
      </c>
      <c r="K16" s="105"/>
      <c r="L16" s="27">
        <v>0</v>
      </c>
      <c r="M16" s="27">
        <v>400000</v>
      </c>
      <c r="N16" s="27"/>
      <c r="O16" s="27"/>
      <c r="P16" s="27">
        <v>400000</v>
      </c>
      <c r="Q16" s="27">
        <v>0</v>
      </c>
      <c r="R16" s="27">
        <v>1200</v>
      </c>
      <c r="S16" s="27"/>
      <c r="T16" s="27"/>
      <c r="U16" s="106">
        <v>1200</v>
      </c>
      <c r="V16" s="62">
        <f aca="true" t="shared" si="0" ref="V16:V23">L16+M16-N16+O16-P16+Q16+R16-S16+T16-U16</f>
        <v>0</v>
      </c>
      <c r="W16" s="30" t="str">
        <f>ELOLAP!$G$7</f>
        <v>R16</v>
      </c>
      <c r="X16" s="30" t="str">
        <f>ELOLAP!$H$7</f>
        <v>2014N1</v>
      </c>
      <c r="Y16" s="31" t="str">
        <f>ELOLAP!$I$7</f>
        <v>00000000</v>
      </c>
      <c r="Z16" s="31" t="str">
        <f>ELOLAP!$J$7</f>
        <v>20140410</v>
      </c>
      <c r="AA16" s="19" t="s">
        <v>112</v>
      </c>
      <c r="AB16" s="19" t="s">
        <v>180</v>
      </c>
      <c r="AC16" s="32" t="str">
        <f aca="true" t="shared" si="1" ref="AC16:AC23">W16&amp;","&amp;X16&amp;","&amp;Y16&amp;","&amp;Z16&amp;","&amp;AA16&amp;","&amp;AB16&amp;","&amp;"@"&amp;AB16&amp;"00"&amp;A16&amp;","&amp;B16&amp;","&amp;C16&amp;","&amp;D16&amp;","&amp;E16&amp;","&amp;F16&amp;","&amp;G16&amp;","&amp;H16&amp;","&amp;I16&amp;","&amp;J16&amp;","&amp;K16&amp;","&amp;L16&amp;","&amp;M16&amp;","&amp;N16&amp;","&amp;O16&amp;","&amp;P16&amp;","&amp;Q16&amp;","&amp;R16&amp;","&amp;S16&amp;","&amp;T16&amp;","&amp;U16</f>
        <v>R16,2014N1,00000000,20140410,E,BEFT1C,@BEFT1C0002,KHITT,H,PL,2,EUR,OTP,20181231,EUR,500000,,0,400000,,,400000,0,1200,,,1200</v>
      </c>
    </row>
    <row r="17" spans="1:29" ht="17.25" customHeight="1">
      <c r="A17" s="57" t="s">
        <v>168</v>
      </c>
      <c r="B17" s="21" t="s">
        <v>154</v>
      </c>
      <c r="C17" s="22" t="s">
        <v>131</v>
      </c>
      <c r="D17" s="23" t="s">
        <v>129</v>
      </c>
      <c r="E17" s="23">
        <v>3</v>
      </c>
      <c r="F17" s="24" t="s">
        <v>130</v>
      </c>
      <c r="G17" s="27"/>
      <c r="H17" s="104"/>
      <c r="I17" s="27"/>
      <c r="J17" s="28"/>
      <c r="K17" s="28"/>
      <c r="L17" s="24">
        <v>30000000</v>
      </c>
      <c r="M17" s="28"/>
      <c r="N17" s="28">
        <v>10000000</v>
      </c>
      <c r="O17" s="24">
        <v>-10000000</v>
      </c>
      <c r="P17" s="28">
        <v>10000000</v>
      </c>
      <c r="Q17" s="28">
        <v>400000</v>
      </c>
      <c r="R17" s="28">
        <v>100000</v>
      </c>
      <c r="S17" s="28">
        <v>100000</v>
      </c>
      <c r="T17" s="28">
        <v>-200000</v>
      </c>
      <c r="U17" s="107">
        <v>200000</v>
      </c>
      <c r="V17" s="62">
        <f t="shared" si="0"/>
        <v>0</v>
      </c>
      <c r="W17" s="30" t="str">
        <f>ELOLAP!$G$7</f>
        <v>R16</v>
      </c>
      <c r="X17" s="30" t="str">
        <f>ELOLAP!$H$7</f>
        <v>2014N1</v>
      </c>
      <c r="Y17" s="31" t="str">
        <f>ELOLAP!$I$7</f>
        <v>00000000</v>
      </c>
      <c r="Z17" s="31" t="str">
        <f>ELOLAP!$J$7</f>
        <v>20140410</v>
      </c>
      <c r="AA17" s="19" t="s">
        <v>112</v>
      </c>
      <c r="AB17" s="19" t="s">
        <v>180</v>
      </c>
      <c r="AC17" s="32" t="str">
        <f t="shared" si="1"/>
        <v>R16,2014N1,00000000,20140410,E,BEFT1C,@BEFT1C0003,AHITT,R,PL,3,HUF,,,,,,30000000,,10000000,-10000000,10000000,400000,100000,100000,-200000,200000</v>
      </c>
    </row>
    <row r="18" spans="1:29" ht="17.25" customHeight="1">
      <c r="A18" s="57" t="s">
        <v>169</v>
      </c>
      <c r="B18" s="21" t="s">
        <v>154</v>
      </c>
      <c r="C18" s="22" t="s">
        <v>128</v>
      </c>
      <c r="D18" s="23" t="s">
        <v>129</v>
      </c>
      <c r="E18" s="23">
        <v>2</v>
      </c>
      <c r="F18" s="24" t="s">
        <v>130</v>
      </c>
      <c r="G18" s="27"/>
      <c r="H18" s="108">
        <v>20180712</v>
      </c>
      <c r="I18" s="24" t="s">
        <v>130</v>
      </c>
      <c r="J18" s="28">
        <v>5000000</v>
      </c>
      <c r="K18" s="28" t="s">
        <v>156</v>
      </c>
      <c r="L18" s="28">
        <v>5000000</v>
      </c>
      <c r="M18" s="109"/>
      <c r="N18" s="109">
        <v>1000000</v>
      </c>
      <c r="O18" s="22"/>
      <c r="P18" s="28">
        <v>4000000</v>
      </c>
      <c r="Q18" s="28">
        <v>3000</v>
      </c>
      <c r="R18" s="28">
        <v>3000</v>
      </c>
      <c r="S18" s="28">
        <v>3000</v>
      </c>
      <c r="T18" s="28"/>
      <c r="U18" s="107">
        <v>3000</v>
      </c>
      <c r="V18" s="62">
        <f t="shared" si="0"/>
        <v>0</v>
      </c>
      <c r="W18" s="30" t="str">
        <f>ELOLAP!$G$7</f>
        <v>R16</v>
      </c>
      <c r="X18" s="30" t="str">
        <f>ELOLAP!$H$7</f>
        <v>2014N1</v>
      </c>
      <c r="Y18" s="31" t="str">
        <f>ELOLAP!$I$7</f>
        <v>00000000</v>
      </c>
      <c r="Z18" s="31" t="str">
        <f>ELOLAP!$J$7</f>
        <v>20140410</v>
      </c>
      <c r="AA18" s="19" t="s">
        <v>112</v>
      </c>
      <c r="AB18" s="19" t="s">
        <v>180</v>
      </c>
      <c r="AC18" s="32" t="str">
        <f t="shared" si="1"/>
        <v>R16,2014N1,00000000,20140410,E,BEFT1C,@BEFT1C0004,AHITT,H,PL,2,HUF,,20180712,HUF,5000000,HITEL33,5000000,,1000000,,4000000,3000,3000,3000,,3000</v>
      </c>
    </row>
    <row r="19" spans="1:29" ht="17.25" customHeight="1">
      <c r="A19" s="57" t="s">
        <v>170</v>
      </c>
      <c r="B19" s="21" t="s">
        <v>154</v>
      </c>
      <c r="C19" s="22" t="s">
        <v>128</v>
      </c>
      <c r="D19" s="23" t="s">
        <v>135</v>
      </c>
      <c r="E19" s="23">
        <v>2</v>
      </c>
      <c r="F19" s="24" t="s">
        <v>136</v>
      </c>
      <c r="G19" s="27"/>
      <c r="H19" s="104">
        <v>20118115</v>
      </c>
      <c r="I19" s="24" t="s">
        <v>136</v>
      </c>
      <c r="J19" s="24">
        <v>3000000</v>
      </c>
      <c r="K19" s="28" t="s">
        <v>157</v>
      </c>
      <c r="L19" s="27">
        <v>2000000</v>
      </c>
      <c r="M19" s="109">
        <v>1000000</v>
      </c>
      <c r="N19" s="109"/>
      <c r="O19" s="24"/>
      <c r="P19" s="28">
        <v>3000000</v>
      </c>
      <c r="Q19" s="28">
        <v>6000</v>
      </c>
      <c r="R19" s="28">
        <v>5000</v>
      </c>
      <c r="S19" s="28">
        <v>10000</v>
      </c>
      <c r="T19" s="28"/>
      <c r="U19" s="107">
        <v>1000</v>
      </c>
      <c r="V19" s="62">
        <f t="shared" si="0"/>
        <v>0</v>
      </c>
      <c r="W19" s="30" t="str">
        <f>ELOLAP!$G$7</f>
        <v>R16</v>
      </c>
      <c r="X19" s="30" t="str">
        <f>ELOLAP!$H$7</f>
        <v>2014N1</v>
      </c>
      <c r="Y19" s="31" t="str">
        <f>ELOLAP!$I$7</f>
        <v>00000000</v>
      </c>
      <c r="Z19" s="31" t="str">
        <f>ELOLAP!$J$7</f>
        <v>20140410</v>
      </c>
      <c r="AA19" s="19" t="s">
        <v>112</v>
      </c>
      <c r="AB19" s="19" t="s">
        <v>180</v>
      </c>
      <c r="AC19" s="32" t="str">
        <f t="shared" si="1"/>
        <v>R16,2014N1,00000000,20140410,E,BEFT1C,@BEFT1C0005,AHITT,H,US,2,USD,,20118115,USD,3000000,HITEL34,2000000,1000000,,,3000000,6000,5000,10000,,1000</v>
      </c>
    </row>
    <row r="20" spans="1:29" ht="17.25" customHeight="1">
      <c r="A20" s="57" t="s">
        <v>171</v>
      </c>
      <c r="B20" s="110" t="s">
        <v>158</v>
      </c>
      <c r="C20" s="111" t="s">
        <v>131</v>
      </c>
      <c r="D20" s="23" t="s">
        <v>133</v>
      </c>
      <c r="E20" s="23">
        <v>2</v>
      </c>
      <c r="F20" s="24" t="s">
        <v>134</v>
      </c>
      <c r="G20" s="27"/>
      <c r="H20" s="104"/>
      <c r="I20" s="27"/>
      <c r="J20" s="28"/>
      <c r="K20" s="28"/>
      <c r="L20" s="24">
        <v>0</v>
      </c>
      <c r="M20" s="28">
        <v>600000</v>
      </c>
      <c r="N20" s="28"/>
      <c r="O20" s="24"/>
      <c r="P20" s="28">
        <v>600000</v>
      </c>
      <c r="Q20" s="28">
        <v>0</v>
      </c>
      <c r="R20" s="28">
        <v>2000</v>
      </c>
      <c r="S20" s="28"/>
      <c r="T20" s="28"/>
      <c r="U20" s="107">
        <v>2000</v>
      </c>
      <c r="V20" s="62">
        <f t="shared" si="0"/>
        <v>0</v>
      </c>
      <c r="W20" s="30" t="str">
        <f>ELOLAP!$G$7</f>
        <v>R16</v>
      </c>
      <c r="X20" s="30" t="str">
        <f>ELOLAP!$H$7</f>
        <v>2014N1</v>
      </c>
      <c r="Y20" s="31" t="str">
        <f>ELOLAP!$I$7</f>
        <v>00000000</v>
      </c>
      <c r="Z20" s="31" t="str">
        <f>ELOLAP!$J$7</f>
        <v>20140410</v>
      </c>
      <c r="AA20" s="19" t="s">
        <v>112</v>
      </c>
      <c r="AB20" s="19" t="s">
        <v>180</v>
      </c>
      <c r="AC20" s="32" t="str">
        <f t="shared" si="1"/>
        <v>R16,2014N1,00000000,20140410,E,BEFT1C,@BEFT1C0006,EHITT,R,DE,2,EUR,,,,,,0,600000,,,600000,0,2000,,,2000</v>
      </c>
    </row>
    <row r="21" spans="1:29" ht="17.25" customHeight="1">
      <c r="A21" s="57" t="s">
        <v>172</v>
      </c>
      <c r="B21" s="110" t="s">
        <v>158</v>
      </c>
      <c r="C21" s="111" t="s">
        <v>128</v>
      </c>
      <c r="D21" s="23" t="s">
        <v>129</v>
      </c>
      <c r="E21" s="23">
        <v>2</v>
      </c>
      <c r="F21" s="24" t="s">
        <v>136</v>
      </c>
      <c r="G21" s="27"/>
      <c r="H21" s="104"/>
      <c r="I21" s="24"/>
      <c r="J21" s="24"/>
      <c r="K21" s="28"/>
      <c r="L21" s="27">
        <v>0</v>
      </c>
      <c r="M21" s="109">
        <v>100000</v>
      </c>
      <c r="N21" s="109"/>
      <c r="O21" s="24"/>
      <c r="P21" s="28">
        <v>100000</v>
      </c>
      <c r="Q21" s="28">
        <v>0</v>
      </c>
      <c r="R21" s="28">
        <v>2000</v>
      </c>
      <c r="S21" s="28"/>
      <c r="T21" s="28"/>
      <c r="U21" s="107">
        <v>2000</v>
      </c>
      <c r="V21" s="62">
        <f t="shared" si="0"/>
        <v>0</v>
      </c>
      <c r="W21" s="30" t="str">
        <f>ELOLAP!$G$7</f>
        <v>R16</v>
      </c>
      <c r="X21" s="30" t="str">
        <f>ELOLAP!$H$7</f>
        <v>2014N1</v>
      </c>
      <c r="Y21" s="31" t="str">
        <f>ELOLAP!$I$7</f>
        <v>00000000</v>
      </c>
      <c r="Z21" s="31" t="str">
        <f>ELOLAP!$J$7</f>
        <v>20140410</v>
      </c>
      <c r="AA21" s="19" t="s">
        <v>112</v>
      </c>
      <c r="AB21" s="19" t="s">
        <v>180</v>
      </c>
      <c r="AC21" s="32" t="str">
        <f t="shared" si="1"/>
        <v>R16,2014N1,00000000,20140410,E,BEFT1C,@BEFT1C0007,EHITT,H,PL,2,USD,,,,,,0,100000,,,100000,0,2000,,,2000</v>
      </c>
    </row>
    <row r="22" spans="1:29" ht="17.25" customHeight="1">
      <c r="A22" s="57" t="s">
        <v>173</v>
      </c>
      <c r="B22" s="110" t="s">
        <v>159</v>
      </c>
      <c r="C22" s="111" t="s">
        <v>131</v>
      </c>
      <c r="D22" s="23" t="s">
        <v>129</v>
      </c>
      <c r="E22" s="23">
        <v>3</v>
      </c>
      <c r="F22" s="24" t="s">
        <v>130</v>
      </c>
      <c r="G22" s="27"/>
      <c r="H22" s="112"/>
      <c r="I22" s="27"/>
      <c r="J22" s="24"/>
      <c r="K22" s="24"/>
      <c r="L22" s="27">
        <v>50000000</v>
      </c>
      <c r="M22" s="109"/>
      <c r="N22" s="109">
        <v>40000000</v>
      </c>
      <c r="O22" s="113"/>
      <c r="P22" s="28">
        <v>10000000</v>
      </c>
      <c r="Q22" s="28">
        <v>500000</v>
      </c>
      <c r="R22" s="28">
        <v>100000</v>
      </c>
      <c r="S22" s="28"/>
      <c r="T22" s="28"/>
      <c r="U22" s="107">
        <v>600000</v>
      </c>
      <c r="V22" s="62">
        <f t="shared" si="0"/>
        <v>0</v>
      </c>
      <c r="W22" s="30" t="str">
        <f>ELOLAP!$G$7</f>
        <v>R16</v>
      </c>
      <c r="X22" s="30" t="str">
        <f>ELOLAP!$H$7</f>
        <v>2014N1</v>
      </c>
      <c r="Y22" s="31" t="str">
        <f>ELOLAP!$I$7</f>
        <v>00000000</v>
      </c>
      <c r="Z22" s="31" t="str">
        <f>ELOLAP!$J$7</f>
        <v>20140410</v>
      </c>
      <c r="AA22" s="19" t="s">
        <v>112</v>
      </c>
      <c r="AB22" s="19" t="s">
        <v>180</v>
      </c>
      <c r="AC22" s="32" t="str">
        <f t="shared" si="1"/>
        <v>R16,2014N1,00000000,20140410,E,BEFT1C,@BEFT1C0008,REPOT,R,PL,3,HUF,,,,,,50000000,,40000000,,10000000,500000,100000,,,600000</v>
      </c>
    </row>
    <row r="23" spans="1:29" ht="17.25" customHeight="1">
      <c r="A23" s="57" t="s">
        <v>174</v>
      </c>
      <c r="B23" s="110" t="s">
        <v>160</v>
      </c>
      <c r="C23" s="111" t="s">
        <v>128</v>
      </c>
      <c r="D23" s="23" t="s">
        <v>133</v>
      </c>
      <c r="E23" s="23">
        <v>2</v>
      </c>
      <c r="F23" s="24" t="s">
        <v>136</v>
      </c>
      <c r="G23" s="27"/>
      <c r="H23" s="112"/>
      <c r="I23" s="27"/>
      <c r="J23" s="24"/>
      <c r="K23" s="24"/>
      <c r="L23" s="27">
        <v>0</v>
      </c>
      <c r="M23" s="109">
        <v>3000000</v>
      </c>
      <c r="N23" s="109"/>
      <c r="O23" s="113"/>
      <c r="P23" s="28">
        <v>3000000</v>
      </c>
      <c r="Q23" s="28">
        <v>0</v>
      </c>
      <c r="R23" s="28">
        <v>3000</v>
      </c>
      <c r="S23" s="28"/>
      <c r="T23" s="28"/>
      <c r="U23" s="107">
        <v>3000</v>
      </c>
      <c r="V23" s="62">
        <f t="shared" si="0"/>
        <v>0</v>
      </c>
      <c r="W23" s="30" t="str">
        <f>ELOLAP!$G$7</f>
        <v>R16</v>
      </c>
      <c r="X23" s="30" t="str">
        <f>ELOLAP!$H$7</f>
        <v>2014N1</v>
      </c>
      <c r="Y23" s="31" t="str">
        <f>ELOLAP!$I$7</f>
        <v>00000000</v>
      </c>
      <c r="Z23" s="31" t="str">
        <f>ELOLAP!$J$7</f>
        <v>20140410</v>
      </c>
      <c r="AA23" s="19" t="s">
        <v>112</v>
      </c>
      <c r="AB23" s="19" t="s">
        <v>180</v>
      </c>
      <c r="AC23" s="32" t="str">
        <f t="shared" si="1"/>
        <v>R16,2014N1,00000000,20140410,E,BEFT1C,@BEFT1C0009,PLIZT,H,DE,2,USD,,,,,,0,3000000,,,3000000,0,3000,,,3000</v>
      </c>
    </row>
    <row r="24" spans="1:27" ht="17.25" customHeight="1">
      <c r="A24" s="57"/>
      <c r="B24" s="114"/>
      <c r="C24" s="115"/>
      <c r="D24" s="115"/>
      <c r="E24" s="115"/>
      <c r="F24" s="115"/>
      <c r="G24" s="115"/>
      <c r="H24" s="112"/>
      <c r="I24" s="115"/>
      <c r="J24" s="115"/>
      <c r="K24" s="115"/>
      <c r="L24" s="113"/>
      <c r="M24" s="113"/>
      <c r="N24" s="113"/>
      <c r="O24" s="113"/>
      <c r="P24" s="113"/>
      <c r="Q24" s="113"/>
      <c r="R24" s="113"/>
      <c r="S24" s="113"/>
      <c r="T24" s="113"/>
      <c r="U24" s="107"/>
      <c r="W24" s="19"/>
      <c r="X24" s="19"/>
      <c r="Y24" s="19"/>
      <c r="Z24" s="19"/>
      <c r="AA24" s="19"/>
    </row>
    <row r="25" spans="1:27" ht="17.25" customHeight="1">
      <c r="A25" s="116" t="s">
        <v>35</v>
      </c>
      <c r="B25" s="114"/>
      <c r="C25" s="115"/>
      <c r="D25" s="115"/>
      <c r="E25" s="115"/>
      <c r="F25" s="115"/>
      <c r="G25" s="115"/>
      <c r="H25" s="115"/>
      <c r="I25" s="115"/>
      <c r="J25" s="115"/>
      <c r="K25" s="115"/>
      <c r="L25" s="113"/>
      <c r="M25" s="113"/>
      <c r="N25" s="113"/>
      <c r="O25" s="113"/>
      <c r="P25" s="113"/>
      <c r="Q25" s="113"/>
      <c r="R25" s="113"/>
      <c r="S25" s="113"/>
      <c r="T25" s="113"/>
      <c r="U25" s="117"/>
      <c r="W25" s="19"/>
      <c r="X25" s="19"/>
      <c r="Y25" s="19"/>
      <c r="Z25" s="19"/>
      <c r="AA25" s="19"/>
    </row>
    <row r="26" spans="1:27" ht="17.25" customHeight="1" thickBot="1">
      <c r="A26" s="118" t="s">
        <v>36</v>
      </c>
      <c r="B26" s="64"/>
      <c r="C26" s="65"/>
      <c r="D26" s="65"/>
      <c r="E26" s="65"/>
      <c r="F26" s="65"/>
      <c r="G26" s="65"/>
      <c r="H26" s="65"/>
      <c r="I26" s="65"/>
      <c r="J26" s="65"/>
      <c r="K26" s="65"/>
      <c r="L26" s="67"/>
      <c r="M26" s="67"/>
      <c r="N26" s="67"/>
      <c r="O26" s="67"/>
      <c r="P26" s="67"/>
      <c r="Q26" s="67"/>
      <c r="R26" s="67"/>
      <c r="S26" s="67"/>
      <c r="T26" s="67"/>
      <c r="U26" s="69"/>
      <c r="W26" s="19"/>
      <c r="X26" s="19"/>
      <c r="Y26" s="19"/>
      <c r="Z26" s="19"/>
      <c r="AA26" s="19"/>
    </row>
    <row r="27" spans="1:27" ht="17.25" customHeight="1">
      <c r="A27" s="44"/>
      <c r="W27" s="19"/>
      <c r="X27" s="19"/>
      <c r="Y27" s="19"/>
      <c r="Z27" s="19"/>
      <c r="AA27" s="19"/>
    </row>
    <row r="28" spans="1:27" ht="17.25" customHeight="1">
      <c r="A28" s="44"/>
      <c r="W28" s="19"/>
      <c r="X28" s="19"/>
      <c r="Y28" s="19"/>
      <c r="Z28" s="19"/>
      <c r="AA28" s="19"/>
    </row>
    <row r="29" spans="23:27" ht="17.25" customHeight="1">
      <c r="W29" s="19"/>
      <c r="X29" s="19"/>
      <c r="Y29" s="19"/>
      <c r="Z29" s="19"/>
      <c r="AA29" s="19"/>
    </row>
  </sheetData>
  <sheetProtection/>
  <mergeCells count="24">
    <mergeCell ref="B2:H2"/>
    <mergeCell ref="A9:E9"/>
    <mergeCell ref="A10:A13"/>
    <mergeCell ref="B10:B13"/>
    <mergeCell ref="C10:C13"/>
    <mergeCell ref="J10:J13"/>
    <mergeCell ref="I10:I13"/>
    <mergeCell ref="D10:E12"/>
    <mergeCell ref="R12:S12"/>
    <mergeCell ref="T12:T13"/>
    <mergeCell ref="H10:H13"/>
    <mergeCell ref="Q10:U10"/>
    <mergeCell ref="L11:L13"/>
    <mergeCell ref="F10:F13"/>
    <mergeCell ref="G10:G13"/>
    <mergeCell ref="M11:O11"/>
    <mergeCell ref="K10:K13"/>
    <mergeCell ref="L10:P10"/>
    <mergeCell ref="Q11:Q13"/>
    <mergeCell ref="U11:U13"/>
    <mergeCell ref="R11:T11"/>
    <mergeCell ref="M12:N12"/>
    <mergeCell ref="O12:O13"/>
    <mergeCell ref="P11:P1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59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7:V26"/>
  <sheetViews>
    <sheetView zoomScalePageLayoutView="0" workbookViewId="0" topLeftCell="A7">
      <selection activeCell="A1" sqref="A1"/>
    </sheetView>
  </sheetViews>
  <sheetFormatPr defaultColWidth="10.57421875" defaultRowHeight="12.75"/>
  <cols>
    <col min="1" max="1" width="9.421875" style="1" customWidth="1"/>
    <col min="2" max="15" width="10.57421875" style="1" customWidth="1"/>
    <col min="16" max="21" width="10.57421875" style="6" customWidth="1"/>
    <col min="22" max="16384" width="10.57421875" style="1" customWidth="1"/>
  </cols>
  <sheetData>
    <row r="1" ht="12.75"/>
    <row r="2" ht="12.75"/>
    <row r="3" ht="12.75"/>
    <row r="4" ht="12.75"/>
    <row r="5" ht="12.75"/>
    <row r="6" ht="12.75"/>
    <row r="7" spans="1:10" ht="15.75">
      <c r="A7" s="3"/>
      <c r="B7" s="83" t="s">
        <v>76</v>
      </c>
      <c r="C7" s="83"/>
      <c r="D7" s="83"/>
      <c r="E7" s="83"/>
      <c r="F7" s="83"/>
      <c r="G7" s="83"/>
      <c r="H7" s="83"/>
      <c r="I7" s="3"/>
      <c r="J7" s="3"/>
    </row>
    <row r="8" ht="12.75"/>
    <row r="9" ht="12.75">
      <c r="A9" s="44"/>
    </row>
    <row r="10" ht="12.75">
      <c r="A10" s="44"/>
    </row>
    <row r="11" ht="12.75">
      <c r="A11" s="5" t="s">
        <v>88</v>
      </c>
    </row>
    <row r="12" ht="13.5" thickBot="1">
      <c r="A12" s="7" t="s">
        <v>73</v>
      </c>
    </row>
    <row r="13" spans="1:15" ht="13.5" thickBot="1">
      <c r="A13" s="188" t="s">
        <v>89</v>
      </c>
      <c r="B13" s="189"/>
      <c r="C13" s="189"/>
      <c r="D13" s="189"/>
      <c r="E13" s="190"/>
      <c r="F13" s="84"/>
      <c r="G13" s="84"/>
      <c r="H13" s="84"/>
      <c r="I13" s="84"/>
      <c r="J13" s="70"/>
      <c r="K13" s="48"/>
      <c r="L13" s="48"/>
      <c r="N13" s="48"/>
      <c r="O13" s="48"/>
    </row>
    <row r="14" spans="1:15" ht="12.75">
      <c r="A14" s="191" t="s">
        <v>0</v>
      </c>
      <c r="B14" s="193" t="s">
        <v>46</v>
      </c>
      <c r="C14" s="193" t="s">
        <v>34</v>
      </c>
      <c r="D14" s="195" t="s">
        <v>74</v>
      </c>
      <c r="E14" s="231" t="s">
        <v>79</v>
      </c>
      <c r="F14" s="199" t="s">
        <v>4</v>
      </c>
      <c r="G14" s="200"/>
      <c r="H14" s="200"/>
      <c r="I14" s="200"/>
      <c r="J14" s="233" t="s">
        <v>5</v>
      </c>
      <c r="K14" s="234"/>
      <c r="L14" s="234"/>
      <c r="M14" s="234"/>
      <c r="N14" s="235"/>
      <c r="O14" s="85"/>
    </row>
    <row r="15" spans="1:15" ht="12.75">
      <c r="A15" s="192"/>
      <c r="B15" s="194"/>
      <c r="C15" s="194"/>
      <c r="D15" s="196"/>
      <c r="E15" s="183"/>
      <c r="F15" s="180" t="s">
        <v>6</v>
      </c>
      <c r="G15" s="205" t="s">
        <v>7</v>
      </c>
      <c r="H15" s="207"/>
      <c r="I15" s="242" t="s">
        <v>90</v>
      </c>
      <c r="J15" s="228" t="s">
        <v>64</v>
      </c>
      <c r="K15" s="185" t="s">
        <v>7</v>
      </c>
      <c r="L15" s="185"/>
      <c r="M15" s="86"/>
      <c r="N15" s="221" t="s">
        <v>65</v>
      </c>
      <c r="O15" s="48"/>
    </row>
    <row r="16" spans="1:15" ht="12.75">
      <c r="A16" s="192"/>
      <c r="B16" s="194"/>
      <c r="C16" s="194"/>
      <c r="D16" s="196"/>
      <c r="E16" s="183"/>
      <c r="F16" s="210"/>
      <c r="G16" s="197" t="s">
        <v>9</v>
      </c>
      <c r="H16" s="186" t="s">
        <v>10</v>
      </c>
      <c r="I16" s="243"/>
      <c r="J16" s="228"/>
      <c r="K16" s="185" t="s">
        <v>9</v>
      </c>
      <c r="L16" s="185"/>
      <c r="M16" s="185" t="s">
        <v>10</v>
      </c>
      <c r="N16" s="221"/>
      <c r="O16" s="48"/>
    </row>
    <row r="17" spans="1:22" ht="77.25" thickBot="1">
      <c r="A17" s="192"/>
      <c r="B17" s="194"/>
      <c r="C17" s="194"/>
      <c r="D17" s="196"/>
      <c r="E17" s="183"/>
      <c r="F17" s="211"/>
      <c r="G17" s="218"/>
      <c r="H17" s="245"/>
      <c r="I17" s="244"/>
      <c r="J17" s="229"/>
      <c r="K17" s="51" t="s">
        <v>63</v>
      </c>
      <c r="L17" s="51" t="s">
        <v>15</v>
      </c>
      <c r="M17" s="220"/>
      <c r="N17" s="222"/>
      <c r="O17" s="48"/>
      <c r="P17" s="11" t="s">
        <v>103</v>
      </c>
      <c r="Q17" s="11" t="s">
        <v>104</v>
      </c>
      <c r="R17" s="11" t="s">
        <v>105</v>
      </c>
      <c r="S17" s="11" t="s">
        <v>106</v>
      </c>
      <c r="T17" s="11" t="s">
        <v>107</v>
      </c>
      <c r="U17" s="12" t="s">
        <v>108</v>
      </c>
      <c r="V17" s="87" t="s">
        <v>109</v>
      </c>
    </row>
    <row r="18" spans="1:21" ht="12.75">
      <c r="A18" s="88"/>
      <c r="B18" s="13" t="s">
        <v>16</v>
      </c>
      <c r="C18" s="15" t="s">
        <v>17</v>
      </c>
      <c r="D18" s="15" t="s">
        <v>18</v>
      </c>
      <c r="E18" s="15" t="s">
        <v>19</v>
      </c>
      <c r="F18" s="15" t="s">
        <v>45</v>
      </c>
      <c r="G18" s="15" t="s">
        <v>21</v>
      </c>
      <c r="H18" s="89" t="s">
        <v>22</v>
      </c>
      <c r="I18" s="15" t="s">
        <v>23</v>
      </c>
      <c r="J18" s="15" t="s">
        <v>69</v>
      </c>
      <c r="K18" s="15" t="s">
        <v>25</v>
      </c>
      <c r="L18" s="15" t="s">
        <v>26</v>
      </c>
      <c r="M18" s="15" t="s">
        <v>27</v>
      </c>
      <c r="N18" s="71" t="s">
        <v>28</v>
      </c>
      <c r="O18" s="90"/>
      <c r="P18" s="19"/>
      <c r="Q18" s="19"/>
      <c r="R18" s="19"/>
      <c r="S18" s="19"/>
      <c r="T18" s="19"/>
      <c r="U18" s="19"/>
    </row>
    <row r="19" spans="1:22" ht="12.75">
      <c r="A19" s="57" t="s">
        <v>166</v>
      </c>
      <c r="B19" s="33" t="s">
        <v>162</v>
      </c>
      <c r="C19" s="34"/>
      <c r="D19" s="35" t="s">
        <v>133</v>
      </c>
      <c r="E19" s="35" t="s">
        <v>130</v>
      </c>
      <c r="F19" s="24">
        <v>40000000</v>
      </c>
      <c r="G19" s="24"/>
      <c r="H19" s="24">
        <v>-10000000</v>
      </c>
      <c r="I19" s="24">
        <v>30000000</v>
      </c>
      <c r="J19" s="91"/>
      <c r="K19" s="92"/>
      <c r="L19" s="24">
        <v>0</v>
      </c>
      <c r="M19" s="92"/>
      <c r="N19" s="93"/>
      <c r="O19" s="94">
        <f>F19+G19+H19-I19</f>
        <v>0</v>
      </c>
      <c r="P19" s="30" t="str">
        <f>ELOLAP!$G$7</f>
        <v>R16</v>
      </c>
      <c r="Q19" s="30" t="str">
        <f>ELOLAP!$H$7</f>
        <v>2014N1</v>
      </c>
      <c r="R19" s="31" t="str">
        <f>ELOLAP!$I$7</f>
        <v>00000000</v>
      </c>
      <c r="S19" s="31" t="str">
        <f>ELOLAP!$J$7</f>
        <v>20140410</v>
      </c>
      <c r="T19" s="19" t="s">
        <v>112</v>
      </c>
      <c r="U19" s="19" t="s">
        <v>181</v>
      </c>
      <c r="V19" s="32" t="str">
        <f>P19&amp;","&amp;Q19&amp;","&amp;R19&amp;","&amp;S19&amp;","&amp;T19&amp;","&amp;U19&amp;","&amp;"@"&amp;U19&amp;"00"&amp;A19&amp;","&amp;B19&amp;","&amp;C19&amp;","&amp;D19&amp;","&amp;E19&amp;","&amp;F19&amp;","&amp;G19&amp;","&amp;H19&amp;","&amp;I19&amp;","&amp;J19&amp;","&amp;K19&amp;","&amp;L19&amp;","&amp;M19&amp;","&amp;N19</f>
        <v>R16,2014N1,00000000,20140410,E,BEFT2C,@BEFT2C0001,BFSZLAT,,DE,HUF,40000000,,-10000000,30000000,,,0,,</v>
      </c>
    </row>
    <row r="20" spans="1:22" ht="12.75">
      <c r="A20" s="57" t="s">
        <v>167</v>
      </c>
      <c r="B20" s="33" t="s">
        <v>163</v>
      </c>
      <c r="C20" s="34" t="s">
        <v>128</v>
      </c>
      <c r="D20" s="35" t="s">
        <v>133</v>
      </c>
      <c r="E20" s="35" t="s">
        <v>136</v>
      </c>
      <c r="F20" s="24">
        <v>80000</v>
      </c>
      <c r="G20" s="24"/>
      <c r="H20" s="24"/>
      <c r="I20" s="24">
        <v>80000</v>
      </c>
      <c r="J20" s="24">
        <v>3000</v>
      </c>
      <c r="K20" s="24">
        <v>30000</v>
      </c>
      <c r="L20" s="24"/>
      <c r="M20" s="24"/>
      <c r="N20" s="24">
        <v>33000</v>
      </c>
      <c r="O20" s="94">
        <f>F20+G20+H20-I20+J20+K20-L20+M20-N20</f>
        <v>0</v>
      </c>
      <c r="P20" s="30" t="str">
        <f>ELOLAP!$G$7</f>
        <v>R16</v>
      </c>
      <c r="Q20" s="30" t="str">
        <f>ELOLAP!$H$7</f>
        <v>2014N1</v>
      </c>
      <c r="R20" s="31" t="str">
        <f>ELOLAP!$I$7</f>
        <v>00000000</v>
      </c>
      <c r="S20" s="31" t="str">
        <f>ELOLAP!$J$7</f>
        <v>20140410</v>
      </c>
      <c r="T20" s="19" t="s">
        <v>112</v>
      </c>
      <c r="U20" s="19" t="s">
        <v>181</v>
      </c>
      <c r="V20" s="32" t="str">
        <f>P20&amp;","&amp;Q20&amp;","&amp;R20&amp;","&amp;S20&amp;","&amp;T20&amp;","&amp;U20&amp;","&amp;"@"&amp;U20&amp;"00"&amp;A20&amp;","&amp;B20&amp;","&amp;C20&amp;","&amp;D20&amp;","&amp;E20&amp;","&amp;F20&amp;","&amp;G20&amp;","&amp;H20&amp;","&amp;I20&amp;","&amp;J20&amp;","&amp;K20&amp;","&amp;L20&amp;","&amp;M20&amp;","&amp;N20</f>
        <v>R16,2014N1,00000000,20140410,E,BEFT2C,@BEFT2C0002,LBETT,H,DE,USD,80000,,,80000,3000,30000,,,33000</v>
      </c>
    </row>
    <row r="21" spans="1:22" ht="12.75">
      <c r="A21" s="57" t="s">
        <v>168</v>
      </c>
      <c r="B21" s="33" t="s">
        <v>163</v>
      </c>
      <c r="C21" s="53" t="s">
        <v>131</v>
      </c>
      <c r="D21" s="53" t="s">
        <v>133</v>
      </c>
      <c r="E21" s="53" t="s">
        <v>130</v>
      </c>
      <c r="F21" s="53"/>
      <c r="G21" s="53"/>
      <c r="H21" s="24">
        <v>10000000</v>
      </c>
      <c r="I21" s="24">
        <v>10000000</v>
      </c>
      <c r="J21" s="53"/>
      <c r="K21" s="53">
        <v>53000</v>
      </c>
      <c r="L21" s="53"/>
      <c r="M21" s="53"/>
      <c r="N21" s="56">
        <v>53000</v>
      </c>
      <c r="O21" s="94">
        <f>F21+G21+H21-I21+J21+K21-L21+M21-N21</f>
        <v>0</v>
      </c>
      <c r="P21" s="30" t="str">
        <f>ELOLAP!$G$7</f>
        <v>R16</v>
      </c>
      <c r="Q21" s="30" t="str">
        <f>ELOLAP!$H$7</f>
        <v>2014N1</v>
      </c>
      <c r="R21" s="31" t="str">
        <f>ELOLAP!$I$7</f>
        <v>00000000</v>
      </c>
      <c r="S21" s="31" t="str">
        <f>ELOLAP!$J$7</f>
        <v>20140410</v>
      </c>
      <c r="T21" s="19" t="s">
        <v>112</v>
      </c>
      <c r="U21" s="19" t="s">
        <v>181</v>
      </c>
      <c r="V21" s="32" t="str">
        <f>P21&amp;","&amp;Q21&amp;","&amp;R21&amp;","&amp;S21&amp;","&amp;T21&amp;","&amp;U21&amp;","&amp;"@"&amp;U21&amp;"00"&amp;A21&amp;","&amp;B21&amp;","&amp;C21&amp;","&amp;D21&amp;","&amp;E21&amp;","&amp;F21&amp;","&amp;G21&amp;","&amp;H21&amp;","&amp;I21&amp;","&amp;J21&amp;","&amp;K21&amp;","&amp;L21&amp;","&amp;M21&amp;","&amp;N21</f>
        <v>R16,2014N1,00000000,20140410,E,BEFT2C,@BEFT2C0003,LBETT,R,DE,HUF,,,10000000,10000000,,53000,,,53000</v>
      </c>
    </row>
    <row r="22" spans="1:21" ht="12.75">
      <c r="A22" s="95"/>
      <c r="B22" s="96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6"/>
      <c r="O22" s="90"/>
      <c r="P22" s="90"/>
      <c r="Q22" s="90"/>
      <c r="R22" s="31"/>
      <c r="U22" s="19"/>
    </row>
    <row r="23" spans="1:18" ht="13.5" thickBot="1">
      <c r="A23" s="97" t="s">
        <v>36</v>
      </c>
      <c r="B23" s="78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98"/>
      <c r="O23" s="48"/>
      <c r="R23" s="31"/>
    </row>
    <row r="24" spans="1:18" ht="12.75">
      <c r="A24" s="44"/>
      <c r="O24" s="48"/>
      <c r="R24" s="31"/>
    </row>
    <row r="25" spans="1:18" ht="12.75">
      <c r="A25" s="44"/>
      <c r="O25" s="48"/>
      <c r="R25" s="31"/>
    </row>
    <row r="26" spans="1:15" ht="12.75">
      <c r="A26" s="44"/>
      <c r="O26" s="48"/>
    </row>
    <row r="29" ht="12.75"/>
    <row r="30" ht="12.75"/>
    <row r="31" ht="12.75"/>
    <row r="32" ht="12.75"/>
    <row r="33" ht="12.75"/>
    <row r="34" ht="12.75"/>
    <row r="35" ht="12.75"/>
  </sheetData>
  <sheetProtection/>
  <mergeCells count="18">
    <mergeCell ref="G16:G17"/>
    <mergeCell ref="H16:H17"/>
    <mergeCell ref="A13:E13"/>
    <mergeCell ref="A14:A17"/>
    <mergeCell ref="B14:B17"/>
    <mergeCell ref="C14:C17"/>
    <mergeCell ref="D14:D17"/>
    <mergeCell ref="E14:E17"/>
    <mergeCell ref="K16:L16"/>
    <mergeCell ref="M16:M17"/>
    <mergeCell ref="F14:I14"/>
    <mergeCell ref="J14:N14"/>
    <mergeCell ref="F15:F17"/>
    <mergeCell ref="G15:H15"/>
    <mergeCell ref="I15:I17"/>
    <mergeCell ref="J15:J17"/>
    <mergeCell ref="K15:L15"/>
    <mergeCell ref="N15:N1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Magyar Nemzeti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nemethneed</dc:creator>
  <cp:keywords/>
  <dc:description/>
  <cp:lastModifiedBy>Kurán Zoltánné</cp:lastModifiedBy>
  <cp:lastPrinted>2008-03-20T16:03:07Z</cp:lastPrinted>
  <dcterms:created xsi:type="dcterms:W3CDTF">2005-11-09T14:27:23Z</dcterms:created>
  <dcterms:modified xsi:type="dcterms:W3CDTF">2013-11-19T13:23:19Z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-915314455</vt:i4>
  </property>
  <property fmtid="{D5CDD505-2E9C-101B-9397-08002B2CF9AE}" pid="3" name="_EmailSubject">
    <vt:lpwstr>fma honlapra minta adatszolgáltatások felrakásának kérdése</vt:lpwstr>
  </property>
  <property fmtid="{D5CDD505-2E9C-101B-9397-08002B2CF9AE}" pid="4" name="_AuthorEmail">
    <vt:lpwstr>horvathnek@mnb.hu</vt:lpwstr>
  </property>
  <property fmtid="{D5CDD505-2E9C-101B-9397-08002B2CF9AE}" pid="5" name="_AuthorEmailDisplayName">
    <vt:lpwstr>Horvátthné Fedor Katalin</vt:lpwstr>
  </property>
  <property fmtid="{D5CDD505-2E9C-101B-9397-08002B2CF9AE}" pid="6" name="_PreviousAdHocReviewCycleID">
    <vt:i4>369178648</vt:i4>
  </property>
  <property fmtid="{D5CDD505-2E9C-101B-9397-08002B2CF9AE}" pid="7" name="_ReviewingToolsShownOnce">
    <vt:lpwstr/>
  </property>
</Properties>
</file>