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90" windowWidth="12120" windowHeight="8385" firstSheet="5" activeTab="11"/>
  </bookViews>
  <sheets>
    <sheet name="TXT" sheetId="1" r:id="rId1"/>
    <sheet name="ELOLAP" sheetId="2" r:id="rId2"/>
    <sheet name="BEFK1_DE" sheetId="3" r:id="rId3"/>
    <sheet name="BEFK2_DE" sheetId="4" r:id="rId4"/>
    <sheet name="BEFK3_DE" sheetId="5" r:id="rId5"/>
    <sheet name="BEFK4_DE" sheetId="6" r:id="rId6"/>
    <sheet name="BEFK5_DE" sheetId="7" r:id="rId7"/>
    <sheet name="BEFT1_DE" sheetId="8" r:id="rId8"/>
    <sheet name="BEFT2_DE" sheetId="9" r:id="rId9"/>
    <sheet name="BEFT3_DE" sheetId="10" r:id="rId10"/>
    <sheet name="BEFT4_DE" sheetId="11" r:id="rId11"/>
    <sheet name="BEFT5_DE" sheetId="12" r:id="rId12"/>
  </sheets>
  <definedNames>
    <definedName name="_xlnm.Print_Titles" localSheetId="2">'BEFK1_DE'!$1:$4</definedName>
    <definedName name="_xlnm.Print_Titles" localSheetId="3">'BEFK2_DE'!$1:$4</definedName>
    <definedName name="_xlnm.Print_Titles" localSheetId="4">'BEFK3_DE'!$1:$4</definedName>
    <definedName name="_xlnm.Print_Titles" localSheetId="5">'BEFK4_DE'!$1:$4</definedName>
    <definedName name="_xlnm.Print_Titles" localSheetId="6">'BEFK5_DE'!$1:$5</definedName>
    <definedName name="_xlnm.Print_Titles" localSheetId="7">'BEFT1_DE'!$1:$4</definedName>
    <definedName name="_xlnm.Print_Titles" localSheetId="9">'BEFT3_DE'!$1:$4</definedName>
    <definedName name="_xlnm.Print_Titles" localSheetId="10">'BEFT4_DE'!$1:$4</definedName>
  </definedNames>
  <calcPr fullCalcOnLoad="1"/>
</workbook>
</file>

<file path=xl/comments10.xml><?xml version="1.0" encoding="utf-8"?>
<comments xmlns="http://schemas.openxmlformats.org/spreadsheetml/2006/main">
  <authors>
    <author>kuranzne</author>
  </authors>
  <commentList>
    <comment ref="J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11.xml><?xml version="1.0" encoding="utf-8"?>
<comments xmlns="http://schemas.openxmlformats.org/spreadsheetml/2006/main">
  <authors>
    <author>kuranzne</author>
  </authors>
  <commentList>
    <comment ref="O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m=i+j-k+l </t>
        </r>
      </text>
    </comment>
  </commentList>
</comments>
</file>

<file path=xl/comments12.xml><?xml version="1.0" encoding="utf-8"?>
<comments xmlns="http://schemas.openxmlformats.org/spreadsheetml/2006/main">
  <authors>
    <author>Kanyóné Pető Magdolna</author>
  </authors>
  <commentList>
    <comment ref="M1" authorId="0">
      <text>
        <r>
          <rPr>
            <b/>
            <sz val="8"/>
            <rFont val="Tahoma"/>
            <family val="2"/>
          </rPr>
          <t>Kanyóné Pető Magdolna:</t>
        </r>
        <r>
          <rPr>
            <sz val="8"/>
            <rFont val="Tahoma"/>
            <family val="2"/>
          </rPr>
          <t xml:space="preserve">
tá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</authors>
  <commentList>
    <comment ref="Q20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</commentList>
</comments>
</file>

<file path=xl/comments4.xml><?xml version="1.0" encoding="utf-8"?>
<comments xmlns="http://schemas.openxmlformats.org/spreadsheetml/2006/main">
  <authors>
    <author>kuranzne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Q2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o=j+k-l+n</t>
        </r>
      </text>
    </comment>
  </commentList>
</comments>
</file>

<file path=xl/comments5.xml><?xml version="1.0" encoding="utf-8"?>
<comments xmlns="http://schemas.openxmlformats.org/spreadsheetml/2006/main">
  <authors>
    <author>kuranzne</author>
  </authors>
  <commentList>
    <comment ref="K21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</commentList>
</comments>
</file>

<file path=xl/comments6.xml><?xml version="1.0" encoding="utf-8"?>
<comments xmlns="http://schemas.openxmlformats.org/spreadsheetml/2006/main">
  <authors>
    <author>kuranzne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h=e+f-g és n=j+k-l+m</t>
        </r>
      </text>
    </comment>
  </commentList>
</comments>
</file>

<file path=xl/comments7.xml><?xml version="1.0" encoding="utf-8"?>
<comments xmlns="http://schemas.openxmlformats.org/spreadsheetml/2006/main">
  <authors>
    <author>Kanyóné Pető Magdolna</author>
  </authors>
  <commentList>
    <comment ref="E1" authorId="0">
      <text>
        <r>
          <rPr>
            <b/>
            <sz val="8"/>
            <rFont val="Tahoma"/>
            <family val="2"/>
          </rPr>
          <t>Kanyóné Pető Magdolna:</t>
        </r>
        <r>
          <rPr>
            <sz val="8"/>
            <rFont val="Tahoma"/>
            <family val="2"/>
          </rPr>
          <t xml:space="preserve">
D</t>
        </r>
      </text>
    </comment>
    <comment ref="G1" authorId="0">
      <text>
        <r>
          <rPr>
            <b/>
            <sz val="8"/>
            <rFont val="Tahoma"/>
            <family val="2"/>
          </rPr>
          <t>Kanyóné Pető Magdolna:</t>
        </r>
        <r>
          <rPr>
            <sz val="8"/>
            <rFont val="Tahoma"/>
            <family val="2"/>
          </rPr>
          <t xml:space="preserve">
tá</t>
        </r>
      </text>
    </comment>
  </commentList>
</comments>
</file>

<file path=xl/comments8.xml><?xml version="1.0" encoding="utf-8"?>
<comments xmlns="http://schemas.openxmlformats.org/spreadsheetml/2006/main">
  <authors>
    <author>kuranzne</author>
  </authors>
  <commentList>
    <comment ref="V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</commentList>
</comments>
</file>

<file path=xl/sharedStrings.xml><?xml version="1.0" encoding="utf-8"?>
<sst xmlns="http://schemas.openxmlformats.org/spreadsheetml/2006/main" count="717" uniqueCount="186">
  <si>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</si>
  <si>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</si>
  <si>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</si>
  <si>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</si>
  <si>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</si>
  <si>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</si>
  <si>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</si>
  <si>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</si>
  <si>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</si>
  <si>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</si>
  <si>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</si>
  <si>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</si>
  <si>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</si>
  <si>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</si>
  <si>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</si>
  <si>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</si>
  <si>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</si>
  <si>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</si>
  <si>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</si>
  <si>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</si>
  <si>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</si>
  <si>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</si>
  <si>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</si>
  <si>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</si>
  <si>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</si>
  <si>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</si>
  <si>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</si>
  <si>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</si>
  <si>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</si>
  <si>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</si>
  <si>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</si>
  <si>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</si>
  <si>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</si>
  <si>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</si>
  <si>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</si>
  <si>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</si>
  <si>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</si>
  <si>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</si>
  <si>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</si>
  <si>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</si>
  <si>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</si>
  <si>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</si>
  <si>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</si>
  <si>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</si>
  <si>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</si>
  <si>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</si>
  <si>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</si>
  <si>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</si>
  <si>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</si>
  <si>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</si>
  <si>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</si>
  <si>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</si>
  <si>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</si>
  <si>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</si>
  <si>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</si>
  <si>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</si>
  <si>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</si>
  <si>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</si>
  <si>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</si>
  <si>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</si>
  <si>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</si>
  <si>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</si>
  <si>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</si>
  <si>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</si>
  <si>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</si>
  <si>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</si>
  <si>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</si>
  <si>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</si>
  <si>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</si>
  <si>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</si>
  <si>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</si>
  <si>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</si>
  <si>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</si>
  <si>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</si>
  <si>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</si>
  <si>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</si>
  <si>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</si>
  <si>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</si>
  <si>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</si>
  <si>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</si>
  <si>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</si>
  <si>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</si>
  <si>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</si>
  <si>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</si>
  <si>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</si>
  <si>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</si>
  <si>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</si>
  <si>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</si>
  <si>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</si>
  <si>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</si>
  <si>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</si>
  <si>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</si>
  <si>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</si>
  <si>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</si>
  <si>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</si>
  <si>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</si>
  <si>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</si>
  <si>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</si>
  <si>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</si>
  <si>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</si>
  <si>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</si>
  <si>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</si>
  <si>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</si>
  <si>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</si>
  <si>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</si>
  <si>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</si>
  <si>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</si>
  <si>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</si>
  <si>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</si>
  <si>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</si>
  <si>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</si>
  <si>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</si>
  <si>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</si>
  <si>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</si>
  <si>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</si>
  <si>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</si>
  <si>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</si>
  <si>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</si>
  <si>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</si>
  <si>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</si>
  <si>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</si>
  <si>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</si>
  <si>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</si>
  <si>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</si>
  <si>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</si>
  <si>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</si>
  <si>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</si>
  <si>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01</t>
  </si>
  <si>
    <t>02</t>
  </si>
  <si>
    <t>03</t>
  </si>
  <si>
    <t>04</t>
  </si>
  <si>
    <t>05</t>
  </si>
  <si>
    <t>06</t>
  </si>
  <si>
    <t>07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</si>
  <si>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</si>
  <si>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</si>
  <si>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</si>
  <si>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</si>
  <si>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</si>
  <si>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</si>
  <si>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</si>
  <si>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</si>
  <si>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</si>
  <si>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</si>
  <si>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</si>
  <si>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</si>
  <si>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</si>
  <si>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</si>
  <si>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KHITT</t>
  </si>
  <si>
    <t>CIB</t>
  </si>
  <si>
    <t>EHITT</t>
  </si>
  <si>
    <t>KERHITT</t>
  </si>
  <si>
    <t>VALTT</t>
  </si>
  <si>
    <t>ADEL</t>
  </si>
  <si>
    <t>08</t>
  </si>
  <si>
    <t>09</t>
  </si>
  <si>
    <t>10</t>
  </si>
  <si>
    <t>11</t>
  </si>
  <si>
    <t>PLIZT</t>
  </si>
  <si>
    <t>00000000</t>
  </si>
  <si>
    <t xml:space="preserve">Egyéb befektetések havi adatszolgáltatása  </t>
  </si>
  <si>
    <t>– egyéb pénzügyi közvetítők és pénzügyi kiegészítő tevékenységet végzők</t>
  </si>
  <si>
    <t>BEFT2_DE tábla</t>
  </si>
  <si>
    <t>Nem banki folyószámlák</t>
  </si>
  <si>
    <t>Időarányosan fizetendő kamatok időszak eleji nyitó állománya</t>
  </si>
  <si>
    <t>NBFSZLAT</t>
  </si>
  <si>
    <t>BEFT2DE</t>
  </si>
  <si>
    <t>BEFT5DE</t>
  </si>
  <si>
    <t>BEFT4DE</t>
  </si>
  <si>
    <t>BEFT3DE</t>
  </si>
  <si>
    <t>BEFT1DE</t>
  </si>
  <si>
    <t>BEFK5DE</t>
  </si>
  <si>
    <t>BEFK4DE</t>
  </si>
  <si>
    <t>BEFK3DE</t>
  </si>
  <si>
    <t>BEFK2DE</t>
  </si>
  <si>
    <t>BEFK1DE</t>
  </si>
  <si>
    <t>R17</t>
  </si>
  <si>
    <t>Szabványos fájlnév:</t>
  </si>
  <si>
    <t xml:space="preserve"> Fájlnév összetétele: </t>
  </si>
  <si>
    <t>3) adatszolgáltató 8 jegyű törzsszáma</t>
  </si>
  <si>
    <t>1) adatgyűjtés jele: R17</t>
  </si>
  <si>
    <t>LBETK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</si>
  <si>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</si>
  <si>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20110410</t>
  </si>
  <si>
    <t>2011N1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</si>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</sst>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F_t_-;\-* #,##0\ _F_t_-;_-* &quot;-&quot;??\ _F_t_-;_-@_-"/>
    <numFmt numFmtId="169" formatCode="mmm/yyyy"/>
    <numFmt numFmtId="170" formatCode="[$-40E]yyyy\.\ mmmm\ d\."/>
  </numFmts>
  <fonts count="57">
    <font>
      <sz val="10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Garamond"/>
      <family val="1"/>
    </font>
    <font>
      <sz val="10"/>
      <color indexed="52"/>
      <name val="Garamond"/>
      <family val="1"/>
    </font>
    <font>
      <sz val="10"/>
      <color indexed="22"/>
      <name val="Garamond"/>
      <family val="1"/>
    </font>
    <font>
      <sz val="10"/>
      <color indexed="9"/>
      <name val="Arial"/>
      <family val="2"/>
    </font>
    <font>
      <sz val="10"/>
      <color indexed="55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1" fillId="0" borderId="0" xfId="55" applyFont="1">
      <alignment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5" xfId="55" applyFont="1" applyFill="1" applyBorder="1">
      <alignment/>
      <protection/>
    </xf>
    <xf numFmtId="0" fontId="0" fillId="0" borderId="0" xfId="55" applyFont="1" applyFill="1">
      <alignment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0" xfId="55" applyFont="1" applyFill="1" applyBorder="1" applyAlignment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1" fillId="0" borderId="17" xfId="55" applyFont="1" applyFill="1" applyBorder="1" applyAlignment="1">
      <alignment/>
      <protection/>
    </xf>
    <xf numFmtId="0" fontId="0" fillId="0" borderId="18" xfId="55" applyFont="1" applyBorder="1">
      <alignment/>
      <protection/>
    </xf>
    <xf numFmtId="0" fontId="2" fillId="0" borderId="16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6" fillId="0" borderId="0" xfId="55" applyFont="1">
      <alignment/>
      <protection/>
    </xf>
    <xf numFmtId="0" fontId="6" fillId="0" borderId="0" xfId="55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15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1" fillId="0" borderId="19" xfId="55" applyFont="1" applyBorder="1" applyAlignment="1">
      <alignment vertical="center" wrapText="1"/>
      <protection/>
    </xf>
    <xf numFmtId="0" fontId="0" fillId="0" borderId="20" xfId="55" applyFont="1" applyBorder="1">
      <alignment/>
      <protection/>
    </xf>
    <xf numFmtId="0" fontId="7" fillId="0" borderId="0" xfId="55" applyFont="1" applyFill="1" applyBorder="1" applyAlignment="1">
      <alignment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" fillId="0" borderId="24" xfId="55" applyFont="1" applyBorder="1" applyAlignment="1">
      <alignment horizontal="center" vertical="center"/>
      <protection/>
    </xf>
    <xf numFmtId="0" fontId="0" fillId="0" borderId="25" xfId="55" applyFont="1" applyBorder="1">
      <alignment/>
      <protection/>
    </xf>
    <xf numFmtId="0" fontId="1" fillId="0" borderId="12" xfId="55" applyFont="1" applyFill="1" applyBorder="1" applyAlignment="1">
      <alignment vertical="center" wrapText="1"/>
      <protection/>
    </xf>
    <xf numFmtId="0" fontId="2" fillId="0" borderId="12" xfId="55" applyFont="1" applyFill="1" applyBorder="1">
      <alignment/>
      <protection/>
    </xf>
    <xf numFmtId="0" fontId="2" fillId="0" borderId="26" xfId="55" applyFont="1" applyFill="1" applyBorder="1">
      <alignment/>
      <protection/>
    </xf>
    <xf numFmtId="0" fontId="2" fillId="0" borderId="12" xfId="55" applyFont="1" applyFill="1" applyBorder="1" applyAlignment="1">
      <alignment horizontal="center"/>
      <protection/>
    </xf>
    <xf numFmtId="0" fontId="1" fillId="0" borderId="24" xfId="55" applyFont="1" applyFill="1" applyBorder="1" applyAlignment="1">
      <alignment vertical="center" wrapText="1"/>
      <protection/>
    </xf>
    <xf numFmtId="0" fontId="2" fillId="0" borderId="12" xfId="55" applyFont="1" applyBorder="1" applyAlignment="1">
      <alignment horizontal="center"/>
      <protection/>
    </xf>
    <xf numFmtId="0" fontId="2" fillId="0" borderId="26" xfId="55" applyFont="1" applyBorder="1" applyAlignment="1">
      <alignment horizont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vertical="center" wrapText="1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0" fillId="0" borderId="0" xfId="55" applyFont="1" applyFill="1" applyBorder="1">
      <alignment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28" xfId="55" applyFont="1" applyFill="1" applyBorder="1" applyAlignment="1">
      <alignment horizontal="center" vertical="center" wrapText="1"/>
      <protection/>
    </xf>
    <xf numFmtId="0" fontId="2" fillId="0" borderId="29" xfId="55" applyFont="1" applyBorder="1" applyAlignment="1">
      <alignment horizontal="center" vertical="center" wrapText="1"/>
      <protection/>
    </xf>
    <xf numFmtId="0" fontId="1" fillId="33" borderId="21" xfId="55" applyFont="1" applyFill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1" fillId="0" borderId="24" xfId="55" applyFont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/>
      <protection/>
    </xf>
    <xf numFmtId="0" fontId="1" fillId="0" borderId="20" xfId="55" applyFont="1" applyFill="1" applyBorder="1" applyAlignment="1">
      <alignment vertical="center" wrapText="1"/>
      <protection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2" fillId="33" borderId="18" xfId="55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0" fillId="33" borderId="11" xfId="55" applyFont="1" applyFill="1" applyBorder="1">
      <alignment/>
      <protection/>
    </xf>
    <xf numFmtId="0" fontId="0" fillId="33" borderId="15" xfId="55" applyFont="1" applyFill="1" applyBorder="1">
      <alignment/>
      <protection/>
    </xf>
    <xf numFmtId="0" fontId="0" fillId="33" borderId="18" xfId="55" applyFont="1" applyFill="1" applyBorder="1" applyAlignment="1">
      <alignment horizontal="center"/>
      <protection/>
    </xf>
    <xf numFmtId="0" fontId="0" fillId="33" borderId="11" xfId="55" applyFont="1" applyFill="1" applyBorder="1" applyAlignment="1">
      <alignment horizontal="center"/>
      <protection/>
    </xf>
    <xf numFmtId="0" fontId="0" fillId="33" borderId="25" xfId="55" applyFont="1" applyFill="1" applyBorder="1" applyAlignment="1">
      <alignment horizontal="center"/>
      <protection/>
    </xf>
    <xf numFmtId="0" fontId="0" fillId="33" borderId="12" xfId="55" applyFont="1" applyFill="1" applyBorder="1" applyAlignment="1">
      <alignment horizontal="center"/>
      <protection/>
    </xf>
    <xf numFmtId="0" fontId="0" fillId="33" borderId="12" xfId="55" applyFont="1" applyFill="1" applyBorder="1">
      <alignment/>
      <protection/>
    </xf>
    <xf numFmtId="0" fontId="0" fillId="33" borderId="26" xfId="55" applyFont="1" applyFill="1" applyBorder="1">
      <alignment/>
      <protection/>
    </xf>
    <xf numFmtId="0" fontId="2" fillId="33" borderId="18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11" xfId="55" applyFont="1" applyFill="1" applyBorder="1" applyAlignment="1">
      <alignment vertical="center" wrapText="1"/>
      <protection/>
    </xf>
    <xf numFmtId="0" fontId="2" fillId="33" borderId="11" xfId="55" applyFont="1" applyFill="1" applyBorder="1">
      <alignment/>
      <protection/>
    </xf>
    <xf numFmtId="0" fontId="2" fillId="33" borderId="15" xfId="55" applyFont="1" applyFill="1" applyBorder="1">
      <alignment/>
      <protection/>
    </xf>
    <xf numFmtId="0" fontId="0" fillId="33" borderId="25" xfId="55" applyFont="1" applyFill="1" applyBorder="1">
      <alignment/>
      <protection/>
    </xf>
    <xf numFmtId="0" fontId="2" fillId="33" borderId="12" xfId="55" applyFont="1" applyFill="1" applyBorder="1" applyAlignment="1">
      <alignment horizontal="center" vertical="center" wrapText="1"/>
      <protection/>
    </xf>
    <xf numFmtId="0" fontId="2" fillId="33" borderId="12" xfId="55" applyFont="1" applyFill="1" applyBorder="1" applyAlignment="1">
      <alignment vertical="center" wrapText="1"/>
      <protection/>
    </xf>
    <xf numFmtId="0" fontId="2" fillId="33" borderId="12" xfId="55" applyFont="1" applyFill="1" applyBorder="1">
      <alignment/>
      <protection/>
    </xf>
    <xf numFmtId="0" fontId="2" fillId="33" borderId="33" xfId="55" applyFont="1" applyFill="1" applyBorder="1" applyAlignment="1">
      <alignment horizontal="center"/>
      <protection/>
    </xf>
    <xf numFmtId="0" fontId="2" fillId="33" borderId="26" xfId="55" applyFont="1" applyFill="1" applyBorder="1">
      <alignment/>
      <protection/>
    </xf>
    <xf numFmtId="0" fontId="1" fillId="33" borderId="27" xfId="55" applyFont="1" applyFill="1" applyBorder="1" applyAlignment="1">
      <alignment horizontal="center" vertical="center" wrapText="1"/>
      <protection/>
    </xf>
    <xf numFmtId="0" fontId="1" fillId="33" borderId="11" xfId="55" applyFont="1" applyFill="1" applyBorder="1" applyAlignment="1">
      <alignment vertical="center" wrapText="1"/>
      <protection/>
    </xf>
    <xf numFmtId="0" fontId="2" fillId="33" borderId="25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/>
      <protection/>
    </xf>
    <xf numFmtId="0" fontId="1" fillId="33" borderId="12" xfId="55" applyFont="1" applyFill="1" applyBorder="1" applyAlignment="1">
      <alignment vertical="center" wrapText="1"/>
      <protection/>
    </xf>
    <xf numFmtId="0" fontId="2" fillId="33" borderId="18" xfId="55" applyFont="1" applyFill="1" applyBorder="1">
      <alignment/>
      <protection/>
    </xf>
    <xf numFmtId="0" fontId="2" fillId="33" borderId="25" xfId="55" applyFont="1" applyFill="1" applyBorder="1">
      <alignment/>
      <protection/>
    </xf>
    <xf numFmtId="0" fontId="8" fillId="33" borderId="11" xfId="55" applyFont="1" applyFill="1" applyBorder="1">
      <alignment/>
      <protection/>
    </xf>
    <xf numFmtId="0" fontId="8" fillId="33" borderId="15" xfId="55" applyFont="1" applyFill="1" applyBorder="1">
      <alignment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left"/>
      <protection/>
    </xf>
    <xf numFmtId="0" fontId="1" fillId="0" borderId="34" xfId="55" applyFont="1" applyBorder="1" applyAlignment="1">
      <alignment horizontal="center" vertical="center" wrapText="1"/>
      <protection/>
    </xf>
    <xf numFmtId="0" fontId="1" fillId="0" borderId="35" xfId="55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vertical="center" wrapText="1"/>
      <protection/>
    </xf>
    <xf numFmtId="0" fontId="1" fillId="0" borderId="11" xfId="55" applyFont="1" applyFill="1" applyBorder="1" applyAlignment="1">
      <alignment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0" fontId="2" fillId="0" borderId="25" xfId="55" applyFont="1" applyFill="1" applyBorder="1" applyAlignment="1">
      <alignment horizontal="center"/>
      <protection/>
    </xf>
    <xf numFmtId="0" fontId="11" fillId="0" borderId="0" xfId="55" applyFont="1" applyAlignment="1">
      <alignment/>
      <protection/>
    </xf>
    <xf numFmtId="0" fontId="2" fillId="33" borderId="14" xfId="55" applyFont="1" applyFill="1" applyBorder="1" applyAlignment="1">
      <alignment horizontal="center" vertical="center" wrapText="1"/>
      <protection/>
    </xf>
    <xf numFmtId="0" fontId="1" fillId="33" borderId="33" xfId="55" applyFont="1" applyFill="1" applyBorder="1" applyAlignment="1">
      <alignment horizontal="center" vertical="center" wrapText="1"/>
      <protection/>
    </xf>
    <xf numFmtId="0" fontId="14" fillId="34" borderId="0" xfId="55" applyNumberFormat="1" applyFont="1" applyFill="1" applyBorder="1" applyAlignment="1">
      <alignment horizontal="left" vertical="center" wrapText="1"/>
      <protection/>
    </xf>
    <xf numFmtId="0" fontId="15" fillId="0" borderId="36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wrapText="1"/>
      <protection/>
    </xf>
    <xf numFmtId="0" fontId="2" fillId="0" borderId="0" xfId="55" applyFont="1" applyAlignment="1">
      <alignment horizontal="center"/>
      <protection/>
    </xf>
    <xf numFmtId="0" fontId="16" fillId="0" borderId="37" xfId="55" applyNumberFormat="1" applyFont="1" applyFill="1" applyBorder="1" applyAlignment="1">
      <alignment horizontal="left" vertical="center" wrapText="1"/>
      <protection/>
    </xf>
    <xf numFmtId="0" fontId="17" fillId="0" borderId="38" xfId="55" applyNumberFormat="1" applyFont="1" applyFill="1" applyBorder="1" applyAlignment="1">
      <alignment horizontal="left" vertical="center" wrapText="1"/>
      <protection/>
    </xf>
    <xf numFmtId="0" fontId="17" fillId="0" borderId="39" xfId="55" applyNumberFormat="1" applyFont="1" applyFill="1" applyBorder="1" applyAlignment="1">
      <alignment horizontal="left" vertical="center" wrapText="1"/>
      <protection/>
    </xf>
    <xf numFmtId="0" fontId="4" fillId="0" borderId="39" xfId="43" applyNumberFormat="1" applyFill="1" applyBorder="1" applyAlignment="1" applyProtection="1">
      <alignment horizontal="left" vertical="center" wrapText="1"/>
      <protection/>
    </xf>
    <xf numFmtId="0" fontId="16" fillId="0" borderId="40" xfId="55" applyNumberFormat="1" applyFont="1" applyFill="1" applyBorder="1" applyAlignment="1">
      <alignment horizontal="left" vertical="center" wrapText="1"/>
      <protection/>
    </xf>
    <xf numFmtId="0" fontId="17" fillId="0" borderId="41" xfId="55" applyNumberFormat="1" applyFont="1" applyFill="1" applyBorder="1" applyAlignment="1">
      <alignment horizontal="left" vertical="center" wrapText="1"/>
      <protection/>
    </xf>
    <xf numFmtId="0" fontId="17" fillId="0" borderId="42" xfId="55" applyNumberFormat="1" applyFont="1" applyFill="1" applyBorder="1" applyAlignment="1">
      <alignment horizontal="left" vertical="center" wrapText="1"/>
      <protection/>
    </xf>
    <xf numFmtId="49" fontId="2" fillId="0" borderId="23" xfId="55" applyNumberFormat="1" applyFont="1" applyFill="1" applyBorder="1" applyAlignment="1">
      <alignment horizontal="center" vertical="center" wrapText="1"/>
      <protection/>
    </xf>
    <xf numFmtId="3" fontId="2" fillId="33" borderId="11" xfId="55" applyNumberFormat="1" applyFont="1" applyFill="1" applyBorder="1">
      <alignment/>
      <protection/>
    </xf>
    <xf numFmtId="3" fontId="2" fillId="33" borderId="15" xfId="55" applyNumberFormat="1" applyFont="1" applyFill="1" applyBorder="1">
      <alignment/>
      <protection/>
    </xf>
    <xf numFmtId="0" fontId="2" fillId="0" borderId="11" xfId="55" applyFont="1" applyFill="1" applyBorder="1" applyAlignment="1">
      <alignment horizontal="center"/>
      <protection/>
    </xf>
    <xf numFmtId="3" fontId="2" fillId="0" borderId="0" xfId="55" applyNumberFormat="1" applyFont="1" applyFill="1" applyBorder="1">
      <alignment/>
      <protection/>
    </xf>
    <xf numFmtId="3" fontId="0" fillId="0" borderId="0" xfId="55" applyNumberFormat="1" applyFont="1">
      <alignment/>
      <protection/>
    </xf>
    <xf numFmtId="0" fontId="2" fillId="35" borderId="11" xfId="55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>
      <alignment/>
      <protection/>
    </xf>
    <xf numFmtId="3" fontId="2" fillId="0" borderId="27" xfId="55" applyNumberFormat="1" applyFont="1" applyFill="1" applyBorder="1" applyAlignment="1">
      <alignment horizontal="center"/>
      <protection/>
    </xf>
    <xf numFmtId="3" fontId="10" fillId="35" borderId="11" xfId="55" applyNumberFormat="1" applyFont="1" applyFill="1" applyBorder="1">
      <alignment/>
      <protection/>
    </xf>
    <xf numFmtId="3" fontId="2" fillId="35" borderId="11" xfId="55" applyNumberFormat="1" applyFont="1" applyFill="1" applyBorder="1">
      <alignment/>
      <protection/>
    </xf>
    <xf numFmtId="3" fontId="10" fillId="35" borderId="15" xfId="55" applyNumberFormat="1" applyFont="1" applyFill="1" applyBorder="1">
      <alignment/>
      <protection/>
    </xf>
    <xf numFmtId="3" fontId="2" fillId="0" borderId="15" xfId="55" applyNumberFormat="1" applyFont="1" applyFill="1" applyBorder="1">
      <alignment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3" fontId="2" fillId="0" borderId="27" xfId="55" applyNumberFormat="1" applyFont="1" applyFill="1" applyBorder="1" applyAlignment="1">
      <alignment horizontal="center" vertical="center" wrapText="1"/>
      <protection/>
    </xf>
    <xf numFmtId="3" fontId="2" fillId="0" borderId="11" xfId="55" applyNumberFormat="1" applyFont="1" applyFill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0" fillId="0" borderId="11" xfId="55" applyFont="1" applyBorder="1" applyAlignment="1">
      <alignment horizontal="left"/>
      <protection/>
    </xf>
    <xf numFmtId="0" fontId="0" fillId="35" borderId="11" xfId="55" applyFont="1" applyFill="1" applyBorder="1">
      <alignment/>
      <protection/>
    </xf>
    <xf numFmtId="3" fontId="0" fillId="0" borderId="11" xfId="55" applyNumberFormat="1" applyFont="1" applyBorder="1" applyAlignment="1">
      <alignment horizontal="center"/>
      <protection/>
    </xf>
    <xf numFmtId="3" fontId="0" fillId="0" borderId="15" xfId="55" applyNumberFormat="1" applyFont="1" applyBorder="1" applyAlignment="1">
      <alignment horizontal="center"/>
      <protection/>
    </xf>
    <xf numFmtId="0" fontId="0" fillId="0" borderId="11" xfId="55" applyNumberFormat="1" applyFont="1" applyBorder="1" applyAlignment="1">
      <alignment horizontal="center"/>
      <protection/>
    </xf>
    <xf numFmtId="3" fontId="0" fillId="0" borderId="11" xfId="40" applyNumberFormat="1" applyFill="1" applyBorder="1" applyAlignment="1">
      <alignment horizontal="center"/>
    </xf>
    <xf numFmtId="3" fontId="0" fillId="0" borderId="27" xfId="55" applyNumberFormat="1" applyFont="1" applyBorder="1" applyAlignment="1">
      <alignment horizontal="center"/>
      <protection/>
    </xf>
    <xf numFmtId="3" fontId="0" fillId="0" borderId="11" xfId="40" applyNumberFormat="1" applyBorder="1" applyAlignment="1">
      <alignment horizontal="center"/>
    </xf>
    <xf numFmtId="0" fontId="0" fillId="35" borderId="11" xfId="55" applyNumberFormat="1" applyFont="1" applyFill="1" applyBorder="1">
      <alignment/>
      <protection/>
    </xf>
    <xf numFmtId="168" fontId="0" fillId="35" borderId="11" xfId="40" applyNumberFormat="1" applyFill="1" applyBorder="1" applyAlignment="1">
      <alignment/>
    </xf>
    <xf numFmtId="0" fontId="9" fillId="35" borderId="11" xfId="55" applyFont="1" applyFill="1" applyBorder="1">
      <alignment/>
      <protection/>
    </xf>
    <xf numFmtId="14" fontId="0" fillId="0" borderId="11" xfId="55" applyNumberFormat="1" applyFont="1" applyBorder="1">
      <alignment/>
      <protection/>
    </xf>
    <xf numFmtId="0" fontId="2" fillId="0" borderId="18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0" fillId="0" borderId="13" xfId="55" applyFont="1" applyBorder="1" applyAlignment="1">
      <alignment horizontal="center"/>
      <protection/>
    </xf>
    <xf numFmtId="49" fontId="2" fillId="0" borderId="22" xfId="55" applyNumberFormat="1" applyFont="1" applyFill="1" applyBorder="1" applyAlignment="1">
      <alignment horizontal="center" vertical="center" wrapText="1"/>
      <protection/>
    </xf>
    <xf numFmtId="0" fontId="0" fillId="35" borderId="11" xfId="55" applyFont="1" applyFill="1" applyBorder="1" applyAlignment="1">
      <alignment horizontal="center"/>
      <protection/>
    </xf>
    <xf numFmtId="3" fontId="0" fillId="35" borderId="11" xfId="55" applyNumberFormat="1" applyFont="1" applyFill="1" applyBorder="1" applyAlignment="1">
      <alignment horizontal="center"/>
      <protection/>
    </xf>
    <xf numFmtId="3" fontId="0" fillId="35" borderId="11" xfId="40" applyNumberFormat="1" applyFill="1" applyBorder="1" applyAlignment="1">
      <alignment horizontal="center"/>
    </xf>
    <xf numFmtId="49" fontId="2" fillId="0" borderId="31" xfId="55" applyNumberFormat="1" applyFont="1" applyFill="1" applyBorder="1" applyAlignment="1">
      <alignment horizontal="center" vertical="center" wrapText="1"/>
      <protection/>
    </xf>
    <xf numFmtId="0" fontId="0" fillId="0" borderId="11" xfId="55" applyNumberFormat="1" applyFont="1" applyBorder="1">
      <alignment/>
      <protection/>
    </xf>
    <xf numFmtId="0" fontId="2" fillId="0" borderId="0" xfId="55" applyFont="1" quotePrefix="1">
      <alignment/>
      <protection/>
    </xf>
    <xf numFmtId="0" fontId="2" fillId="0" borderId="0" xfId="55" applyFont="1" applyFill="1">
      <alignment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3" fontId="2" fillId="33" borderId="11" xfId="55" applyNumberFormat="1" applyFont="1" applyFill="1" applyBorder="1" applyAlignment="1">
      <alignment horizontal="center"/>
      <protection/>
    </xf>
    <xf numFmtId="3" fontId="2" fillId="0" borderId="11" xfId="55" applyNumberFormat="1" applyFont="1" applyBorder="1">
      <alignment/>
      <protection/>
    </xf>
    <xf numFmtId="3" fontId="0" fillId="35" borderId="11" xfId="55" applyNumberFormat="1" applyFont="1" applyFill="1" applyBorder="1">
      <alignment/>
      <protection/>
    </xf>
    <xf numFmtId="49" fontId="2" fillId="0" borderId="0" xfId="55" applyNumberFormat="1" applyFont="1">
      <alignment/>
      <protection/>
    </xf>
    <xf numFmtId="0" fontId="20" fillId="0" borderId="0" xfId="55" applyFont="1">
      <alignment/>
      <protection/>
    </xf>
    <xf numFmtId="0" fontId="0" fillId="0" borderId="44" xfId="55" applyFont="1" applyFill="1" applyBorder="1">
      <alignment/>
      <protection/>
    </xf>
    <xf numFmtId="0" fontId="21" fillId="0" borderId="0" xfId="55" applyFont="1">
      <alignment/>
      <protection/>
    </xf>
    <xf numFmtId="0" fontId="21" fillId="0" borderId="0" xfId="55" applyFont="1">
      <alignment/>
      <protection/>
    </xf>
    <xf numFmtId="0" fontId="2" fillId="36" borderId="0" xfId="55" applyFont="1" applyFill="1">
      <alignment/>
      <protection/>
    </xf>
    <xf numFmtId="3" fontId="21" fillId="0" borderId="0" xfId="55" applyNumberFormat="1" applyFont="1">
      <alignment/>
      <protection/>
    </xf>
    <xf numFmtId="3" fontId="2" fillId="35" borderId="15" xfId="55" applyNumberFormat="1" applyFont="1" applyFill="1" applyBorder="1">
      <alignment/>
      <protection/>
    </xf>
    <xf numFmtId="0" fontId="2" fillId="35" borderId="12" xfId="55" applyFont="1" applyFill="1" applyBorder="1">
      <alignment/>
      <protection/>
    </xf>
    <xf numFmtId="3" fontId="21" fillId="0" borderId="0" xfId="55" applyNumberFormat="1" applyFont="1" applyFill="1">
      <alignment/>
      <protection/>
    </xf>
    <xf numFmtId="49" fontId="17" fillId="36" borderId="42" xfId="55" applyNumberFormat="1" applyFont="1" applyFill="1" applyBorder="1" applyAlignment="1">
      <alignment horizontal="left" vertical="center" wrapText="1"/>
      <protection/>
    </xf>
    <xf numFmtId="0" fontId="2" fillId="0" borderId="0" xfId="55" applyNumberFormat="1" applyFont="1">
      <alignment/>
      <protection/>
    </xf>
    <xf numFmtId="0" fontId="2" fillId="0" borderId="0" xfId="55" applyNumberFormat="1" applyFont="1" quotePrefix="1">
      <alignment/>
      <protection/>
    </xf>
    <xf numFmtId="49" fontId="2" fillId="36" borderId="0" xfId="55" applyNumberFormat="1" applyFont="1" applyFill="1">
      <alignment/>
      <protection/>
    </xf>
    <xf numFmtId="0" fontId="12" fillId="0" borderId="45" xfId="55" applyNumberFormat="1" applyFont="1" applyFill="1" applyBorder="1" applyAlignment="1">
      <alignment horizontal="center" vertical="center" wrapText="1"/>
      <protection/>
    </xf>
    <xf numFmtId="0" fontId="12" fillId="0" borderId="46" xfId="55" applyNumberFormat="1" applyFont="1" applyFill="1" applyBorder="1" applyAlignment="1">
      <alignment horizontal="center" vertical="center" wrapText="1"/>
      <protection/>
    </xf>
    <xf numFmtId="0" fontId="12" fillId="0" borderId="47" xfId="55" applyNumberFormat="1" applyFont="1" applyFill="1" applyBorder="1" applyAlignment="1">
      <alignment horizontal="center" vertical="center" wrapText="1"/>
      <protection/>
    </xf>
    <xf numFmtId="0" fontId="13" fillId="0" borderId="48" xfId="55" applyNumberFormat="1" applyFont="1" applyFill="1" applyBorder="1" applyAlignment="1">
      <alignment horizontal="center" vertical="center" wrapText="1"/>
      <protection/>
    </xf>
    <xf numFmtId="0" fontId="13" fillId="0" borderId="49" xfId="55" applyNumberFormat="1" applyFont="1" applyFill="1" applyBorder="1" applyAlignment="1">
      <alignment horizontal="center" vertical="center" wrapText="1"/>
      <protection/>
    </xf>
    <xf numFmtId="0" fontId="13" fillId="0" borderId="50" xfId="55" applyNumberFormat="1" applyFont="1" applyFill="1" applyBorder="1" applyAlignment="1">
      <alignment horizontal="center" vertical="center" wrapText="1"/>
      <protection/>
    </xf>
    <xf numFmtId="0" fontId="15" fillId="0" borderId="51" xfId="55" applyNumberFormat="1" applyFont="1" applyFill="1" applyBorder="1" applyAlignment="1">
      <alignment horizontal="center" vertical="center" wrapText="1"/>
      <protection/>
    </xf>
    <xf numFmtId="0" fontId="15" fillId="0" borderId="52" xfId="55" applyNumberFormat="1" applyFont="1" applyFill="1" applyBorder="1" applyAlignment="1">
      <alignment horizontal="center" vertical="center" wrapText="1"/>
      <protection/>
    </xf>
    <xf numFmtId="0" fontId="15" fillId="0" borderId="53" xfId="55" applyNumberFormat="1" applyFont="1" applyFill="1" applyBorder="1" applyAlignment="1">
      <alignment horizontal="center" vertical="center" wrapText="1"/>
      <protection/>
    </xf>
    <xf numFmtId="0" fontId="1" fillId="0" borderId="54" xfId="55" applyFont="1" applyFill="1" applyBorder="1" applyAlignment="1">
      <alignment horizontal="center" vertical="center" wrapText="1"/>
      <protection/>
    </xf>
    <xf numFmtId="0" fontId="1" fillId="0" borderId="55" xfId="55" applyFont="1" applyFill="1" applyBorder="1" applyAlignment="1">
      <alignment horizontal="center" vertical="center" wrapText="1"/>
      <protection/>
    </xf>
    <xf numFmtId="0" fontId="1" fillId="0" borderId="56" xfId="55" applyFont="1" applyFill="1" applyBorder="1" applyAlignment="1">
      <alignment horizontal="center" vertical="center" wrapText="1"/>
      <protection/>
    </xf>
    <xf numFmtId="0" fontId="1" fillId="0" borderId="57" xfId="55" applyFont="1" applyFill="1" applyBorder="1" applyAlignment="1">
      <alignment horizontal="center" vertical="center" wrapText="1"/>
      <protection/>
    </xf>
    <xf numFmtId="0" fontId="1" fillId="0" borderId="58" xfId="55" applyFont="1" applyFill="1" applyBorder="1" applyAlignment="1">
      <alignment horizontal="center" vertical="center" wrapText="1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1" fillId="0" borderId="59" xfId="55" applyFont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60" xfId="55" applyFont="1" applyFill="1" applyBorder="1" applyAlignment="1">
      <alignment horizontal="center" vertical="center" wrapText="1"/>
      <protection/>
    </xf>
    <xf numFmtId="0" fontId="1" fillId="0" borderId="61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60" xfId="55" applyFont="1" applyFill="1" applyBorder="1" applyAlignment="1">
      <alignment horizontal="center"/>
      <protection/>
    </xf>
    <xf numFmtId="0" fontId="1" fillId="0" borderId="61" xfId="55" applyFont="1" applyFill="1" applyBorder="1" applyAlignment="1">
      <alignment horizontal="center"/>
      <protection/>
    </xf>
    <xf numFmtId="0" fontId="1" fillId="0" borderId="27" xfId="55" applyFont="1" applyFill="1" applyBorder="1" applyAlignment="1">
      <alignment horizontal="center" vertical="center" wrapText="1"/>
      <protection/>
    </xf>
    <xf numFmtId="0" fontId="1" fillId="0" borderId="62" xfId="55" applyFont="1" applyFill="1" applyBorder="1" applyAlignment="1">
      <alignment horizontal="center" vertical="center" wrapText="1"/>
      <protection/>
    </xf>
    <xf numFmtId="0" fontId="1" fillId="0" borderId="63" xfId="55" applyFont="1" applyFill="1" applyBorder="1" applyAlignment="1">
      <alignment horizontal="center" vertical="center" wrapText="1"/>
      <protection/>
    </xf>
    <xf numFmtId="0" fontId="1" fillId="0" borderId="64" xfId="55" applyFont="1" applyFill="1" applyBorder="1" applyAlignment="1">
      <alignment horizontal="center" vertical="center" wrapText="1"/>
      <protection/>
    </xf>
    <xf numFmtId="0" fontId="1" fillId="0" borderId="65" xfId="55" applyFont="1" applyFill="1" applyBorder="1" applyAlignment="1">
      <alignment horizontal="center" vertical="center" wrapText="1"/>
      <protection/>
    </xf>
    <xf numFmtId="0" fontId="1" fillId="0" borderId="21" xfId="55" applyFont="1" applyFill="1" applyBorder="1" applyAlignment="1">
      <alignment horizontal="center" vertical="center" wrapText="1"/>
      <protection/>
    </xf>
    <xf numFmtId="0" fontId="1" fillId="0" borderId="59" xfId="55" applyFont="1" applyFill="1" applyBorder="1" applyAlignment="1">
      <alignment horizontal="center" vertical="center" wrapText="1"/>
      <protection/>
    </xf>
    <xf numFmtId="0" fontId="1" fillId="35" borderId="19" xfId="55" applyFont="1" applyFill="1" applyBorder="1" applyAlignment="1">
      <alignment horizontal="left"/>
      <protection/>
    </xf>
    <xf numFmtId="0" fontId="1" fillId="35" borderId="66" xfId="55" applyFont="1" applyFill="1" applyBorder="1" applyAlignment="1">
      <alignment horizontal="left"/>
      <protection/>
    </xf>
    <xf numFmtId="0" fontId="1" fillId="35" borderId="67" xfId="55" applyFont="1" applyFill="1" applyBorder="1" applyAlignment="1">
      <alignment horizontal="left"/>
      <protection/>
    </xf>
    <xf numFmtId="0" fontId="1" fillId="0" borderId="21" xfId="55" applyFont="1" applyBorder="1" applyAlignment="1">
      <alignment horizontal="center" vertical="center"/>
      <protection/>
    </xf>
    <xf numFmtId="0" fontId="1" fillId="0" borderId="59" xfId="55" applyFont="1" applyBorder="1" applyAlignment="1">
      <alignment horizontal="center" vertical="center"/>
      <protection/>
    </xf>
    <xf numFmtId="0" fontId="1" fillId="0" borderId="68" xfId="55" applyFont="1" applyFill="1" applyBorder="1" applyAlignment="1">
      <alignment horizontal="center" vertical="center" wrapText="1"/>
      <protection/>
    </xf>
    <xf numFmtId="0" fontId="1" fillId="0" borderId="69" xfId="55" applyFont="1" applyFill="1" applyBorder="1" applyAlignment="1">
      <alignment horizontal="center" vertical="center" wrapText="1"/>
      <protection/>
    </xf>
    <xf numFmtId="0" fontId="1" fillId="0" borderId="70" xfId="55" applyFont="1" applyFill="1" applyBorder="1" applyAlignment="1">
      <alignment horizontal="center" vertical="center" wrapText="1"/>
      <protection/>
    </xf>
    <xf numFmtId="0" fontId="1" fillId="0" borderId="71" xfId="55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72" xfId="55" applyFont="1" applyFill="1" applyBorder="1" applyAlignment="1">
      <alignment horizontal="center" vertical="center" wrapText="1"/>
      <protection/>
    </xf>
    <xf numFmtId="0" fontId="1" fillId="0" borderId="11" xfId="55" applyFont="1" applyFill="1" applyBorder="1" applyAlignment="1">
      <alignment horizontal="center" vertical="center" wrapText="1"/>
      <protection/>
    </xf>
    <xf numFmtId="0" fontId="1" fillId="0" borderId="73" xfId="55" applyFont="1" applyFill="1" applyBorder="1" applyAlignment="1">
      <alignment horizontal="center" vertical="center" wrapText="1"/>
      <protection/>
    </xf>
    <xf numFmtId="0" fontId="1" fillId="0" borderId="74" xfId="55" applyFont="1" applyFill="1" applyBorder="1" applyAlignment="1">
      <alignment horizontal="center" vertical="center" wrapText="1"/>
      <protection/>
    </xf>
    <xf numFmtId="0" fontId="1" fillId="0" borderId="70" xfId="55" applyFont="1" applyBorder="1" applyAlignment="1">
      <alignment horizontal="center" vertical="center" wrapText="1"/>
      <protection/>
    </xf>
    <xf numFmtId="0" fontId="1" fillId="0" borderId="71" xfId="55" applyFont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/>
      <protection/>
    </xf>
    <xf numFmtId="0" fontId="1" fillId="0" borderId="35" xfId="55" applyFont="1" applyFill="1" applyBorder="1" applyAlignment="1">
      <alignment horizontal="center"/>
      <protection/>
    </xf>
    <xf numFmtId="0" fontId="1" fillId="0" borderId="70" xfId="55" applyFont="1" applyFill="1" applyBorder="1" applyAlignment="1">
      <alignment horizontal="center"/>
      <protection/>
    </xf>
    <xf numFmtId="0" fontId="1" fillId="0" borderId="75" xfId="55" applyFont="1" applyFill="1" applyBorder="1" applyAlignment="1">
      <alignment horizontal="center" vertical="center" wrapText="1"/>
      <protection/>
    </xf>
    <xf numFmtId="0" fontId="1" fillId="0" borderId="76" xfId="55" applyFont="1" applyFill="1" applyBorder="1" applyAlignment="1">
      <alignment horizontal="center" vertical="center" wrapText="1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1" fillId="0" borderId="77" xfId="55" applyFont="1" applyFill="1" applyBorder="1" applyAlignment="1">
      <alignment horizontal="center" vertical="center" wrapText="1"/>
      <protection/>
    </xf>
    <xf numFmtId="0" fontId="1" fillId="35" borderId="35" xfId="55" applyFont="1" applyFill="1" applyBorder="1" applyAlignment="1">
      <alignment horizontal="left"/>
      <protection/>
    </xf>
    <xf numFmtId="0" fontId="1" fillId="35" borderId="70" xfId="55" applyFont="1" applyFill="1" applyBorder="1" applyAlignment="1">
      <alignment horizontal="left"/>
      <protection/>
    </xf>
    <xf numFmtId="0" fontId="1" fillId="0" borderId="69" xfId="55" applyFont="1" applyBorder="1" applyAlignment="1">
      <alignment horizontal="center" vertical="center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1" fillId="0" borderId="78" xfId="55" applyFont="1" applyFill="1" applyBorder="1" applyAlignment="1">
      <alignment horizontal="center" vertical="center" wrapText="1"/>
      <protection/>
    </xf>
    <xf numFmtId="0" fontId="1" fillId="0" borderId="79" xfId="55" applyFont="1" applyFill="1" applyBorder="1" applyAlignment="1">
      <alignment horizontal="center" vertical="center" wrapText="1"/>
      <protection/>
    </xf>
    <xf numFmtId="0" fontId="1" fillId="0" borderId="80" xfId="55" applyFont="1" applyFill="1" applyBorder="1" applyAlignment="1">
      <alignment horizontal="center" vertical="center" wrapText="1"/>
      <protection/>
    </xf>
    <xf numFmtId="0" fontId="1" fillId="33" borderId="21" xfId="55" applyFont="1" applyFill="1" applyBorder="1" applyAlignment="1">
      <alignment horizontal="center" vertical="center" wrapText="1"/>
      <protection/>
    </xf>
    <xf numFmtId="0" fontId="1" fillId="33" borderId="59" xfId="55" applyFont="1" applyFill="1" applyBorder="1" applyAlignment="1">
      <alignment horizontal="center" vertical="center" wrapText="1"/>
      <protection/>
    </xf>
    <xf numFmtId="0" fontId="1" fillId="33" borderId="69" xfId="55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6" xfId="55" applyFont="1" applyFill="1" applyBorder="1" applyAlignment="1">
      <alignment horizontal="center" vertical="center" wrapText="1"/>
      <protection/>
    </xf>
    <xf numFmtId="0" fontId="1" fillId="0" borderId="81" xfId="55" applyFont="1" applyFill="1" applyBorder="1" applyAlignment="1">
      <alignment horizontal="center" vertical="center" wrapText="1"/>
      <protection/>
    </xf>
    <xf numFmtId="0" fontId="1" fillId="0" borderId="34" xfId="55" applyFont="1" applyBorder="1" applyAlignment="1">
      <alignment horizontal="center" vertical="center"/>
      <protection/>
    </xf>
    <xf numFmtId="0" fontId="1" fillId="0" borderId="78" xfId="55" applyFont="1" applyBorder="1" applyAlignment="1">
      <alignment horizontal="center" vertical="center"/>
      <protection/>
    </xf>
    <xf numFmtId="0" fontId="1" fillId="0" borderId="79" xfId="55" applyFont="1" applyBorder="1" applyAlignment="1">
      <alignment horizontal="center" vertical="center"/>
      <protection/>
    </xf>
    <xf numFmtId="0" fontId="1" fillId="0" borderId="19" xfId="55" applyFont="1" applyFill="1" applyBorder="1" applyAlignment="1">
      <alignment horizontal="center" vertical="center" wrapText="1"/>
      <protection/>
    </xf>
    <xf numFmtId="0" fontId="1" fillId="0" borderId="67" xfId="55" applyFont="1" applyFill="1" applyBorder="1" applyAlignment="1">
      <alignment horizontal="center" vertical="center" wrapText="1"/>
      <protection/>
    </xf>
    <xf numFmtId="0" fontId="1" fillId="35" borderId="19" xfId="55" applyFont="1" applyFill="1" applyBorder="1" applyAlignment="1">
      <alignment horizontal="left" wrapText="1"/>
      <protection/>
    </xf>
    <xf numFmtId="0" fontId="1" fillId="35" borderId="66" xfId="55" applyFont="1" applyFill="1" applyBorder="1" applyAlignment="1">
      <alignment horizontal="left" wrapText="1"/>
      <protection/>
    </xf>
    <xf numFmtId="0" fontId="1" fillId="35" borderId="67" xfId="55" applyFont="1" applyFill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L1" sqref="L1"/>
    </sheetView>
  </sheetViews>
  <sheetFormatPr defaultColWidth="9.140625" defaultRowHeight="12.75"/>
  <sheetData>
    <row r="1" ht="12.75">
      <c r="A1" t="str">
        <f>ELOLAP!M7</f>
        <v>R17,2011N1,00000000,20110410,E,ELOLAP,@ELOLAP01,Joó Katalin</v>
      </c>
    </row>
    <row r="2" ht="12.75">
      <c r="A2" t="str">
        <f>ELOLAP!M8</f>
        <v>R17,2011N1,00000000,20110410,E,ELOLAP,@ELOLAP02,325-8654</v>
      </c>
    </row>
    <row r="3" ht="12.75">
      <c r="A3" t="str">
        <f>ELOLAP!M9</f>
        <v>R17,2011N1,00000000,20110410,E,ELOLAP,@ELOLAP03,joo@hamati.hu</v>
      </c>
    </row>
    <row r="4" ht="12.75">
      <c r="A4" t="str">
        <f>ELOLAP!M10</f>
        <v>R17,2011N1,00000000,20110410,E,ELOLAP,@ELOLAP04,Sándor Béla</v>
      </c>
    </row>
    <row r="5" ht="12.75">
      <c r="A5" t="str">
        <f>ELOLAP!M11</f>
        <v>R17,2011N1,00000000,20110410,E,ELOLAP,@ELOLAP05,825-7490</v>
      </c>
    </row>
    <row r="6" ht="12.75">
      <c r="A6" t="str">
        <f>ELOLAP!M12</f>
        <v>R17,2011N1,00000000,20110410,E,ELOLAP,@ELOLAP06,sandor@hamati.hu</v>
      </c>
    </row>
    <row r="7" ht="12.75">
      <c r="A7" t="str">
        <f>ELOLAP!M13</f>
        <v>R17,2011N1,00000000,20110410,E,ELOLAP,@ELOLAP07,20110410</v>
      </c>
    </row>
    <row r="8" ht="12.75">
      <c r="A8" t="str">
        <f>BEFK1_DE!X20</f>
        <v>R17,2011N1,00000000,20110410,E,BEFK1DE,@BEFK1DE0001,EHITK,R,DE,EUR,20000000,,,,20000000,20000000,40000,10000,5000,-5000,40000</v>
      </c>
    </row>
    <row r="9" ht="12.75">
      <c r="A9" t="str">
        <f>BEFK1_DE!X21</f>
        <v>R17,2011N1,00000000,20110410,E,BEFK1DE,@BEFK1DE0002,EHITK,R,DE,EUR,0,40000000,,,40000000,40000000,0,1000,,,1000</v>
      </c>
    </row>
    <row r="10" ht="12.75">
      <c r="A10" t="str">
        <f>BEFK1_DE!X22</f>
        <v>R17,2011N1,00000000,20110410,E,BEFK1DE,@BEFK1DE0003,EHITK,H,PL,USD,50000000,,10000000,,40000000,38000000,2000,4000,2000,,4000</v>
      </c>
    </row>
    <row r="11" ht="12.75">
      <c r="A11" t="str">
        <f>BEFK1_DE!X23</f>
        <v>R17,2011N1,00000000,20110410,E,BEFK1DE,@BEFK1DE0004,EHITK,R,PL,USD,1200000,1000000,200000,,2000000,2000000,0,120,,,120</v>
      </c>
    </row>
    <row r="12" ht="12.75">
      <c r="A12" t="str">
        <f>BEFK1_DE!X24</f>
        <v>R17,2011N1,00000000,20110410,E,BEFK1DE,@BEFK1DE0005,KERHITK,H,US,EUR,0,30000,,,30000,30000,,,,,</v>
      </c>
    </row>
    <row r="13" ht="12.75">
      <c r="A13" t="str">
        <f>BEFK2_DE!X19</f>
        <v>R17,2011N1,00000000,20110410,E,BEFK2DE,@BEFK2DE0001,BFSZLAK,,DE,EUR,-30000,,0,-30000,-30000,,,,500,,</v>
      </c>
    </row>
    <row r="14" ht="12.75">
      <c r="A14" t="str">
        <f>BEFK2_DE!X20</f>
        <v>R17,2011N1,00000000,20110410,E,BEFK2DE,@BEFK2DE0002,NBFSZLAK,,DE,EUR,22000,-2000,2000,22000,22000,,,,300,,</v>
      </c>
    </row>
    <row r="15" ht="12.75">
      <c r="A15" t="str">
        <f>BEFK2_DE!X21</f>
        <v>R17,2011N1,00000000,20110410,E,BEFK2DE,@BEFK2DE0003,NBFSZLAK,,US,USD,-20000,10000,0,-10000,-10000,,,100,300,,</v>
      </c>
    </row>
    <row r="16" ht="12.75">
      <c r="A16" t="str">
        <f>BEFK2_DE!X22</f>
        <v>R17,2011N1,00000000,20110410,E,BEFK2DE,@BEFK2DE0004,LBETK,H,US,USD,10000,-10000,,0,0,120,10,130,,,0</v>
      </c>
    </row>
    <row r="17" ht="12.75">
      <c r="A17" t="str">
        <f>BEFK3_DE!R21</f>
        <v>R17,2011N1,00000000,20110410,E,BEFK3DE,@BEFK3DE0001,KERHITK,R,US,USD,150000,10000,,160000,160000</v>
      </c>
    </row>
    <row r="18" ht="12.75">
      <c r="A18" t="str">
        <f>BEFK4_DE!W19</f>
        <v>R17,2011N1,00000000,20110410,E,BEFK4DE,@BEFK4DE0001,VALTK,H,PL,EUR,2000000,10000,0,2010000,2010000,600,250,,-50,800</v>
      </c>
    </row>
    <row r="19" ht="12.75">
      <c r="A19" t="str">
        <f>BEFK5_DE!O17</f>
        <v>R17,2011N1,00000000,20110410,E,BEFK5DE,@BEFK5DE0001,NBFSZLAK,,DE,EUR,HIBA,2000</v>
      </c>
    </row>
    <row r="20" ht="12.75">
      <c r="A20" t="str">
        <f>BEFT1_DE!AC18</f>
        <v>R17,2011N1,00000000,20110410,E,BEFT1DE,@BEFT1DE0001,KHITT,H,DE,1,EUR,CIB,20111111,EUR,800000,,800000,,20000,,780000,230,20,,,250</v>
      </c>
    </row>
    <row r="21" ht="12.75">
      <c r="A21" t="str">
        <f>BEFT1_DE!AC19</f>
        <v>R17,2011N1,00000000,20110410,E,BEFT1DE,@BEFT1DE0002,KHITT,R,PL,1,USD,CIB,20071112,EUR,50000,,0,50000,,,50000,0,120,,,120</v>
      </c>
    </row>
    <row r="22" ht="12.75">
      <c r="A22" t="str">
        <f>BEFT1_DE!AC20</f>
        <v>R17,2011N1,00000000,20110410,E,BEFT1DE,@BEFT1DE0003,PLIZT,H,US,1,HUF,,,,,,4000000,,200000,-100000,3700000,6000,2000,1000,,7000</v>
      </c>
    </row>
    <row r="23" ht="12.75">
      <c r="A23" t="str">
        <f>BEFT1_DE!AC21</f>
        <v>R17,2011N1,00000000,20110410,E,BEFT1DE,@BEFT1DE0004,EHITT,R,DE,2,USD,,,,,,40000,10000,20000,,30000,200,500,200,,500</v>
      </c>
    </row>
    <row r="24" ht="12.75">
      <c r="A24" t="str">
        <f>BEFT1_DE!AC22</f>
        <v>R17,2011N1,00000000,20110410,E,BEFT1DE,@BEFT1DE0005,KERHITT,H,US,,USD,,,,,,0,1000000,,,1000000,,,,,</v>
      </c>
    </row>
    <row r="25" ht="12.75">
      <c r="A25" t="str">
        <f>BEFT2_DE!V19</f>
        <v>R17,2011N1,00000000,20110410,E,BEFT2DE,@BEFT2DE0001,NBFSZLAT,,DE,EUR,0,1200000,,1200000,,,,,</v>
      </c>
    </row>
    <row r="26" ht="12.75">
      <c r="A26" t="str">
        <f>BEFT2_DE!V20</f>
        <v>R17,2011N1,00000000,20110410,E,BEFT2DE,@BEFT2DE0002,NBFSZLAT,,PL,HUF,-340000,560000,,220000,,,,,</v>
      </c>
    </row>
    <row r="27" ht="12.75">
      <c r="A27" t="str">
        <f>BEFT2_DE!V21</f>
        <v>R17,2011N1,00000000,20110410,E,BEFT2DE,@BEFT2DE0003,NBFSZLAT,,US,USD,5600000,-600000,,5000000,,,,,</v>
      </c>
    </row>
    <row r="28" ht="12.75">
      <c r="A28" t="str">
        <f>BEFT2_DE!V22</f>
        <v>R17,2011N1,00000000,20110410,E,BEFT2DE,@BEFT2DE0004,NBFSZLAT,,US,EUR,760000,-800000,,-40000,,,,,</v>
      </c>
    </row>
    <row r="29" ht="12.75">
      <c r="A29" t="str">
        <f>BEFT2_DE!V23</f>
        <v>R17,2011N1,00000000,20110410,E,BEFT2DE,@BEFT2DE0005,NBFSZLAT,,DE,HUF,120000,-100000,,20000,,,,,</v>
      </c>
    </row>
    <row r="30" ht="12.75">
      <c r="A30" t="str">
        <f>BEFT3_DE!Q19</f>
        <v>R17,2011N1,00000000,20110410,E,BEFT3DE,@BEFT3DE0001,KERHITT,R,US,EUR,400000,-390000,-10000,0</v>
      </c>
    </row>
    <row r="31" ht="12.75">
      <c r="A31" t="str">
        <f>BEFT3_DE!Q20</f>
        <v>R17,2011N1,00000000,20110410,E,BEFT3DE,@BEFT3DE0002,KERHITT,R,DE,USD,760000,-760000,,0</v>
      </c>
    </row>
    <row r="32" ht="12.75">
      <c r="A32" t="str">
        <f>BEFT3_DE!Q21</f>
        <v>R17,2011N1,00000000,20110410,E,BEFT3DE,@BEFT3DE0003,KERHITT,R,US,HUF,8900000,-8900000,,0</v>
      </c>
    </row>
    <row r="33" ht="12.75">
      <c r="A33" t="str">
        <f>BEFT3_DE!Q22</f>
        <v>R17,2011N1,00000000,20110410,E,BEFT3DE,@BEFT3DE0004,KERHITT,R,PL,HUF,650000,-650000,,0</v>
      </c>
    </row>
    <row r="34" ht="12.75">
      <c r="A34" t="str">
        <f>BEFT4_DE!V18</f>
        <v>R17,2011N1,00000000,20110410,E,BEFT4DE,@BEFT4DE0001,VALTT,H,US,USD,545000,100000,0,645000,500,40,10,,530</v>
      </c>
    </row>
    <row r="35" ht="12.75">
      <c r="A35" t="str">
        <f>BEFT5_DE!U16</f>
        <v>R17,2011N1,00000000,20110410,E,BEFT5DE,@BEFT5DE0001,PLIZT,H,US,1,HUF,,,,,,ADEL,-100000</v>
      </c>
    </row>
    <row r="36" ht="12.75">
      <c r="A36" t="str">
        <f>BEFT5_DE!U17</f>
        <v>R17,2011N1,00000000,20110410,E,BEFT5DE,@BEFT5DE0002,KERHITT,R,US,,EUR,,,,,,HIBA,-10000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5:Q28"/>
  <sheetViews>
    <sheetView zoomScalePageLayoutView="0" workbookViewId="0" topLeftCell="F1">
      <selection activeCell="N21" sqref="N21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5" spans="1:10" ht="15.75">
      <c r="A5" s="64"/>
      <c r="B5" s="64"/>
      <c r="C5" s="195" t="s">
        <v>85</v>
      </c>
      <c r="D5" s="195"/>
      <c r="E5" s="195"/>
      <c r="F5" s="195"/>
      <c r="G5" s="195"/>
      <c r="H5" s="64"/>
      <c r="I5" s="64"/>
      <c r="J5" s="64"/>
    </row>
    <row r="6" spans="1:10" ht="15.75">
      <c r="A6" s="195" t="s">
        <v>161</v>
      </c>
      <c r="B6" s="195"/>
      <c r="C6" s="195"/>
      <c r="D6" s="195"/>
      <c r="E6" s="195"/>
      <c r="F6" s="195"/>
      <c r="G6" s="195"/>
      <c r="H6" s="195"/>
      <c r="I6" s="104"/>
      <c r="J6" s="104"/>
    </row>
    <row r="10" spans="1:9" ht="12.75">
      <c r="A10" s="37"/>
      <c r="B10" s="38"/>
      <c r="C10" s="38"/>
      <c r="D10" s="38"/>
      <c r="E10" s="38"/>
      <c r="F10" s="38"/>
      <c r="G10" s="38"/>
      <c r="H10" s="38"/>
      <c r="I10" s="38"/>
    </row>
    <row r="11" ht="12.75">
      <c r="A11" s="25" t="s">
        <v>80</v>
      </c>
    </row>
    <row r="12" ht="13.5" thickBot="1">
      <c r="A12" s="7" t="s">
        <v>84</v>
      </c>
    </row>
    <row r="13" spans="1:8" ht="13.5" thickBot="1">
      <c r="A13" s="206" t="s">
        <v>71</v>
      </c>
      <c r="B13" s="207"/>
      <c r="C13" s="207"/>
      <c r="D13" s="207"/>
      <c r="E13" s="208"/>
      <c r="F13" s="18"/>
      <c r="H13" s="7"/>
    </row>
    <row r="14" spans="1:9" ht="12.75" customHeight="1">
      <c r="A14" s="243" t="s">
        <v>0</v>
      </c>
      <c r="B14" s="190" t="s">
        <v>46</v>
      </c>
      <c r="C14" s="190" t="s">
        <v>69</v>
      </c>
      <c r="D14" s="204" t="s">
        <v>86</v>
      </c>
      <c r="E14" s="204" t="s">
        <v>88</v>
      </c>
      <c r="F14" s="196" t="s">
        <v>4</v>
      </c>
      <c r="G14" s="197"/>
      <c r="H14" s="197"/>
      <c r="I14" s="198"/>
    </row>
    <row r="15" spans="1:9" ht="12.75" customHeight="1">
      <c r="A15" s="244"/>
      <c r="B15" s="191"/>
      <c r="C15" s="191"/>
      <c r="D15" s="205"/>
      <c r="E15" s="205"/>
      <c r="F15" s="187" t="s">
        <v>58</v>
      </c>
      <c r="G15" s="199" t="s">
        <v>7</v>
      </c>
      <c r="H15" s="201"/>
      <c r="I15" s="185" t="s">
        <v>8</v>
      </c>
    </row>
    <row r="16" spans="1:9" ht="12.75" customHeight="1">
      <c r="A16" s="244"/>
      <c r="B16" s="191"/>
      <c r="C16" s="191"/>
      <c r="D16" s="205"/>
      <c r="E16" s="205"/>
      <c r="F16" s="188"/>
      <c r="G16" s="215" t="s">
        <v>9</v>
      </c>
      <c r="H16" s="215" t="s">
        <v>10</v>
      </c>
      <c r="I16" s="186"/>
    </row>
    <row r="17" spans="1:17" ht="62.25" customHeight="1" thickBot="1">
      <c r="A17" s="245"/>
      <c r="B17" s="191"/>
      <c r="C17" s="191"/>
      <c r="D17" s="205"/>
      <c r="E17" s="205"/>
      <c r="F17" s="188"/>
      <c r="G17" s="219"/>
      <c r="H17" s="219"/>
      <c r="I17" s="186"/>
      <c r="K17" s="109" t="s">
        <v>96</v>
      </c>
      <c r="L17" s="109" t="s">
        <v>97</v>
      </c>
      <c r="M17" s="109" t="s">
        <v>98</v>
      </c>
      <c r="N17" s="109" t="s">
        <v>99</v>
      </c>
      <c r="O17" s="109" t="s">
        <v>100</v>
      </c>
      <c r="P17" s="6" t="s">
        <v>101</v>
      </c>
      <c r="Q17" s="6" t="s">
        <v>102</v>
      </c>
    </row>
    <row r="18" spans="1:17" ht="12.75">
      <c r="A18" s="59"/>
      <c r="B18" s="8" t="s">
        <v>16</v>
      </c>
      <c r="C18" s="9" t="s">
        <v>17</v>
      </c>
      <c r="D18" s="9" t="s">
        <v>18</v>
      </c>
      <c r="E18" s="9" t="s">
        <v>19</v>
      </c>
      <c r="F18" s="9" t="s">
        <v>20</v>
      </c>
      <c r="G18" s="10" t="s">
        <v>21</v>
      </c>
      <c r="H18" s="10" t="s">
        <v>22</v>
      </c>
      <c r="I18" s="16" t="s">
        <v>23</v>
      </c>
      <c r="K18" s="110"/>
      <c r="L18" s="6"/>
      <c r="M18" s="6"/>
      <c r="N18" s="6"/>
      <c r="O18" s="6"/>
      <c r="P18" s="110"/>
      <c r="Q18" s="110"/>
    </row>
    <row r="19" spans="1:17" ht="12.75">
      <c r="A19" s="118" t="s">
        <v>127</v>
      </c>
      <c r="B19" s="121" t="s">
        <v>151</v>
      </c>
      <c r="C19" s="12" t="s">
        <v>135</v>
      </c>
      <c r="D19" s="13" t="s">
        <v>145</v>
      </c>
      <c r="E19" s="11" t="s">
        <v>137</v>
      </c>
      <c r="F19" s="125">
        <v>400000</v>
      </c>
      <c r="G19" s="125">
        <v>-390000</v>
      </c>
      <c r="H19" s="125">
        <v>-10000</v>
      </c>
      <c r="I19" s="130">
        <v>0</v>
      </c>
      <c r="J19" s="168">
        <f>F19+G19+H19-I19</f>
        <v>0</v>
      </c>
      <c r="K19" s="173" t="str">
        <f>ELOLAP!$G$7</f>
        <v>R17</v>
      </c>
      <c r="L19" s="173" t="str">
        <f>ELOLAP!$H$7</f>
        <v>2011N1</v>
      </c>
      <c r="M19" s="174" t="str">
        <f>ELOLAP!$I$7</f>
        <v>00000000</v>
      </c>
      <c r="N19" s="162" t="str">
        <f>ELOLAP!$J$7</f>
        <v>20110410</v>
      </c>
      <c r="O19" s="6" t="s">
        <v>106</v>
      </c>
      <c r="P19" s="6" t="s">
        <v>169</v>
      </c>
      <c r="Q19" s="6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R17,2011N1,00000000,20110410,E,BEFT3DE,@BEFT3DE0001,KERHITT,R,US,EUR,400000,-390000,-10000,0</v>
      </c>
    </row>
    <row r="20" spans="1:17" ht="12.75">
      <c r="A20" s="118" t="s">
        <v>128</v>
      </c>
      <c r="B20" s="121" t="s">
        <v>151</v>
      </c>
      <c r="C20" s="12" t="s">
        <v>135</v>
      </c>
      <c r="D20" s="13" t="s">
        <v>136</v>
      </c>
      <c r="E20" s="11" t="s">
        <v>139</v>
      </c>
      <c r="F20" s="125">
        <v>760000</v>
      </c>
      <c r="G20" s="125">
        <v>-760000</v>
      </c>
      <c r="H20" s="125"/>
      <c r="I20" s="130">
        <v>0</v>
      </c>
      <c r="J20" s="168">
        <f>F20+G20+H20-I20</f>
        <v>0</v>
      </c>
      <c r="K20" s="173" t="str">
        <f>ELOLAP!$G$7</f>
        <v>R17</v>
      </c>
      <c r="L20" s="173" t="str">
        <f>ELOLAP!$H$7</f>
        <v>2011N1</v>
      </c>
      <c r="M20" s="174" t="str">
        <f>ELOLAP!$I$7</f>
        <v>00000000</v>
      </c>
      <c r="N20" s="162" t="str">
        <f>ELOLAP!$J$7</f>
        <v>20110410</v>
      </c>
      <c r="O20" s="6" t="s">
        <v>106</v>
      </c>
      <c r="P20" s="6" t="s">
        <v>169</v>
      </c>
      <c r="Q20" s="6" t="str">
        <f>K20&amp;","&amp;L20&amp;","&amp;M20&amp;","&amp;N20&amp;","&amp;O20&amp;","&amp;P20&amp;","&amp;"@"&amp;P20&amp;"00"&amp;A20&amp;","&amp;B20&amp;","&amp;C20&amp;","&amp;D20&amp;","&amp;E20&amp;","&amp;F20&amp;","&amp;G20&amp;","&amp;H20&amp;","&amp;I20</f>
        <v>R17,2011N1,00000000,20110410,E,BEFT3DE,@BEFT3DE0002,KERHITT,R,DE,USD,760000,-760000,,0</v>
      </c>
    </row>
    <row r="21" spans="1:17" ht="12.75">
      <c r="A21" s="118" t="s">
        <v>129</v>
      </c>
      <c r="B21" s="121" t="s">
        <v>151</v>
      </c>
      <c r="C21" s="12" t="s">
        <v>135</v>
      </c>
      <c r="D21" s="13" t="s">
        <v>145</v>
      </c>
      <c r="E21" s="11" t="s">
        <v>142</v>
      </c>
      <c r="F21" s="125">
        <v>8900000</v>
      </c>
      <c r="G21" s="125">
        <v>-8900000</v>
      </c>
      <c r="H21" s="125"/>
      <c r="I21" s="130">
        <v>0</v>
      </c>
      <c r="J21" s="168">
        <f>F21+G21+H21-I21</f>
        <v>0</v>
      </c>
      <c r="K21" s="173" t="str">
        <f>ELOLAP!$G$7</f>
        <v>R17</v>
      </c>
      <c r="L21" s="173" t="str">
        <f>ELOLAP!$H$7</f>
        <v>2011N1</v>
      </c>
      <c r="M21" s="174" t="str">
        <f>ELOLAP!$I$7</f>
        <v>00000000</v>
      </c>
      <c r="N21" s="162" t="str">
        <f>ELOLAP!$J$7</f>
        <v>20110410</v>
      </c>
      <c r="O21" s="6" t="s">
        <v>106</v>
      </c>
      <c r="P21" s="6" t="s">
        <v>169</v>
      </c>
      <c r="Q21" s="6" t="str">
        <f>K21&amp;","&amp;L21&amp;","&amp;M21&amp;","&amp;N21&amp;","&amp;O21&amp;","&amp;P21&amp;","&amp;"@"&amp;P21&amp;"00"&amp;A21&amp;","&amp;B21&amp;","&amp;C21&amp;","&amp;D21&amp;","&amp;E21&amp;","&amp;F21&amp;","&amp;G21&amp;","&amp;H21&amp;","&amp;I21</f>
        <v>R17,2011N1,00000000,20110410,E,BEFT3DE,@BEFT3DE0003,KERHITT,R,US,HUF,8900000,-8900000,,0</v>
      </c>
    </row>
    <row r="22" spans="1:17" ht="12.75">
      <c r="A22" s="118" t="s">
        <v>130</v>
      </c>
      <c r="B22" s="121" t="s">
        <v>151</v>
      </c>
      <c r="C22" s="12" t="s">
        <v>135</v>
      </c>
      <c r="D22" s="13" t="s">
        <v>141</v>
      </c>
      <c r="E22" s="11" t="s">
        <v>142</v>
      </c>
      <c r="F22" s="11">
        <v>650000</v>
      </c>
      <c r="G22" s="11">
        <v>-650000</v>
      </c>
      <c r="H22" s="11"/>
      <c r="I22" s="14">
        <v>0</v>
      </c>
      <c r="J22" s="168">
        <f>F22+G22+H22-I22</f>
        <v>0</v>
      </c>
      <c r="K22" s="173" t="str">
        <f>ELOLAP!$G$7</f>
        <v>R17</v>
      </c>
      <c r="L22" s="173" t="str">
        <f>ELOLAP!$H$7</f>
        <v>2011N1</v>
      </c>
      <c r="M22" s="174" t="str">
        <f>ELOLAP!$I$7</f>
        <v>00000000</v>
      </c>
      <c r="N22" s="162" t="str">
        <f>ELOLAP!$J$7</f>
        <v>20110410</v>
      </c>
      <c r="O22" s="6" t="s">
        <v>106</v>
      </c>
      <c r="P22" s="6" t="s">
        <v>169</v>
      </c>
      <c r="Q22" s="6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R17,2011N1,00000000,20110410,E,BEFT3DE,@BEFT3DE0004,KERHITT,R,PL,HUF,650000,-650000,,0</v>
      </c>
    </row>
    <row r="23" spans="1:17" ht="13.5" thickBot="1">
      <c r="A23" s="60" t="s">
        <v>36</v>
      </c>
      <c r="B23" s="40"/>
      <c r="C23" s="44"/>
      <c r="D23" s="41"/>
      <c r="E23" s="42"/>
      <c r="F23" s="42"/>
      <c r="G23" s="42"/>
      <c r="H23" s="42"/>
      <c r="I23" s="43"/>
      <c r="K23" s="6"/>
      <c r="L23" s="6"/>
      <c r="M23" s="6"/>
      <c r="N23" s="6"/>
      <c r="O23" s="6"/>
      <c r="P23" s="6"/>
      <c r="Q23" s="6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</sheetData>
  <sheetProtection/>
  <mergeCells count="14">
    <mergeCell ref="B14:B17"/>
    <mergeCell ref="C14:C17"/>
    <mergeCell ref="D14:D17"/>
    <mergeCell ref="A6:H6"/>
    <mergeCell ref="E14:E17"/>
    <mergeCell ref="F14:I14"/>
    <mergeCell ref="F15:F17"/>
    <mergeCell ref="G15:H15"/>
    <mergeCell ref="C5:G5"/>
    <mergeCell ref="I15:I17"/>
    <mergeCell ref="G16:G17"/>
    <mergeCell ref="H16:H17"/>
    <mergeCell ref="A13:E13"/>
    <mergeCell ref="A14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V22"/>
  <sheetViews>
    <sheetView zoomScalePageLayoutView="0" workbookViewId="0" topLeftCell="A7">
      <selection activeCell="Q23" sqref="Q23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5" spans="1:10" ht="15.75">
      <c r="A5" s="64"/>
      <c r="B5" s="64"/>
      <c r="C5" s="195" t="s">
        <v>85</v>
      </c>
      <c r="D5" s="195"/>
      <c r="E5" s="195"/>
      <c r="F5" s="195"/>
      <c r="G5" s="195"/>
      <c r="H5" s="64"/>
      <c r="I5" s="64"/>
      <c r="J5" s="64"/>
    </row>
    <row r="6" spans="1:10" ht="15.75">
      <c r="A6" s="195" t="s">
        <v>161</v>
      </c>
      <c r="B6" s="195"/>
      <c r="C6" s="195"/>
      <c r="D6" s="195"/>
      <c r="E6" s="195"/>
      <c r="F6" s="195"/>
      <c r="G6" s="195"/>
      <c r="H6" s="195"/>
      <c r="I6" s="104"/>
      <c r="J6" s="104"/>
    </row>
    <row r="9" spans="1:17" ht="12.75" customHeight="1">
      <c r="A9" s="32"/>
      <c r="O9" s="38"/>
      <c r="P9" s="52"/>
      <c r="Q9" s="52"/>
    </row>
    <row r="10" spans="1:17" ht="12.75" customHeight="1">
      <c r="A10" s="26" t="s">
        <v>81</v>
      </c>
      <c r="B10" s="26"/>
      <c r="O10" s="38"/>
      <c r="P10" s="52"/>
      <c r="Q10" s="52"/>
    </row>
    <row r="11" spans="1:17" ht="13.5" thickBot="1">
      <c r="A11" s="7" t="s">
        <v>84</v>
      </c>
      <c r="B11" s="26"/>
      <c r="I11" s="123"/>
      <c r="O11" s="38"/>
      <c r="P11" s="49"/>
      <c r="Q11" s="52"/>
    </row>
    <row r="12" spans="1:17" ht="13.5" thickBot="1">
      <c r="A12" s="206" t="s">
        <v>73</v>
      </c>
      <c r="B12" s="207"/>
      <c r="C12" s="207"/>
      <c r="D12" s="207"/>
      <c r="E12" s="207"/>
      <c r="F12" s="208"/>
      <c r="G12" s="4"/>
      <c r="H12" s="4"/>
      <c r="I12" s="4"/>
      <c r="J12" s="4"/>
      <c r="K12" s="4"/>
      <c r="L12" s="6"/>
      <c r="N12" s="6"/>
      <c r="P12" s="51"/>
      <c r="Q12" s="52"/>
    </row>
    <row r="13" spans="1:17" ht="12.75">
      <c r="A13" s="209" t="s">
        <v>0</v>
      </c>
      <c r="B13" s="190" t="s">
        <v>46</v>
      </c>
      <c r="C13" s="190" t="s">
        <v>47</v>
      </c>
      <c r="D13" s="204" t="s">
        <v>86</v>
      </c>
      <c r="E13" s="218" t="s">
        <v>88</v>
      </c>
      <c r="F13" s="196" t="s">
        <v>4</v>
      </c>
      <c r="G13" s="197"/>
      <c r="H13" s="197"/>
      <c r="I13" s="198"/>
      <c r="J13" s="192" t="s">
        <v>5</v>
      </c>
      <c r="K13" s="193"/>
      <c r="L13" s="193"/>
      <c r="M13" s="193"/>
      <c r="N13" s="194"/>
      <c r="P13" s="49"/>
      <c r="Q13" s="52"/>
    </row>
    <row r="14" spans="1:17" ht="12.75" customHeight="1">
      <c r="A14" s="210"/>
      <c r="B14" s="191"/>
      <c r="C14" s="191"/>
      <c r="D14" s="205"/>
      <c r="E14" s="186"/>
      <c r="F14" s="187" t="s">
        <v>6</v>
      </c>
      <c r="G14" s="199" t="s">
        <v>7</v>
      </c>
      <c r="H14" s="200"/>
      <c r="I14" s="185" t="s">
        <v>8</v>
      </c>
      <c r="J14" s="187" t="s">
        <v>63</v>
      </c>
      <c r="K14" s="199" t="s">
        <v>7</v>
      </c>
      <c r="L14" s="200"/>
      <c r="M14" s="200"/>
      <c r="N14" s="211" t="s">
        <v>64</v>
      </c>
      <c r="P14" s="49"/>
      <c r="Q14" s="52"/>
    </row>
    <row r="15" spans="1:17" ht="25.5" customHeight="1">
      <c r="A15" s="210"/>
      <c r="B15" s="191"/>
      <c r="C15" s="191"/>
      <c r="D15" s="205"/>
      <c r="E15" s="186"/>
      <c r="F15" s="188"/>
      <c r="G15" s="215" t="s">
        <v>9</v>
      </c>
      <c r="H15" s="215" t="s">
        <v>10</v>
      </c>
      <c r="I15" s="186"/>
      <c r="J15" s="188"/>
      <c r="K15" s="53" t="s">
        <v>9</v>
      </c>
      <c r="L15" s="54"/>
      <c r="M15" s="215" t="s">
        <v>10</v>
      </c>
      <c r="N15" s="205"/>
      <c r="P15" s="4"/>
      <c r="Q15" s="52"/>
    </row>
    <row r="16" spans="1:22" ht="90" thickBot="1">
      <c r="A16" s="231"/>
      <c r="B16" s="191"/>
      <c r="C16" s="191"/>
      <c r="D16" s="205"/>
      <c r="E16" s="186"/>
      <c r="F16" s="189"/>
      <c r="G16" s="216"/>
      <c r="H16" s="216"/>
      <c r="I16" s="228"/>
      <c r="J16" s="189"/>
      <c r="K16" s="48" t="s">
        <v>62</v>
      </c>
      <c r="L16" s="48" t="s">
        <v>15</v>
      </c>
      <c r="M16" s="216"/>
      <c r="N16" s="212"/>
      <c r="P16" s="109" t="s">
        <v>96</v>
      </c>
      <c r="Q16" s="109" t="s">
        <v>97</v>
      </c>
      <c r="R16" s="109" t="s">
        <v>98</v>
      </c>
      <c r="S16" s="109" t="s">
        <v>99</v>
      </c>
      <c r="T16" s="109" t="s">
        <v>100</v>
      </c>
      <c r="U16" s="6" t="s">
        <v>101</v>
      </c>
      <c r="V16" s="6" t="s">
        <v>102</v>
      </c>
    </row>
    <row r="17" spans="1:22" ht="12.75">
      <c r="A17" s="59"/>
      <c r="B17" s="8" t="s">
        <v>16</v>
      </c>
      <c r="C17" s="9" t="s">
        <v>17</v>
      </c>
      <c r="D17" s="9" t="s">
        <v>18</v>
      </c>
      <c r="E17" s="9" t="s">
        <v>19</v>
      </c>
      <c r="F17" s="58" t="s">
        <v>20</v>
      </c>
      <c r="G17" s="57" t="s">
        <v>21</v>
      </c>
      <c r="H17" s="55" t="s">
        <v>22</v>
      </c>
      <c r="I17" s="55" t="s">
        <v>23</v>
      </c>
      <c r="J17" s="10" t="s">
        <v>24</v>
      </c>
      <c r="K17" s="10" t="s">
        <v>25</v>
      </c>
      <c r="L17" s="10" t="s">
        <v>26</v>
      </c>
      <c r="M17" s="10" t="s">
        <v>27</v>
      </c>
      <c r="N17" s="16" t="s">
        <v>28</v>
      </c>
      <c r="P17" s="110"/>
      <c r="Q17" s="6"/>
      <c r="R17" s="6"/>
      <c r="S17" s="6"/>
      <c r="T17" s="6"/>
      <c r="U17" s="110"/>
      <c r="V17" s="110"/>
    </row>
    <row r="18" spans="1:22" s="15" customFormat="1" ht="12.75">
      <c r="A18" s="118" t="s">
        <v>127</v>
      </c>
      <c r="B18" s="102" t="s">
        <v>152</v>
      </c>
      <c r="C18" s="12" t="s">
        <v>138</v>
      </c>
      <c r="D18" s="12" t="s">
        <v>145</v>
      </c>
      <c r="E18" s="121" t="s">
        <v>139</v>
      </c>
      <c r="F18" s="133">
        <v>545000</v>
      </c>
      <c r="G18" s="132">
        <v>100000</v>
      </c>
      <c r="H18" s="133">
        <v>0</v>
      </c>
      <c r="I18" s="133">
        <v>645000</v>
      </c>
      <c r="J18" s="11">
        <v>500</v>
      </c>
      <c r="K18" s="11">
        <v>40</v>
      </c>
      <c r="L18" s="11">
        <v>10</v>
      </c>
      <c r="M18" s="11"/>
      <c r="N18" s="14">
        <v>530</v>
      </c>
      <c r="O18" s="171">
        <f>F18+G18+H18-I18+J18+K18-L18+M18-N18</f>
        <v>0</v>
      </c>
      <c r="P18" s="173" t="str">
        <f>ELOLAP!$G$7</f>
        <v>R17</v>
      </c>
      <c r="Q18" s="173" t="str">
        <f>ELOLAP!$H$7</f>
        <v>2011N1</v>
      </c>
      <c r="R18" s="174" t="str">
        <f>ELOLAP!$I$7</f>
        <v>00000000</v>
      </c>
      <c r="S18" s="173" t="str">
        <f>ELOLAP!$J$7</f>
        <v>20110410</v>
      </c>
      <c r="T18" s="157" t="s">
        <v>106</v>
      </c>
      <c r="U18" s="157" t="s">
        <v>168</v>
      </c>
      <c r="V18" s="157" t="str">
        <f>P18&amp;","&amp;Q18&amp;","&amp;R18&amp;","&amp;S18&amp;","&amp;T18&amp;","&amp;U18&amp;","&amp;"@"&amp;U18&amp;"00"&amp;A18&amp;","&amp;B18&amp;","&amp;C18&amp;","&amp;D18&amp;","&amp;E18&amp;","&amp;F18&amp;","&amp;G18&amp;","&amp;H18&amp;","&amp;I18&amp;","&amp;J18&amp;","&amp;K18&amp;","&amp;L18&amp;","&amp;M18&amp;","&amp;N18</f>
        <v>R17,2011N1,00000000,20110410,E,BEFT4DE,@BEFT4DE0001,VALTT,H,US,USD,545000,100000,0,645000,500,40,10,,530</v>
      </c>
    </row>
    <row r="19" spans="1:22" ht="12.75">
      <c r="A19" s="118" t="s">
        <v>128</v>
      </c>
      <c r="B19" s="76"/>
      <c r="C19" s="77"/>
      <c r="D19" s="78"/>
      <c r="E19" s="79"/>
      <c r="F19" s="79"/>
      <c r="G19" s="87"/>
      <c r="H19" s="79"/>
      <c r="I19" s="79"/>
      <c r="J19" s="79"/>
      <c r="K19" s="79"/>
      <c r="L19" s="79"/>
      <c r="M19" s="79"/>
      <c r="N19" s="80"/>
      <c r="P19" s="6"/>
      <c r="Q19" s="6"/>
      <c r="R19" s="6"/>
      <c r="S19" s="6"/>
      <c r="T19" s="6"/>
      <c r="U19" s="6"/>
      <c r="V19" s="6"/>
    </row>
    <row r="20" spans="1:22" ht="12.75">
      <c r="A20" s="36" t="s">
        <v>35</v>
      </c>
      <c r="B20" s="76"/>
      <c r="C20" s="77"/>
      <c r="D20" s="78"/>
      <c r="E20" s="79"/>
      <c r="F20" s="79"/>
      <c r="G20" s="87"/>
      <c r="H20" s="79"/>
      <c r="I20" s="79"/>
      <c r="J20" s="94"/>
      <c r="K20" s="94"/>
      <c r="L20" s="94"/>
      <c r="M20" s="94"/>
      <c r="N20" s="95"/>
      <c r="P20" s="6"/>
      <c r="Q20" s="6"/>
      <c r="R20" s="6"/>
      <c r="S20" s="6"/>
      <c r="T20" s="6"/>
      <c r="U20" s="6"/>
      <c r="V20" s="6"/>
    </row>
    <row r="21" spans="1:14" ht="13.5" thickBot="1">
      <c r="A21" s="60" t="s">
        <v>36</v>
      </c>
      <c r="B21" s="89"/>
      <c r="C21" s="90"/>
      <c r="D21" s="91"/>
      <c r="E21" s="84"/>
      <c r="F21" s="84"/>
      <c r="G21" s="85"/>
      <c r="H21" s="84"/>
      <c r="I21" s="84"/>
      <c r="J21" s="84"/>
      <c r="K21" s="84"/>
      <c r="L21" s="84"/>
      <c r="M21" s="84"/>
      <c r="N21" s="86"/>
    </row>
    <row r="22" ht="12.75">
      <c r="A22" s="32"/>
    </row>
  </sheetData>
  <sheetProtection/>
  <mergeCells count="19">
    <mergeCell ref="M15:M16"/>
    <mergeCell ref="E13:E16"/>
    <mergeCell ref="F13:I13"/>
    <mergeCell ref="J13:N13"/>
    <mergeCell ref="F14:F16"/>
    <mergeCell ref="G14:H14"/>
    <mergeCell ref="I14:I16"/>
    <mergeCell ref="J14:J16"/>
    <mergeCell ref="K14:M14"/>
    <mergeCell ref="A12:F12"/>
    <mergeCell ref="C5:G5"/>
    <mergeCell ref="N14:N16"/>
    <mergeCell ref="G15:G16"/>
    <mergeCell ref="A13:A16"/>
    <mergeCell ref="B13:B16"/>
    <mergeCell ref="C13:C16"/>
    <mergeCell ref="D13:D16"/>
    <mergeCell ref="H15:H16"/>
    <mergeCell ref="A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6:U21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2" max="2" width="12.7109375" style="0" customWidth="1"/>
    <col min="3" max="3" width="8.7109375" style="0" customWidth="1"/>
    <col min="4" max="4" width="12.00390625" style="0" customWidth="1"/>
    <col min="7" max="7" width="13.57421875" style="0" customWidth="1"/>
    <col min="8" max="8" width="11.57421875" style="0" customWidth="1"/>
    <col min="9" max="9" width="10.8515625" style="0" customWidth="1"/>
    <col min="10" max="10" width="11.57421875" style="0" customWidth="1"/>
    <col min="11" max="11" width="11.28125" style="0" customWidth="1"/>
    <col min="13" max="13" width="11.00390625" style="0" customWidth="1"/>
    <col min="20" max="20" width="10.8515625" style="0" customWidth="1"/>
  </cols>
  <sheetData>
    <row r="1" ht="12.75"/>
    <row r="6" spans="1:10" ht="15.75">
      <c r="A6" s="64"/>
      <c r="B6" s="195" t="s">
        <v>85</v>
      </c>
      <c r="C6" s="195"/>
      <c r="D6" s="195"/>
      <c r="E6" s="195"/>
      <c r="F6" s="195"/>
      <c r="G6" s="195"/>
      <c r="H6" s="64"/>
      <c r="I6" s="64"/>
      <c r="J6" s="64"/>
    </row>
    <row r="7" spans="1:10" ht="15.75">
      <c r="A7" s="195" t="s">
        <v>161</v>
      </c>
      <c r="B7" s="195"/>
      <c r="C7" s="195"/>
      <c r="D7" s="195"/>
      <c r="E7" s="195"/>
      <c r="F7" s="195"/>
      <c r="G7" s="195"/>
      <c r="H7" s="195"/>
      <c r="I7" s="104"/>
      <c r="J7" s="104"/>
    </row>
    <row r="10" ht="12.75">
      <c r="A10" s="25" t="s">
        <v>82</v>
      </c>
    </row>
    <row r="11" ht="13.5" thickBot="1">
      <c r="A11" s="7" t="s">
        <v>84</v>
      </c>
    </row>
    <row r="12" spans="1:6" ht="13.5" thickBot="1">
      <c r="A12" s="248" t="s">
        <v>89</v>
      </c>
      <c r="B12" s="249"/>
      <c r="C12" s="249"/>
      <c r="D12" s="249"/>
      <c r="E12" s="249"/>
      <c r="F12" s="250"/>
    </row>
    <row r="13" spans="1:13" ht="25.5" customHeight="1" thickBot="1">
      <c r="A13" s="190" t="s">
        <v>0</v>
      </c>
      <c r="B13" s="190" t="s">
        <v>46</v>
      </c>
      <c r="C13" s="190" t="s">
        <v>48</v>
      </c>
      <c r="D13" s="246" t="s">
        <v>87</v>
      </c>
      <c r="E13" s="247"/>
      <c r="F13" s="204" t="s">
        <v>88</v>
      </c>
      <c r="G13" s="190" t="s">
        <v>1</v>
      </c>
      <c r="H13" s="204" t="s">
        <v>2</v>
      </c>
      <c r="I13" s="236" t="s">
        <v>60</v>
      </c>
      <c r="J13" s="204" t="s">
        <v>3</v>
      </c>
      <c r="K13" s="204" t="s">
        <v>83</v>
      </c>
      <c r="L13" s="190" t="s">
        <v>59</v>
      </c>
      <c r="M13" s="190" t="s">
        <v>52</v>
      </c>
    </row>
    <row r="14" spans="1:21" ht="28.5" customHeight="1" thickBot="1">
      <c r="A14" s="191"/>
      <c r="B14" s="191"/>
      <c r="C14" s="191"/>
      <c r="D14" s="33" t="s">
        <v>11</v>
      </c>
      <c r="E14" s="56" t="s">
        <v>61</v>
      </c>
      <c r="F14" s="205"/>
      <c r="G14" s="191"/>
      <c r="H14" s="205"/>
      <c r="I14" s="237"/>
      <c r="J14" s="205"/>
      <c r="K14" s="205"/>
      <c r="L14" s="191"/>
      <c r="M14" s="191"/>
      <c r="O14" s="109" t="s">
        <v>96</v>
      </c>
      <c r="P14" s="109" t="s">
        <v>97</v>
      </c>
      <c r="Q14" s="109" t="s">
        <v>98</v>
      </c>
      <c r="R14" s="109" t="s">
        <v>99</v>
      </c>
      <c r="S14" s="109" t="s">
        <v>100</v>
      </c>
      <c r="T14" s="6" t="s">
        <v>101</v>
      </c>
      <c r="U14" s="6" t="s">
        <v>102</v>
      </c>
    </row>
    <row r="15" spans="1:21" ht="12.75">
      <c r="A15" s="8"/>
      <c r="B15" s="10" t="s">
        <v>16</v>
      </c>
      <c r="C15" s="10" t="s">
        <v>17</v>
      </c>
      <c r="D15" s="9" t="s">
        <v>18</v>
      </c>
      <c r="E15" s="9" t="s">
        <v>19</v>
      </c>
      <c r="F15" s="9" t="s">
        <v>20</v>
      </c>
      <c r="G15" s="10" t="s">
        <v>21</v>
      </c>
      <c r="H15" s="9" t="s">
        <v>22</v>
      </c>
      <c r="I15" s="105" t="s">
        <v>23</v>
      </c>
      <c r="J15" s="9" t="s">
        <v>24</v>
      </c>
      <c r="K15" s="9" t="s">
        <v>25</v>
      </c>
      <c r="L15" s="20" t="s">
        <v>26</v>
      </c>
      <c r="M15" s="23" t="s">
        <v>27</v>
      </c>
      <c r="O15" s="110"/>
      <c r="P15" s="6"/>
      <c r="Q15" s="6"/>
      <c r="R15" s="6"/>
      <c r="S15" s="6"/>
      <c r="T15" s="110"/>
      <c r="U15" s="110"/>
    </row>
    <row r="16" spans="1:21" ht="12.75">
      <c r="A16" s="118" t="s">
        <v>127</v>
      </c>
      <c r="B16" s="24" t="s">
        <v>158</v>
      </c>
      <c r="C16" s="19" t="s">
        <v>138</v>
      </c>
      <c r="D16" s="139" t="s">
        <v>145</v>
      </c>
      <c r="E16" s="134">
        <v>1</v>
      </c>
      <c r="F16" s="2" t="s">
        <v>142</v>
      </c>
      <c r="G16" s="134"/>
      <c r="H16" s="146"/>
      <c r="I16" s="2"/>
      <c r="J16" s="134"/>
      <c r="K16" s="136"/>
      <c r="L16" s="19" t="s">
        <v>153</v>
      </c>
      <c r="M16" s="28">
        <v>-100000</v>
      </c>
      <c r="O16" s="173" t="str">
        <f>ELOLAP!$G$7</f>
        <v>R17</v>
      </c>
      <c r="P16" s="173" t="str">
        <f>ELOLAP!$H$7</f>
        <v>2011N1</v>
      </c>
      <c r="Q16" s="174" t="str">
        <f>ELOLAP!$I$7</f>
        <v>00000000</v>
      </c>
      <c r="R16" s="162" t="str">
        <f>ELOLAP!$J$7</f>
        <v>20110410</v>
      </c>
      <c r="S16" s="6" t="s">
        <v>106</v>
      </c>
      <c r="T16" s="6" t="s">
        <v>167</v>
      </c>
      <c r="U16" s="6" t="str">
        <f>O16&amp;","&amp;P16&amp;","&amp;Q16&amp;","&amp;R16&amp;","&amp;S16&amp;","&amp;T16&amp;","&amp;"@"&amp;T16&amp;"00"&amp;A16&amp;","&amp;B16&amp;","&amp;C16&amp;","&amp;D16&amp;","&amp;E16&amp;","&amp;F16&amp;","&amp;G16&amp;","&amp;H16&amp;","&amp;I16&amp;","&amp;J16&amp;","&amp;K16&amp;","&amp;L16&amp;","&amp;M16</f>
        <v>R17,2011N1,00000000,20110410,E,BEFT5DE,@BEFT5DE0001,PLIZT,H,US,1,HUF,,,,,,ADEL,-100000</v>
      </c>
    </row>
    <row r="17" spans="1:21" ht="12.75">
      <c r="A17" s="118" t="s">
        <v>128</v>
      </c>
      <c r="B17" s="121" t="s">
        <v>151</v>
      </c>
      <c r="C17" s="12" t="s">
        <v>135</v>
      </c>
      <c r="D17" s="13" t="s">
        <v>145</v>
      </c>
      <c r="F17" s="11" t="s">
        <v>137</v>
      </c>
      <c r="G17" s="100"/>
      <c r="H17" s="101"/>
      <c r="I17" s="88"/>
      <c r="J17" s="101"/>
      <c r="K17" s="101"/>
      <c r="L17" s="19" t="s">
        <v>147</v>
      </c>
      <c r="M17" s="28">
        <v>-10000</v>
      </c>
      <c r="O17" s="173" t="str">
        <f>ELOLAP!$G$7</f>
        <v>R17</v>
      </c>
      <c r="P17" s="173" t="str">
        <f>ELOLAP!$H$7</f>
        <v>2011N1</v>
      </c>
      <c r="Q17" s="174" t="str">
        <f>ELOLAP!$I$7</f>
        <v>00000000</v>
      </c>
      <c r="R17" s="162" t="str">
        <f>ELOLAP!$J$7</f>
        <v>20110410</v>
      </c>
      <c r="S17" s="6" t="s">
        <v>106</v>
      </c>
      <c r="T17" s="6" t="s">
        <v>167</v>
      </c>
      <c r="U17" s="6" t="str">
        <f>O17&amp;","&amp;P17&amp;","&amp;Q17&amp;","&amp;R17&amp;","&amp;S17&amp;","&amp;T17&amp;","&amp;"@"&amp;T17&amp;"00"&amp;A17&amp;","&amp;B17&amp;","&amp;C17&amp;","&amp;D17&amp;","&amp;E17&amp;","&amp;F17&amp;","&amp;G17&amp;","&amp;H17&amp;","&amp;I17&amp;","&amp;J17&amp;","&amp;K17&amp;","&amp;L17&amp;","&amp;M17</f>
        <v>R17,2011N1,00000000,20110410,E,BEFT5DE,@BEFT5DE0002,KERHITT,R,US,,EUR,,,,,,HIBA,-10000</v>
      </c>
    </row>
    <row r="18" spans="1:21" ht="12.75">
      <c r="A18" s="118" t="s">
        <v>129</v>
      </c>
      <c r="B18" s="102"/>
      <c r="C18" s="12"/>
      <c r="D18" s="12"/>
      <c r="E18" s="2"/>
      <c r="F18" s="148"/>
      <c r="G18" s="2"/>
      <c r="H18" s="2"/>
      <c r="I18" s="2"/>
      <c r="J18" s="2"/>
      <c r="K18" s="2"/>
      <c r="L18" s="19"/>
      <c r="M18" s="28"/>
      <c r="O18" s="6"/>
      <c r="P18" s="6"/>
      <c r="Q18" s="6"/>
      <c r="R18" s="6"/>
      <c r="S18" s="6"/>
      <c r="T18" s="6"/>
      <c r="U18" s="6"/>
    </row>
    <row r="19" spans="1:21" ht="13.5" thickBot="1">
      <c r="A19" s="103" t="s">
        <v>36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46"/>
      <c r="M19" s="47"/>
      <c r="O19" s="6"/>
      <c r="P19" s="6"/>
      <c r="Q19" s="6"/>
      <c r="R19" s="6"/>
      <c r="S19" s="6"/>
      <c r="T19" s="6"/>
      <c r="U19" s="6"/>
    </row>
    <row r="20" spans="15:21" ht="12.75">
      <c r="O20" s="6"/>
      <c r="P20" s="6"/>
      <c r="Q20" s="6"/>
      <c r="R20" s="6"/>
      <c r="S20" s="6"/>
      <c r="T20" s="6"/>
      <c r="U20" s="6"/>
    </row>
    <row r="21" spans="15:21" ht="12.75">
      <c r="O21" s="6"/>
      <c r="P21" s="6"/>
      <c r="Q21" s="6"/>
      <c r="R21" s="6"/>
      <c r="S21" s="6"/>
      <c r="T21" s="6"/>
      <c r="U21" s="6"/>
    </row>
  </sheetData>
  <sheetProtection/>
  <mergeCells count="15">
    <mergeCell ref="K13:K14"/>
    <mergeCell ref="A13:A14"/>
    <mergeCell ref="J13:J14"/>
    <mergeCell ref="L13:L14"/>
    <mergeCell ref="M13:M14"/>
    <mergeCell ref="H13:H14"/>
    <mergeCell ref="I13:I14"/>
    <mergeCell ref="B6:G6"/>
    <mergeCell ref="B13:B14"/>
    <mergeCell ref="C13:C14"/>
    <mergeCell ref="D13:E13"/>
    <mergeCell ref="F13:F14"/>
    <mergeCell ref="G13:G14"/>
    <mergeCell ref="A7:H7"/>
    <mergeCell ref="A12:F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C1">
      <selection activeCell="G10" sqref="G10"/>
    </sheetView>
  </sheetViews>
  <sheetFormatPr defaultColWidth="9.140625" defaultRowHeight="12.75"/>
  <cols>
    <col min="1" max="1" width="17.421875" style="0" customWidth="1"/>
    <col min="2" max="2" width="18.8515625" style="0" customWidth="1"/>
    <col min="3" max="3" width="28.7109375" style="0" customWidth="1"/>
    <col min="4" max="4" width="31.57421875" style="0" customWidth="1"/>
    <col min="8" max="8" width="11.140625" style="0" customWidth="1"/>
  </cols>
  <sheetData>
    <row r="1" spans="1:4" ht="21" thickTop="1">
      <c r="A1" s="176" t="s">
        <v>90</v>
      </c>
      <c r="B1" s="177"/>
      <c r="C1" s="177"/>
      <c r="D1" s="178"/>
    </row>
    <row r="2" spans="1:4" ht="16.5" thickBot="1">
      <c r="A2" s="179" t="s">
        <v>91</v>
      </c>
      <c r="B2" s="180"/>
      <c r="C2" s="180"/>
      <c r="D2" s="181"/>
    </row>
    <row r="3" spans="1:4" ht="14.25" thickBot="1" thickTop="1">
      <c r="A3" s="107"/>
      <c r="B3" s="107"/>
      <c r="C3" s="107"/>
      <c r="D3" s="107"/>
    </row>
    <row r="4" spans="1:4" ht="14.25" thickBot="1" thickTop="1">
      <c r="A4" s="182" t="s">
        <v>0</v>
      </c>
      <c r="B4" s="182" t="s">
        <v>92</v>
      </c>
      <c r="C4" s="182" t="s">
        <v>93</v>
      </c>
      <c r="D4" s="108" t="s">
        <v>94</v>
      </c>
    </row>
    <row r="5" spans="1:14" ht="65.25" thickBot="1" thickTop="1">
      <c r="A5" s="183"/>
      <c r="B5" s="183"/>
      <c r="C5" s="183"/>
      <c r="D5" s="108" t="s">
        <v>95</v>
      </c>
      <c r="G5" s="109" t="s">
        <v>96</v>
      </c>
      <c r="H5" s="109" t="s">
        <v>97</v>
      </c>
      <c r="I5" s="109" t="s">
        <v>98</v>
      </c>
      <c r="J5" s="109" t="s">
        <v>99</v>
      </c>
      <c r="K5" s="109" t="s">
        <v>100</v>
      </c>
      <c r="L5" s="6" t="s">
        <v>101</v>
      </c>
      <c r="M5" s="6" t="s">
        <v>102</v>
      </c>
      <c r="N5" s="6"/>
    </row>
    <row r="6" spans="1:14" ht="14.25" thickBot="1" thickTop="1">
      <c r="A6" s="184"/>
      <c r="B6" s="184"/>
      <c r="C6" s="184"/>
      <c r="D6" s="108" t="s">
        <v>16</v>
      </c>
      <c r="G6" s="110"/>
      <c r="H6" s="6"/>
      <c r="I6" s="6"/>
      <c r="J6" s="6"/>
      <c r="K6" s="6"/>
      <c r="L6" s="110"/>
      <c r="M6" s="110"/>
      <c r="N6" s="6"/>
    </row>
    <row r="7" spans="1:14" ht="26.25" thickTop="1">
      <c r="A7" s="111" t="s">
        <v>95</v>
      </c>
      <c r="B7" s="112" t="s">
        <v>103</v>
      </c>
      <c r="C7" s="113" t="s">
        <v>104</v>
      </c>
      <c r="D7" s="113" t="s">
        <v>105</v>
      </c>
      <c r="G7" s="6" t="s">
        <v>176</v>
      </c>
      <c r="H7" s="167" t="s">
        <v>184</v>
      </c>
      <c r="I7" s="175" t="s">
        <v>159</v>
      </c>
      <c r="J7" s="162" t="str">
        <f>D13</f>
        <v>20110410</v>
      </c>
      <c r="K7" s="6" t="s">
        <v>106</v>
      </c>
      <c r="L7" s="6" t="s">
        <v>90</v>
      </c>
      <c r="M7" s="6" t="str">
        <f>G7&amp;","&amp;H7&amp;","&amp;I7&amp;","&amp;J7&amp;","&amp;K7&amp;","&amp;L7&amp;","&amp;"@"&amp;L7&amp;"0"&amp;A7&amp;","&amp;D7</f>
        <v>R17,2011N1,00000000,20110410,E,ELOLAP,@ELOLAP01,Joó Katalin</v>
      </c>
      <c r="N7" s="6"/>
    </row>
    <row r="8" spans="1:14" ht="12.75">
      <c r="A8" s="111" t="s">
        <v>107</v>
      </c>
      <c r="B8" s="112" t="s">
        <v>108</v>
      </c>
      <c r="C8" s="113" t="s">
        <v>109</v>
      </c>
      <c r="D8" s="113" t="s">
        <v>110</v>
      </c>
      <c r="G8" s="6" t="s">
        <v>176</v>
      </c>
      <c r="H8" s="6" t="str">
        <f aca="true" t="shared" si="0" ref="H8:J13">H7</f>
        <v>2011N1</v>
      </c>
      <c r="I8" s="162" t="str">
        <f t="shared" si="0"/>
        <v>00000000</v>
      </c>
      <c r="J8" s="162" t="str">
        <f t="shared" si="0"/>
        <v>20110410</v>
      </c>
      <c r="K8" s="6" t="s">
        <v>106</v>
      </c>
      <c r="L8" s="6" t="s">
        <v>90</v>
      </c>
      <c r="M8" s="6" t="str">
        <f aca="true" t="shared" si="1" ref="M8:M13">G8&amp;","&amp;H8&amp;","&amp;I8&amp;","&amp;J8&amp;","&amp;K8&amp;","&amp;L8&amp;","&amp;"@"&amp;L8&amp;"0"&amp;A8&amp;","&amp;D8</f>
        <v>R17,2011N1,00000000,20110410,E,ELOLAP,@ELOLAP02,325-8654</v>
      </c>
      <c r="N8" s="6"/>
    </row>
    <row r="9" spans="1:14" ht="12.75">
      <c r="A9" s="111" t="s">
        <v>111</v>
      </c>
      <c r="B9" s="112" t="s">
        <v>112</v>
      </c>
      <c r="C9" s="113" t="s">
        <v>113</v>
      </c>
      <c r="D9" s="114" t="s">
        <v>114</v>
      </c>
      <c r="G9" s="6" t="s">
        <v>176</v>
      </c>
      <c r="H9" s="6" t="str">
        <f t="shared" si="0"/>
        <v>2011N1</v>
      </c>
      <c r="I9" s="162" t="str">
        <f t="shared" si="0"/>
        <v>00000000</v>
      </c>
      <c r="J9" s="162" t="str">
        <f t="shared" si="0"/>
        <v>20110410</v>
      </c>
      <c r="K9" s="6" t="s">
        <v>106</v>
      </c>
      <c r="L9" s="6" t="s">
        <v>90</v>
      </c>
      <c r="M9" s="6" t="str">
        <f t="shared" si="1"/>
        <v>R17,2011N1,00000000,20110410,E,ELOLAP,@ELOLAP03,joo@hamati.hu</v>
      </c>
      <c r="N9" s="6"/>
    </row>
    <row r="10" spans="1:14" ht="127.5">
      <c r="A10" s="111" t="s">
        <v>115</v>
      </c>
      <c r="B10" s="112" t="s">
        <v>116</v>
      </c>
      <c r="C10" s="113" t="s">
        <v>182</v>
      </c>
      <c r="D10" s="113" t="s">
        <v>117</v>
      </c>
      <c r="G10" s="6" t="s">
        <v>176</v>
      </c>
      <c r="H10" s="6" t="str">
        <f t="shared" si="0"/>
        <v>2011N1</v>
      </c>
      <c r="I10" s="162" t="str">
        <f t="shared" si="0"/>
        <v>00000000</v>
      </c>
      <c r="J10" s="162" t="str">
        <f t="shared" si="0"/>
        <v>20110410</v>
      </c>
      <c r="K10" s="6" t="s">
        <v>106</v>
      </c>
      <c r="L10" s="6" t="s">
        <v>90</v>
      </c>
      <c r="M10" s="6" t="str">
        <f t="shared" si="1"/>
        <v>R17,2011N1,00000000,20110410,E,ELOLAP,@ELOLAP04,Sándor Béla</v>
      </c>
      <c r="N10" s="6"/>
    </row>
    <row r="11" spans="1:14" ht="12.75">
      <c r="A11" s="111" t="s">
        <v>118</v>
      </c>
      <c r="B11" s="112" t="s">
        <v>119</v>
      </c>
      <c r="C11" s="113" t="s">
        <v>109</v>
      </c>
      <c r="D11" s="113" t="s">
        <v>120</v>
      </c>
      <c r="G11" s="6" t="s">
        <v>176</v>
      </c>
      <c r="H11" s="6" t="str">
        <f t="shared" si="0"/>
        <v>2011N1</v>
      </c>
      <c r="I11" s="162" t="str">
        <f t="shared" si="0"/>
        <v>00000000</v>
      </c>
      <c r="J11" s="162" t="str">
        <f t="shared" si="0"/>
        <v>20110410</v>
      </c>
      <c r="K11" s="6" t="s">
        <v>106</v>
      </c>
      <c r="L11" s="6" t="s">
        <v>90</v>
      </c>
      <c r="M11" s="6" t="str">
        <f t="shared" si="1"/>
        <v>R17,2011N1,00000000,20110410,E,ELOLAP,@ELOLAP05,825-7490</v>
      </c>
      <c r="N11" s="6"/>
    </row>
    <row r="12" spans="1:14" ht="12.75">
      <c r="A12" s="111" t="s">
        <v>121</v>
      </c>
      <c r="B12" s="112" t="s">
        <v>122</v>
      </c>
      <c r="C12" s="113" t="s">
        <v>113</v>
      </c>
      <c r="D12" s="114" t="s">
        <v>123</v>
      </c>
      <c r="G12" s="6" t="s">
        <v>176</v>
      </c>
      <c r="H12" s="6" t="str">
        <f t="shared" si="0"/>
        <v>2011N1</v>
      </c>
      <c r="I12" s="162" t="str">
        <f t="shared" si="0"/>
        <v>00000000</v>
      </c>
      <c r="J12" s="162" t="str">
        <f t="shared" si="0"/>
        <v>20110410</v>
      </c>
      <c r="K12" s="6" t="s">
        <v>106</v>
      </c>
      <c r="L12" s="6" t="s">
        <v>90</v>
      </c>
      <c r="M12" s="6" t="str">
        <f t="shared" si="1"/>
        <v>R17,2011N1,00000000,20110410,E,ELOLAP,@ELOLAP06,sandor@hamati.hu</v>
      </c>
      <c r="N12" s="6"/>
    </row>
    <row r="13" spans="1:13" ht="26.25" thickBot="1">
      <c r="A13" s="115" t="s">
        <v>124</v>
      </c>
      <c r="B13" s="116" t="s">
        <v>125</v>
      </c>
      <c r="C13" s="117" t="s">
        <v>126</v>
      </c>
      <c r="D13" s="172" t="s">
        <v>183</v>
      </c>
      <c r="G13" s="6" t="s">
        <v>176</v>
      </c>
      <c r="H13" s="6" t="str">
        <f t="shared" si="0"/>
        <v>2011N1</v>
      </c>
      <c r="I13" s="162" t="str">
        <f t="shared" si="0"/>
        <v>00000000</v>
      </c>
      <c r="J13" s="162" t="str">
        <f t="shared" si="0"/>
        <v>20110410</v>
      </c>
      <c r="K13" s="6" t="s">
        <v>106</v>
      </c>
      <c r="L13" s="6" t="s">
        <v>90</v>
      </c>
      <c r="M13" s="6" t="str">
        <f t="shared" si="1"/>
        <v>R17,2011N1,00000000,20110410,E,ELOLAP,@ELOLAP07,20110410</v>
      </c>
    </row>
    <row r="14" ht="13.5" thickTop="1"/>
    <row r="15" ht="13.5" thickBot="1"/>
    <row r="16" spans="2:4" ht="14.25" thickBot="1" thickTop="1">
      <c r="B16" s="163" t="s">
        <v>177</v>
      </c>
      <c r="C16" s="164" t="str">
        <f>+"R171N1"&amp;I7</f>
        <v>R171N100000000</v>
      </c>
      <c r="D16" s="165" t="s">
        <v>178</v>
      </c>
    </row>
    <row r="17" ht="13.5" thickTop="1">
      <c r="D17" s="166" t="s">
        <v>180</v>
      </c>
    </row>
    <row r="18" ht="12.75">
      <c r="D18" s="166" t="s">
        <v>185</v>
      </c>
    </row>
    <row r="19" ht="12.75">
      <c r="D19" s="166" t="s">
        <v>179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X28"/>
  <sheetViews>
    <sheetView showGridLines="0" zoomScalePageLayoutView="0" workbookViewId="0" topLeftCell="L7">
      <selection activeCell="U23" sqref="U23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9.00390625" style="0" customWidth="1"/>
    <col min="10" max="10" width="11.8515625" style="0" customWidth="1"/>
    <col min="11" max="11" width="10.7109375" style="0" customWidth="1"/>
    <col min="12" max="12" width="11.421875" style="0" customWidth="1"/>
    <col min="13" max="13" width="9.8515625" style="0" customWidth="1"/>
    <col min="14" max="14" width="9.7109375" style="0" customWidth="1"/>
    <col min="16" max="16" width="12.28125" style="0" customWidth="1"/>
    <col min="17" max="17" width="10.8515625" style="0" customWidth="1"/>
    <col min="23" max="23" width="11.28125" style="0" customWidth="1"/>
  </cols>
  <sheetData>
    <row r="6" spans="1:10" ht="15.75">
      <c r="A6" s="64"/>
      <c r="B6" s="64"/>
      <c r="C6" s="195" t="s">
        <v>85</v>
      </c>
      <c r="D6" s="195"/>
      <c r="E6" s="195"/>
      <c r="F6" s="195"/>
      <c r="G6" s="195"/>
      <c r="H6" s="64"/>
      <c r="I6" s="64"/>
      <c r="J6" s="64"/>
    </row>
    <row r="7" spans="1:10" ht="15.75">
      <c r="A7" s="195" t="s">
        <v>161</v>
      </c>
      <c r="B7" s="195"/>
      <c r="C7" s="195"/>
      <c r="D7" s="195"/>
      <c r="E7" s="195"/>
      <c r="F7" s="195"/>
      <c r="G7" s="195"/>
      <c r="H7" s="195"/>
      <c r="I7" s="104"/>
      <c r="J7" s="104"/>
    </row>
    <row r="8" spans="1:10" ht="15.75">
      <c r="A8" s="65"/>
      <c r="B8" s="65"/>
      <c r="C8" s="65"/>
      <c r="D8" s="65"/>
      <c r="E8" s="65"/>
      <c r="F8" s="65"/>
      <c r="G8" s="65"/>
      <c r="H8" s="65"/>
      <c r="I8" s="65"/>
      <c r="J8" s="65"/>
    </row>
    <row r="12" ht="12.75">
      <c r="A12" s="25" t="s">
        <v>74</v>
      </c>
    </row>
    <row r="13" spans="1:16" ht="13.5" thickBot="1">
      <c r="A13" s="17" t="s">
        <v>84</v>
      </c>
      <c r="J13" s="123"/>
      <c r="P13" s="123"/>
    </row>
    <row r="14" spans="1:18" ht="13.5" customHeight="1" thickBot="1">
      <c r="A14" s="206" t="s">
        <v>41</v>
      </c>
      <c r="B14" s="207"/>
      <c r="C14" s="207"/>
      <c r="D14" s="208"/>
      <c r="E14" s="18"/>
      <c r="F14" s="4"/>
      <c r="G14" s="4"/>
      <c r="H14" s="4"/>
      <c r="I14" s="4"/>
      <c r="J14" s="122"/>
      <c r="K14" s="4"/>
      <c r="L14" s="5"/>
      <c r="M14" s="5"/>
      <c r="N14" s="5"/>
      <c r="P14" s="123"/>
      <c r="R14" s="5"/>
    </row>
    <row r="15" spans="1:19" ht="12.75">
      <c r="A15" s="209" t="s">
        <v>0</v>
      </c>
      <c r="B15" s="190" t="s">
        <v>46</v>
      </c>
      <c r="C15" s="190" t="s">
        <v>49</v>
      </c>
      <c r="D15" s="204" t="s">
        <v>86</v>
      </c>
      <c r="E15" s="213" t="s">
        <v>88</v>
      </c>
      <c r="F15" s="196" t="s">
        <v>42</v>
      </c>
      <c r="G15" s="197"/>
      <c r="H15" s="197"/>
      <c r="I15" s="197"/>
      <c r="J15" s="197"/>
      <c r="K15" s="198"/>
      <c r="L15" s="192" t="s">
        <v>5</v>
      </c>
      <c r="M15" s="193"/>
      <c r="N15" s="193"/>
      <c r="O15" s="193"/>
      <c r="P15" s="194"/>
      <c r="R15" s="50"/>
      <c r="S15" s="38"/>
    </row>
    <row r="16" spans="1:19" ht="12.75" customHeight="1">
      <c r="A16" s="210"/>
      <c r="B16" s="191"/>
      <c r="C16" s="191"/>
      <c r="D16" s="205"/>
      <c r="E16" s="214"/>
      <c r="F16" s="187" t="s">
        <v>55</v>
      </c>
      <c r="G16" s="199" t="s">
        <v>7</v>
      </c>
      <c r="H16" s="200"/>
      <c r="I16" s="201"/>
      <c r="J16" s="185" t="s">
        <v>56</v>
      </c>
      <c r="K16" s="185" t="s">
        <v>57</v>
      </c>
      <c r="L16" s="187" t="s">
        <v>67</v>
      </c>
      <c r="M16" s="199" t="s">
        <v>7</v>
      </c>
      <c r="N16" s="200"/>
      <c r="O16" s="200"/>
      <c r="P16" s="211" t="s">
        <v>65</v>
      </c>
      <c r="R16" s="38"/>
      <c r="S16" s="38"/>
    </row>
    <row r="17" spans="1:19" ht="12.75" customHeight="1">
      <c r="A17" s="210"/>
      <c r="B17" s="191"/>
      <c r="C17" s="191"/>
      <c r="D17" s="205"/>
      <c r="E17" s="214"/>
      <c r="F17" s="188"/>
      <c r="G17" s="217" t="s">
        <v>9</v>
      </c>
      <c r="H17" s="217"/>
      <c r="I17" s="202" t="s">
        <v>10</v>
      </c>
      <c r="J17" s="186"/>
      <c r="K17" s="186"/>
      <c r="L17" s="188"/>
      <c r="M17" s="199" t="s">
        <v>9</v>
      </c>
      <c r="N17" s="200"/>
      <c r="O17" s="215" t="s">
        <v>10</v>
      </c>
      <c r="P17" s="205"/>
      <c r="R17" s="38"/>
      <c r="S17" s="38"/>
    </row>
    <row r="18" spans="1:24" ht="51.75" thickBot="1">
      <c r="A18" s="210"/>
      <c r="B18" s="191"/>
      <c r="C18" s="191"/>
      <c r="D18" s="205"/>
      <c r="E18" s="214"/>
      <c r="F18" s="188"/>
      <c r="G18" s="1" t="s">
        <v>43</v>
      </c>
      <c r="H18" s="1" t="s">
        <v>44</v>
      </c>
      <c r="I18" s="203"/>
      <c r="J18" s="186"/>
      <c r="K18" s="186"/>
      <c r="L18" s="189"/>
      <c r="M18" s="48" t="s">
        <v>66</v>
      </c>
      <c r="N18" s="48" t="s">
        <v>14</v>
      </c>
      <c r="O18" s="216"/>
      <c r="P18" s="212"/>
      <c r="R18" s="109" t="s">
        <v>96</v>
      </c>
      <c r="S18" s="109" t="s">
        <v>97</v>
      </c>
      <c r="T18" s="109" t="s">
        <v>98</v>
      </c>
      <c r="U18" s="109" t="s">
        <v>99</v>
      </c>
      <c r="V18" s="109" t="s">
        <v>100</v>
      </c>
      <c r="W18" s="6" t="s">
        <v>101</v>
      </c>
      <c r="X18" s="6" t="s">
        <v>102</v>
      </c>
    </row>
    <row r="19" spans="1:24" ht="12.75">
      <c r="A19" s="61"/>
      <c r="B19" s="8" t="s">
        <v>16</v>
      </c>
      <c r="C19" s="9" t="s">
        <v>17</v>
      </c>
      <c r="D19" s="9" t="s">
        <v>18</v>
      </c>
      <c r="E19" s="9" t="s">
        <v>19</v>
      </c>
      <c r="F19" s="10" t="s">
        <v>45</v>
      </c>
      <c r="G19" s="9" t="s">
        <v>21</v>
      </c>
      <c r="H19" s="10" t="s">
        <v>22</v>
      </c>
      <c r="I19" s="9" t="s">
        <v>23</v>
      </c>
      <c r="J19" s="10" t="s">
        <v>24</v>
      </c>
      <c r="K19" s="10" t="s">
        <v>25</v>
      </c>
      <c r="L19" s="10" t="s">
        <v>26</v>
      </c>
      <c r="M19" s="10" t="s">
        <v>27</v>
      </c>
      <c r="N19" s="10" t="s">
        <v>28</v>
      </c>
      <c r="O19" s="10" t="s">
        <v>29</v>
      </c>
      <c r="P19" s="16" t="s">
        <v>30</v>
      </c>
      <c r="R19" s="110"/>
      <c r="S19" s="6"/>
      <c r="T19" s="6"/>
      <c r="U19" s="6"/>
      <c r="V19" s="6"/>
      <c r="W19" s="110"/>
      <c r="X19" s="110"/>
    </row>
    <row r="20" spans="1:24" ht="12.75">
      <c r="A20" s="118" t="s">
        <v>127</v>
      </c>
      <c r="B20" s="24" t="s">
        <v>134</v>
      </c>
      <c r="C20" s="19" t="s">
        <v>135</v>
      </c>
      <c r="D20" s="79" t="s">
        <v>136</v>
      </c>
      <c r="E20" s="79" t="s">
        <v>137</v>
      </c>
      <c r="F20" s="119">
        <v>20000000</v>
      </c>
      <c r="G20" s="119"/>
      <c r="H20" s="119"/>
      <c r="I20" s="119"/>
      <c r="J20" s="119">
        <v>20000000</v>
      </c>
      <c r="K20" s="119">
        <v>20000000</v>
      </c>
      <c r="L20" s="119">
        <v>40000</v>
      </c>
      <c r="M20" s="119">
        <v>10000</v>
      </c>
      <c r="N20" s="119">
        <v>5000</v>
      </c>
      <c r="O20" s="119">
        <v>-5000</v>
      </c>
      <c r="P20" s="120">
        <v>40000</v>
      </c>
      <c r="Q20" s="168">
        <f>F20+G20-H20+I20-J20+L20+M20-N20+O20-P20</f>
        <v>0</v>
      </c>
      <c r="R20" s="173" t="str">
        <f>ELOLAP!$G$7</f>
        <v>R17</v>
      </c>
      <c r="S20" s="173" t="str">
        <f>ELOLAP!$H$7</f>
        <v>2011N1</v>
      </c>
      <c r="T20" s="174" t="str">
        <f>ELOLAP!$I$7</f>
        <v>00000000</v>
      </c>
      <c r="U20" s="162" t="str">
        <f>ELOLAP!$J$7</f>
        <v>20110410</v>
      </c>
      <c r="V20" s="6" t="s">
        <v>106</v>
      </c>
      <c r="W20" s="6" t="s">
        <v>175</v>
      </c>
      <c r="X20" s="6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R17,2011N1,00000000,20110410,E,BEFK1DE,@BEFK1DE0001,EHITK,R,DE,EUR,20000000,,,,20000000,20000000,40000,10000,5000,-5000,40000</v>
      </c>
    </row>
    <row r="21" spans="1:24" ht="12.75">
      <c r="A21" s="118" t="s">
        <v>128</v>
      </c>
      <c r="B21" s="24" t="s">
        <v>134</v>
      </c>
      <c r="C21" s="19" t="s">
        <v>135</v>
      </c>
      <c r="D21" s="79" t="s">
        <v>136</v>
      </c>
      <c r="E21" s="79" t="s">
        <v>137</v>
      </c>
      <c r="F21" s="119">
        <v>0</v>
      </c>
      <c r="G21" s="119">
        <v>40000000</v>
      </c>
      <c r="H21" s="119"/>
      <c r="I21" s="119"/>
      <c r="J21" s="119">
        <v>40000000</v>
      </c>
      <c r="K21" s="119">
        <v>40000000</v>
      </c>
      <c r="L21" s="119">
        <v>0</v>
      </c>
      <c r="M21" s="119">
        <v>1000</v>
      </c>
      <c r="N21" s="119"/>
      <c r="O21" s="119"/>
      <c r="P21" s="120">
        <v>1000</v>
      </c>
      <c r="Q21" s="168">
        <f>F21+G21-H21+I21-J21+L21+M21-N21+O21-P21</f>
        <v>0</v>
      </c>
      <c r="R21" s="173" t="str">
        <f>ELOLAP!$G$7</f>
        <v>R17</v>
      </c>
      <c r="S21" s="173" t="str">
        <f>ELOLAP!$H$7</f>
        <v>2011N1</v>
      </c>
      <c r="T21" s="174" t="str">
        <f>ELOLAP!$I$7</f>
        <v>00000000</v>
      </c>
      <c r="U21" s="162" t="str">
        <f>ELOLAP!$J$7</f>
        <v>20110410</v>
      </c>
      <c r="V21" s="6" t="s">
        <v>106</v>
      </c>
      <c r="W21" s="6" t="s">
        <v>175</v>
      </c>
      <c r="X21" s="6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R17,2011N1,00000000,20110410,E,BEFK1DE,@BEFK1DE0002,EHITK,R,DE,EUR,0,40000000,,,40000000,40000000,0,1000,,,1000</v>
      </c>
    </row>
    <row r="22" spans="1:24" ht="12.75">
      <c r="A22" s="118" t="s">
        <v>129</v>
      </c>
      <c r="B22" s="24" t="s">
        <v>134</v>
      </c>
      <c r="C22" s="19" t="s">
        <v>138</v>
      </c>
      <c r="D22" s="79" t="s">
        <v>141</v>
      </c>
      <c r="E22" s="79" t="s">
        <v>139</v>
      </c>
      <c r="F22" s="119">
        <v>50000000</v>
      </c>
      <c r="G22" s="119"/>
      <c r="H22" s="119">
        <v>10000000</v>
      </c>
      <c r="I22" s="119"/>
      <c r="J22" s="119">
        <v>40000000</v>
      </c>
      <c r="K22" s="119">
        <v>38000000</v>
      </c>
      <c r="L22" s="119">
        <v>2000</v>
      </c>
      <c r="M22" s="119">
        <v>4000</v>
      </c>
      <c r="N22" s="119">
        <v>2000</v>
      </c>
      <c r="O22" s="119"/>
      <c r="P22" s="120">
        <v>4000</v>
      </c>
      <c r="Q22" s="168">
        <f>F22+G22-H22+I22-J22+L22+M22-N22+O22-P22</f>
        <v>0</v>
      </c>
      <c r="R22" s="173" t="str">
        <f>ELOLAP!$G$7</f>
        <v>R17</v>
      </c>
      <c r="S22" s="173" t="str">
        <f>ELOLAP!$H$7</f>
        <v>2011N1</v>
      </c>
      <c r="T22" s="174" t="str">
        <f>ELOLAP!$I$7</f>
        <v>00000000</v>
      </c>
      <c r="U22" s="162" t="str">
        <f>ELOLAP!$J$7</f>
        <v>20110410</v>
      </c>
      <c r="V22" s="6" t="s">
        <v>106</v>
      </c>
      <c r="W22" s="6" t="s">
        <v>175</v>
      </c>
      <c r="X22" s="6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R17,2011N1,00000000,20110410,E,BEFK1DE,@BEFK1DE0003,EHITK,H,PL,USD,50000000,,10000000,,40000000,38000000,2000,4000,2000,,4000</v>
      </c>
    </row>
    <row r="23" spans="1:24" ht="12.75">
      <c r="A23" s="118" t="s">
        <v>130</v>
      </c>
      <c r="B23" s="24" t="s">
        <v>134</v>
      </c>
      <c r="C23" s="19" t="s">
        <v>135</v>
      </c>
      <c r="D23" s="79" t="s">
        <v>141</v>
      </c>
      <c r="E23" s="79" t="s">
        <v>139</v>
      </c>
      <c r="F23" s="119">
        <v>1200000</v>
      </c>
      <c r="G23" s="119">
        <v>1000000</v>
      </c>
      <c r="H23" s="119">
        <v>200000</v>
      </c>
      <c r="I23" s="119"/>
      <c r="J23" s="119">
        <v>2000000</v>
      </c>
      <c r="K23" s="119">
        <v>2000000</v>
      </c>
      <c r="L23" s="119">
        <v>0</v>
      </c>
      <c r="M23" s="119">
        <v>120</v>
      </c>
      <c r="N23" s="119"/>
      <c r="O23" s="119"/>
      <c r="P23" s="120">
        <v>120</v>
      </c>
      <c r="Q23" s="168">
        <f>F23+G23-H23+I23-J23+L23+M23-N23+O23-P23</f>
        <v>0</v>
      </c>
      <c r="R23" s="173" t="str">
        <f>ELOLAP!$G$7</f>
        <v>R17</v>
      </c>
      <c r="S23" s="173" t="str">
        <f>ELOLAP!$H$7</f>
        <v>2011N1</v>
      </c>
      <c r="T23" s="174" t="str">
        <f>ELOLAP!$I$7</f>
        <v>00000000</v>
      </c>
      <c r="U23" s="162" t="str">
        <f>ELOLAP!$J$7</f>
        <v>20110410</v>
      </c>
      <c r="V23" s="6" t="s">
        <v>106</v>
      </c>
      <c r="W23" s="6" t="s">
        <v>175</v>
      </c>
      <c r="X23" s="6" t="str">
        <f>R23&amp;","&amp;S23&amp;","&amp;T23&amp;","&amp;U23&amp;","&amp;V23&amp;","&amp;W23&amp;","&amp;"@"&amp;W23&amp;"00"&amp;A23&amp;","&amp;B23&amp;","&amp;C23&amp;","&amp;D23&amp;","&amp;E23&amp;","&amp;F23&amp;","&amp;G23&amp;","&amp;H23&amp;","&amp;I23&amp;","&amp;J23&amp;","&amp;K23&amp;","&amp;L23&amp;","&amp;M23&amp;","&amp;N23&amp;","&amp;O23&amp;","&amp;P23</f>
        <v>R17,2011N1,00000000,20110410,E,BEFK1DE,@BEFK1DE0004,EHITK,R,PL,USD,1200000,1000000,200000,,2000000,2000000,0,120,,,120</v>
      </c>
    </row>
    <row r="24" spans="1:24" ht="12.75">
      <c r="A24" s="118" t="s">
        <v>131</v>
      </c>
      <c r="B24" s="24" t="s">
        <v>140</v>
      </c>
      <c r="C24" s="121" t="s">
        <v>138</v>
      </c>
      <c r="D24" s="79" t="s">
        <v>145</v>
      </c>
      <c r="E24" s="79" t="s">
        <v>137</v>
      </c>
      <c r="F24" s="119">
        <v>0</v>
      </c>
      <c r="G24" s="119">
        <v>30000</v>
      </c>
      <c r="H24" s="119"/>
      <c r="I24" s="119"/>
      <c r="J24" s="119">
        <v>30000</v>
      </c>
      <c r="K24" s="119">
        <v>30000</v>
      </c>
      <c r="L24" s="128"/>
      <c r="M24" s="128"/>
      <c r="N24" s="128"/>
      <c r="O24" s="128"/>
      <c r="P24" s="169"/>
      <c r="Q24" s="168">
        <f>F24+G24-H24+I24-J24+L24+M24-N24+O24-P24</f>
        <v>0</v>
      </c>
      <c r="R24" s="173" t="str">
        <f>ELOLAP!$G$7</f>
        <v>R17</v>
      </c>
      <c r="S24" s="173" t="str">
        <f>ELOLAP!$H$7</f>
        <v>2011N1</v>
      </c>
      <c r="T24" s="174" t="str">
        <f>ELOLAP!$I$7</f>
        <v>00000000</v>
      </c>
      <c r="U24" s="162" t="str">
        <f>ELOLAP!$J$7</f>
        <v>20110410</v>
      </c>
      <c r="V24" s="6" t="s">
        <v>106</v>
      </c>
      <c r="W24" s="6" t="s">
        <v>175</v>
      </c>
      <c r="X24" s="6" t="str">
        <f>R24&amp;","&amp;S24&amp;","&amp;T24&amp;","&amp;U24&amp;","&amp;V24&amp;","&amp;W24&amp;","&amp;"@"&amp;W24&amp;"00"&amp;A24&amp;","&amp;B24&amp;","&amp;C24&amp;","&amp;D24&amp;","&amp;E24&amp;","&amp;F24&amp;","&amp;G24&amp;","&amp;H24&amp;","&amp;I24&amp;","&amp;J24&amp;","&amp;K24&amp;","&amp;L24&amp;","&amp;M24&amp;","&amp;N24&amp;","&amp;O24&amp;","&amp;P24</f>
        <v>R17,2011N1,00000000,20110410,E,BEFK1DE,@BEFK1DE0005,KERHITK,H,US,EUR,0,30000,,,30000,30000,,,,,</v>
      </c>
    </row>
    <row r="25" spans="1:19" ht="12.75">
      <c r="A25" s="62" t="s">
        <v>35</v>
      </c>
      <c r="B25" s="70"/>
      <c r="C25" s="71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R25" s="38"/>
      <c r="S25" s="38"/>
    </row>
    <row r="26" spans="1:19" ht="13.5" thickBot="1">
      <c r="A26" s="63" t="s">
        <v>36</v>
      </c>
      <c r="B26" s="72"/>
      <c r="C26" s="73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  <c r="R26" s="38"/>
      <c r="S26" s="38"/>
    </row>
    <row r="27" spans="1:5" ht="12.75">
      <c r="A27" s="32"/>
      <c r="B27" s="27"/>
      <c r="C27" s="27"/>
      <c r="D27" s="27"/>
      <c r="E27" s="27"/>
    </row>
    <row r="28" spans="1:5" ht="12.75">
      <c r="A28" s="32"/>
      <c r="B28" s="27"/>
      <c r="C28" s="27"/>
      <c r="D28" s="27"/>
      <c r="E28" s="27"/>
    </row>
  </sheetData>
  <sheetProtection/>
  <mergeCells count="21">
    <mergeCell ref="P16:P18"/>
    <mergeCell ref="E15:E18"/>
    <mergeCell ref="O17:O18"/>
    <mergeCell ref="M17:N17"/>
    <mergeCell ref="G17:H17"/>
    <mergeCell ref="J16:J18"/>
    <mergeCell ref="M16:O16"/>
    <mergeCell ref="D15:D18"/>
    <mergeCell ref="A14:D14"/>
    <mergeCell ref="A15:A18"/>
    <mergeCell ref="B15:B18"/>
    <mergeCell ref="K16:K18"/>
    <mergeCell ref="L16:L18"/>
    <mergeCell ref="C15:C18"/>
    <mergeCell ref="L15:P15"/>
    <mergeCell ref="C6:G6"/>
    <mergeCell ref="F15:K15"/>
    <mergeCell ref="A7:H7"/>
    <mergeCell ref="F16:F18"/>
    <mergeCell ref="G16:I16"/>
    <mergeCell ref="I17:I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rowBreaks count="1" manualBreakCount="1">
    <brk id="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6:X28"/>
  <sheetViews>
    <sheetView zoomScalePageLayoutView="0" workbookViewId="0" topLeftCell="H1">
      <selection activeCell="U20" sqref="U20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7109375" style="0" customWidth="1"/>
    <col min="12" max="12" width="9.8515625" style="0" customWidth="1"/>
    <col min="13" max="13" width="9.7109375" style="0" customWidth="1"/>
    <col min="16" max="16" width="12.28125" style="0" customWidth="1"/>
    <col min="23" max="23" width="12.57421875" style="0" customWidth="1"/>
  </cols>
  <sheetData>
    <row r="6" spans="1:9" ht="15.75">
      <c r="A6" s="64"/>
      <c r="B6" s="64"/>
      <c r="C6" s="195" t="s">
        <v>85</v>
      </c>
      <c r="D6" s="195"/>
      <c r="E6" s="195"/>
      <c r="F6" s="195"/>
      <c r="G6" s="195"/>
      <c r="H6" s="64"/>
      <c r="I6" s="64"/>
    </row>
    <row r="7" spans="1:9" ht="15.75">
      <c r="A7" s="195" t="s">
        <v>161</v>
      </c>
      <c r="B7" s="195"/>
      <c r="C7" s="195"/>
      <c r="D7" s="195"/>
      <c r="E7" s="195"/>
      <c r="F7" s="195"/>
      <c r="G7" s="195"/>
      <c r="H7" s="195"/>
      <c r="I7" s="104"/>
    </row>
    <row r="9" spans="1:5" ht="12.75">
      <c r="A9" s="32"/>
      <c r="B9" s="27"/>
      <c r="C9" s="27"/>
      <c r="D9" s="27"/>
      <c r="E9" s="27"/>
    </row>
    <row r="10" spans="1:5" ht="12.75">
      <c r="A10" s="32"/>
      <c r="B10" s="27"/>
      <c r="C10" s="27"/>
      <c r="D10" s="27"/>
      <c r="E10" s="27"/>
    </row>
    <row r="11" ht="12.75">
      <c r="A11" s="25" t="s">
        <v>75</v>
      </c>
    </row>
    <row r="12" ht="13.5" thickBot="1">
      <c r="A12" s="7" t="s">
        <v>84</v>
      </c>
    </row>
    <row r="13" spans="1:16" ht="13.5" thickBot="1">
      <c r="A13" s="206" t="s">
        <v>70</v>
      </c>
      <c r="B13" s="207"/>
      <c r="C13" s="207"/>
      <c r="D13" s="207"/>
      <c r="E13" s="208"/>
      <c r="F13" s="21"/>
      <c r="G13" s="21"/>
      <c r="H13" s="21"/>
      <c r="I13" s="21"/>
      <c r="J13" s="21"/>
      <c r="K13" s="21"/>
      <c r="L13" s="4"/>
      <c r="M13" s="4"/>
      <c r="O13" s="4"/>
      <c r="P13" s="4"/>
    </row>
    <row r="14" spans="1:16" ht="12.75">
      <c r="A14" s="209" t="s">
        <v>0</v>
      </c>
      <c r="B14" s="190" t="s">
        <v>46</v>
      </c>
      <c r="C14" s="190" t="s">
        <v>34</v>
      </c>
      <c r="D14" s="204" t="s">
        <v>86</v>
      </c>
      <c r="E14" s="218" t="s">
        <v>88</v>
      </c>
      <c r="F14" s="196" t="s">
        <v>42</v>
      </c>
      <c r="G14" s="197"/>
      <c r="H14" s="197"/>
      <c r="I14" s="197"/>
      <c r="J14" s="198"/>
      <c r="K14" s="192" t="s">
        <v>5</v>
      </c>
      <c r="L14" s="193"/>
      <c r="M14" s="193"/>
      <c r="N14" s="193"/>
      <c r="O14" s="193"/>
      <c r="P14" s="194"/>
    </row>
    <row r="15" spans="1:16" ht="12.75" customHeight="1">
      <c r="A15" s="210"/>
      <c r="B15" s="191"/>
      <c r="C15" s="191"/>
      <c r="D15" s="205"/>
      <c r="E15" s="186"/>
      <c r="F15" s="187" t="s">
        <v>55</v>
      </c>
      <c r="G15" s="199" t="s">
        <v>7</v>
      </c>
      <c r="H15" s="201"/>
      <c r="I15" s="185" t="s">
        <v>56</v>
      </c>
      <c r="J15" s="185" t="s">
        <v>57</v>
      </c>
      <c r="K15" s="187" t="s">
        <v>67</v>
      </c>
      <c r="L15" s="199" t="s">
        <v>7</v>
      </c>
      <c r="M15" s="200"/>
      <c r="N15" s="200"/>
      <c r="O15" s="201"/>
      <c r="P15" s="211" t="s">
        <v>65</v>
      </c>
    </row>
    <row r="16" spans="1:16" ht="12.75" customHeight="1">
      <c r="A16" s="210"/>
      <c r="B16" s="191"/>
      <c r="C16" s="191"/>
      <c r="D16" s="205"/>
      <c r="E16" s="186"/>
      <c r="F16" s="188"/>
      <c r="G16" s="217" t="s">
        <v>9</v>
      </c>
      <c r="H16" s="217" t="s">
        <v>10</v>
      </c>
      <c r="I16" s="186"/>
      <c r="J16" s="186"/>
      <c r="K16" s="188"/>
      <c r="L16" s="199" t="s">
        <v>9</v>
      </c>
      <c r="M16" s="200"/>
      <c r="N16" s="201"/>
      <c r="O16" s="215" t="s">
        <v>10</v>
      </c>
      <c r="P16" s="205"/>
    </row>
    <row r="17" spans="1:24" ht="90" thickBot="1">
      <c r="A17" s="210"/>
      <c r="B17" s="191"/>
      <c r="C17" s="191"/>
      <c r="D17" s="205"/>
      <c r="E17" s="186"/>
      <c r="F17" s="188"/>
      <c r="G17" s="217"/>
      <c r="H17" s="217"/>
      <c r="I17" s="186"/>
      <c r="J17" s="186"/>
      <c r="K17" s="189"/>
      <c r="L17" s="48" t="s">
        <v>66</v>
      </c>
      <c r="M17" s="48" t="s">
        <v>14</v>
      </c>
      <c r="N17" s="48" t="s">
        <v>15</v>
      </c>
      <c r="O17" s="216"/>
      <c r="P17" s="212"/>
      <c r="R17" s="109" t="s">
        <v>96</v>
      </c>
      <c r="S17" s="109" t="s">
        <v>97</v>
      </c>
      <c r="T17" s="109" t="s">
        <v>98</v>
      </c>
      <c r="U17" s="109" t="s">
        <v>99</v>
      </c>
      <c r="V17" s="109" t="s">
        <v>100</v>
      </c>
      <c r="W17" s="6" t="s">
        <v>101</v>
      </c>
      <c r="X17" s="6" t="s">
        <v>102</v>
      </c>
    </row>
    <row r="18" spans="1:24" ht="12.75">
      <c r="A18" s="39"/>
      <c r="B18" s="8" t="s">
        <v>16</v>
      </c>
      <c r="C18" s="9" t="s">
        <v>17</v>
      </c>
      <c r="D18" s="9" t="s">
        <v>18</v>
      </c>
      <c r="E18" s="9" t="s">
        <v>19</v>
      </c>
      <c r="F18" s="9" t="s">
        <v>45</v>
      </c>
      <c r="G18" s="131" t="s">
        <v>21</v>
      </c>
      <c r="H18" s="58" t="s">
        <v>22</v>
      </c>
      <c r="I18" s="9" t="s">
        <v>23</v>
      </c>
      <c r="J18" s="9" t="s">
        <v>40</v>
      </c>
      <c r="K18" s="9" t="s">
        <v>25</v>
      </c>
      <c r="L18" s="9" t="s">
        <v>26</v>
      </c>
      <c r="M18" s="9" t="s">
        <v>27</v>
      </c>
      <c r="N18" s="9" t="s">
        <v>28</v>
      </c>
      <c r="O18" s="20" t="s">
        <v>29</v>
      </c>
      <c r="P18" s="23" t="s">
        <v>30</v>
      </c>
      <c r="R18" s="110"/>
      <c r="S18" s="6"/>
      <c r="T18" s="6"/>
      <c r="U18" s="6"/>
      <c r="V18" s="6"/>
      <c r="W18" s="110"/>
      <c r="X18" s="110"/>
    </row>
    <row r="19" spans="1:24" ht="12.75">
      <c r="A19" s="118" t="s">
        <v>127</v>
      </c>
      <c r="B19" s="102" t="s">
        <v>143</v>
      </c>
      <c r="C19" s="124"/>
      <c r="D19" s="13" t="s">
        <v>136</v>
      </c>
      <c r="E19" s="11" t="s">
        <v>137</v>
      </c>
      <c r="F19" s="125">
        <v>-30000</v>
      </c>
      <c r="G19" s="126"/>
      <c r="H19" s="125">
        <v>0</v>
      </c>
      <c r="I19" s="125">
        <v>-30000</v>
      </c>
      <c r="J19" s="125">
        <v>-30000</v>
      </c>
      <c r="K19" s="127"/>
      <c r="L19" s="127"/>
      <c r="M19" s="125"/>
      <c r="N19" s="125">
        <v>500</v>
      </c>
      <c r="O19" s="128"/>
      <c r="P19" s="129"/>
      <c r="Q19" s="168">
        <f>F19+G19+H19-I19</f>
        <v>0</v>
      </c>
      <c r="R19" s="173" t="str">
        <f>ELOLAP!$G$7</f>
        <v>R17</v>
      </c>
      <c r="S19" s="173" t="str">
        <f>ELOLAP!$H$7</f>
        <v>2011N1</v>
      </c>
      <c r="T19" s="174" t="str">
        <f>ELOLAP!$I$7</f>
        <v>00000000</v>
      </c>
      <c r="U19" s="162" t="str">
        <f>ELOLAP!$J$7</f>
        <v>20110410</v>
      </c>
      <c r="V19" s="6" t="s">
        <v>106</v>
      </c>
      <c r="W19" s="6" t="s">
        <v>174</v>
      </c>
      <c r="X19" s="6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R17,2011N1,00000000,20110410,E,BEFK2DE,@BEFK2DE0001,BFSZLAK,,DE,EUR,-30000,,0,-30000,-30000,,,,500,,</v>
      </c>
    </row>
    <row r="20" spans="1:24" ht="12.75">
      <c r="A20" s="118" t="s">
        <v>128</v>
      </c>
      <c r="B20" s="102" t="s">
        <v>144</v>
      </c>
      <c r="C20" s="124"/>
      <c r="D20" s="13" t="s">
        <v>136</v>
      </c>
      <c r="E20" s="11" t="s">
        <v>137</v>
      </c>
      <c r="F20" s="125">
        <v>22000</v>
      </c>
      <c r="G20" s="126">
        <v>-2000</v>
      </c>
      <c r="H20" s="125">
        <v>2000</v>
      </c>
      <c r="I20" s="125">
        <v>22000</v>
      </c>
      <c r="J20" s="125">
        <v>22000</v>
      </c>
      <c r="K20" s="127"/>
      <c r="L20" s="127"/>
      <c r="M20" s="125"/>
      <c r="N20" s="125">
        <v>300</v>
      </c>
      <c r="O20" s="128"/>
      <c r="P20" s="129"/>
      <c r="Q20" s="168">
        <f>F20+G20+H20-I20</f>
        <v>0</v>
      </c>
      <c r="R20" s="173" t="str">
        <f>ELOLAP!$G$7</f>
        <v>R17</v>
      </c>
      <c r="S20" s="173" t="str">
        <f>ELOLAP!$H$7</f>
        <v>2011N1</v>
      </c>
      <c r="T20" s="174" t="str">
        <f>ELOLAP!$I$7</f>
        <v>00000000</v>
      </c>
      <c r="U20" s="162" t="str">
        <f>ELOLAP!$J$7</f>
        <v>20110410</v>
      </c>
      <c r="V20" s="6" t="s">
        <v>106</v>
      </c>
      <c r="W20" s="6" t="s">
        <v>174</v>
      </c>
      <c r="X20" s="6" t="str">
        <f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R17,2011N1,00000000,20110410,E,BEFK2DE,@BEFK2DE0002,NBFSZLAK,,DE,EUR,22000,-2000,2000,22000,22000,,,,300,,</v>
      </c>
    </row>
    <row r="21" spans="1:24" ht="12.75">
      <c r="A21" s="118" t="s">
        <v>129</v>
      </c>
      <c r="B21" s="102" t="s">
        <v>144</v>
      </c>
      <c r="C21" s="124"/>
      <c r="D21" s="13" t="s">
        <v>145</v>
      </c>
      <c r="E21" s="11" t="s">
        <v>139</v>
      </c>
      <c r="F21" s="125">
        <v>-20000</v>
      </c>
      <c r="G21" s="126">
        <v>10000</v>
      </c>
      <c r="H21" s="125">
        <v>0</v>
      </c>
      <c r="I21" s="125">
        <v>-10000</v>
      </c>
      <c r="J21" s="125">
        <v>-10000</v>
      </c>
      <c r="K21" s="127"/>
      <c r="L21" s="127"/>
      <c r="M21" s="125">
        <v>100</v>
      </c>
      <c r="N21" s="125">
        <v>300</v>
      </c>
      <c r="O21" s="128"/>
      <c r="P21" s="129"/>
      <c r="Q21" s="168">
        <f>F21+G21+H21-I21</f>
        <v>0</v>
      </c>
      <c r="R21" s="173" t="str">
        <f>ELOLAP!$G$7</f>
        <v>R17</v>
      </c>
      <c r="S21" s="173" t="str">
        <f>ELOLAP!$H$7</f>
        <v>2011N1</v>
      </c>
      <c r="T21" s="174" t="str">
        <f>ELOLAP!$I$7</f>
        <v>00000000</v>
      </c>
      <c r="U21" s="162" t="str">
        <f>ELOLAP!$J$7</f>
        <v>20110410</v>
      </c>
      <c r="V21" s="6" t="s">
        <v>106</v>
      </c>
      <c r="W21" s="6" t="s">
        <v>174</v>
      </c>
      <c r="X21" s="6" t="str">
        <f>R21&amp;","&amp;S21&amp;","&amp;T21&amp;","&amp;U21&amp;","&amp;V21&amp;","&amp;W21&amp;","&amp;"@"&amp;W21&amp;"00"&amp;A21&amp;","&amp;B21&amp;","&amp;C21&amp;","&amp;D21&amp;","&amp;E21&amp;","&amp;F21&amp;","&amp;G21&amp;","&amp;H21&amp;","&amp;I21&amp;","&amp;J21&amp;","&amp;K21&amp;","&amp;L21&amp;","&amp;M21&amp;","&amp;N21&amp;","&amp;O21&amp;","&amp;P21</f>
        <v>R17,2011N1,00000000,20110410,E,BEFK2DE,@BEFK2DE0003,NBFSZLAK,,US,USD,-20000,10000,0,-10000,-10000,,,100,300,,</v>
      </c>
    </row>
    <row r="22" spans="1:24" ht="13.5" thickBot="1">
      <c r="A22" s="118" t="s">
        <v>130</v>
      </c>
      <c r="B22" s="81" t="s">
        <v>181</v>
      </c>
      <c r="C22" s="82" t="s">
        <v>138</v>
      </c>
      <c r="D22" s="83" t="s">
        <v>145</v>
      </c>
      <c r="E22" s="84" t="s">
        <v>139</v>
      </c>
      <c r="F22" s="84">
        <v>10000</v>
      </c>
      <c r="G22" s="85">
        <v>-10000</v>
      </c>
      <c r="H22" s="84"/>
      <c r="I22" s="84">
        <v>0</v>
      </c>
      <c r="J22" s="84">
        <v>0</v>
      </c>
      <c r="K22" s="84">
        <v>120</v>
      </c>
      <c r="L22" s="84">
        <v>10</v>
      </c>
      <c r="M22" s="84">
        <v>130</v>
      </c>
      <c r="N22" s="170"/>
      <c r="O22" s="84"/>
      <c r="P22" s="86">
        <v>0</v>
      </c>
      <c r="Q22" s="168">
        <f>F22+G22+H22-I22+K22+L22-M22+O22-P22</f>
        <v>0</v>
      </c>
      <c r="R22" s="173" t="str">
        <f>ELOLAP!$G$7</f>
        <v>R17</v>
      </c>
      <c r="S22" s="173" t="str">
        <f>ELOLAP!$H$7</f>
        <v>2011N1</v>
      </c>
      <c r="T22" s="174" t="str">
        <f>ELOLAP!$I$7</f>
        <v>00000000</v>
      </c>
      <c r="U22" s="162" t="str">
        <f>ELOLAP!$J$7</f>
        <v>20110410</v>
      </c>
      <c r="V22" s="6" t="s">
        <v>106</v>
      </c>
      <c r="W22" s="6" t="s">
        <v>174</v>
      </c>
      <c r="X22" s="6" t="str">
        <f>R22&amp;","&amp;S22&amp;","&amp;T22&amp;","&amp;U22&amp;","&amp;V22&amp;","&amp;W22&amp;","&amp;"@"&amp;W22&amp;"00"&amp;A22&amp;","&amp;B22&amp;","&amp;C22&amp;","&amp;D22&amp;","&amp;E22&amp;","&amp;F22&amp;","&amp;G22&amp;","&amp;H22&amp;","&amp;I22&amp;","&amp;J22&amp;","&amp;K22&amp;","&amp;L22&amp;","&amp;M22&amp;","&amp;N22&amp;","&amp;O22&amp;","&amp;P22</f>
        <v>R17,2011N1,00000000,20110410,E,BEFK2DE,@BEFK2DE0004,LBETK,H,US,USD,10000,-10000,,0,0,120,10,130,,,0</v>
      </c>
    </row>
    <row r="23" ht="12.75">
      <c r="A23" s="32"/>
    </row>
    <row r="24" ht="12.75">
      <c r="A24" s="32"/>
    </row>
    <row r="25" ht="12.75">
      <c r="A25" s="32"/>
    </row>
    <row r="26" ht="12.75">
      <c r="A26" s="32"/>
    </row>
    <row r="27" ht="12.75">
      <c r="A27" s="32"/>
    </row>
    <row r="28" ht="12.75">
      <c r="A28" s="32"/>
    </row>
  </sheetData>
  <sheetProtection/>
  <mergeCells count="21">
    <mergeCell ref="C6:G6"/>
    <mergeCell ref="A13:E13"/>
    <mergeCell ref="A14:A17"/>
    <mergeCell ref="B14:B17"/>
    <mergeCell ref="C14:C17"/>
    <mergeCell ref="H16:H17"/>
    <mergeCell ref="O16:O17"/>
    <mergeCell ref="F15:F17"/>
    <mergeCell ref="G15:H15"/>
    <mergeCell ref="I15:I17"/>
    <mergeCell ref="J15:J17"/>
    <mergeCell ref="L16:N16"/>
    <mergeCell ref="D14:D17"/>
    <mergeCell ref="E14:E17"/>
    <mergeCell ref="A7:H7"/>
    <mergeCell ref="F14:J14"/>
    <mergeCell ref="G16:G17"/>
    <mergeCell ref="K14:P14"/>
    <mergeCell ref="K15:K17"/>
    <mergeCell ref="L15:O15"/>
    <mergeCell ref="P15:P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R26"/>
  <sheetViews>
    <sheetView zoomScalePageLayoutView="0" workbookViewId="0" topLeftCell="D1">
      <selection activeCell="N23" sqref="N23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7109375" style="0" customWidth="1"/>
    <col min="9" max="9" width="11.8515625" style="0" customWidth="1"/>
    <col min="10" max="10" width="10.8515625" style="0" customWidth="1"/>
    <col min="11" max="11" width="10.7109375" style="0" customWidth="1"/>
    <col min="12" max="12" width="10.00390625" style="0" customWidth="1"/>
    <col min="13" max="13" width="9.8515625" style="0" customWidth="1"/>
    <col min="14" max="14" width="9.7109375" style="0" customWidth="1"/>
    <col min="17" max="17" width="10.8515625" style="0" customWidth="1"/>
  </cols>
  <sheetData>
    <row r="6" spans="1:10" ht="15.75">
      <c r="A6" s="64"/>
      <c r="B6" s="64"/>
      <c r="C6" s="195" t="s">
        <v>85</v>
      </c>
      <c r="D6" s="195"/>
      <c r="E6" s="195"/>
      <c r="F6" s="195"/>
      <c r="G6" s="195"/>
      <c r="H6" s="64"/>
      <c r="I6" s="64"/>
      <c r="J6" s="64"/>
    </row>
    <row r="7" spans="1:10" ht="15.75">
      <c r="A7" s="195" t="s">
        <v>161</v>
      </c>
      <c r="B7" s="195"/>
      <c r="C7" s="195"/>
      <c r="D7" s="195"/>
      <c r="E7" s="195"/>
      <c r="F7" s="195"/>
      <c r="G7" s="195"/>
      <c r="H7" s="195"/>
      <c r="I7" s="104"/>
      <c r="J7" s="104"/>
    </row>
    <row r="9" ht="12.75">
      <c r="A9" s="32"/>
    </row>
    <row r="10" ht="12.75">
      <c r="A10" s="32"/>
    </row>
    <row r="11" ht="12.75">
      <c r="A11" s="32"/>
    </row>
    <row r="13" ht="12.75">
      <c r="A13" s="25" t="s">
        <v>76</v>
      </c>
    </row>
    <row r="14" ht="13.5" thickBot="1">
      <c r="A14" s="7" t="s">
        <v>84</v>
      </c>
    </row>
    <row r="15" spans="1:9" ht="13.5" thickBot="1">
      <c r="A15" s="206" t="s">
        <v>71</v>
      </c>
      <c r="B15" s="207"/>
      <c r="C15" s="207"/>
      <c r="D15" s="207"/>
      <c r="E15" s="208"/>
      <c r="F15" s="18"/>
      <c r="H15" s="7"/>
      <c r="I15" s="18"/>
    </row>
    <row r="16" spans="1:10" ht="13.5" customHeight="1" thickBot="1">
      <c r="A16" s="209" t="s">
        <v>0</v>
      </c>
      <c r="B16" s="220" t="s">
        <v>46</v>
      </c>
      <c r="C16" s="190" t="s">
        <v>69</v>
      </c>
      <c r="D16" s="204" t="s">
        <v>86</v>
      </c>
      <c r="E16" s="204" t="s">
        <v>88</v>
      </c>
      <c r="F16" s="222" t="s">
        <v>42</v>
      </c>
      <c r="G16" s="223"/>
      <c r="H16" s="223"/>
      <c r="I16" s="223"/>
      <c r="J16" s="224"/>
    </row>
    <row r="17" spans="1:10" ht="12.75" customHeight="1">
      <c r="A17" s="210"/>
      <c r="B17" s="221"/>
      <c r="C17" s="191"/>
      <c r="D17" s="205"/>
      <c r="E17" s="205"/>
      <c r="F17" s="187" t="s">
        <v>55</v>
      </c>
      <c r="G17" s="199" t="s">
        <v>7</v>
      </c>
      <c r="H17" s="201"/>
      <c r="I17" s="185" t="s">
        <v>56</v>
      </c>
      <c r="J17" s="204" t="s">
        <v>57</v>
      </c>
    </row>
    <row r="18" spans="1:10" ht="12.75" customHeight="1">
      <c r="A18" s="210"/>
      <c r="B18" s="221"/>
      <c r="C18" s="191"/>
      <c r="D18" s="205"/>
      <c r="E18" s="205"/>
      <c r="F18" s="188"/>
      <c r="G18" s="215" t="s">
        <v>9</v>
      </c>
      <c r="H18" s="215" t="s">
        <v>10</v>
      </c>
      <c r="I18" s="186"/>
      <c r="J18" s="205"/>
    </row>
    <row r="19" spans="1:18" ht="72.75" customHeight="1" thickBot="1">
      <c r="A19" s="210"/>
      <c r="B19" s="221"/>
      <c r="C19" s="191"/>
      <c r="D19" s="205"/>
      <c r="E19" s="205"/>
      <c r="F19" s="188"/>
      <c r="G19" s="216"/>
      <c r="H19" s="219"/>
      <c r="I19" s="186"/>
      <c r="J19" s="205"/>
      <c r="L19" s="109" t="s">
        <v>96</v>
      </c>
      <c r="M19" s="109" t="s">
        <v>97</v>
      </c>
      <c r="N19" s="109" t="s">
        <v>98</v>
      </c>
      <c r="O19" s="109" t="s">
        <v>99</v>
      </c>
      <c r="P19" s="109" t="s">
        <v>100</v>
      </c>
      <c r="Q19" s="6" t="s">
        <v>101</v>
      </c>
      <c r="R19" s="6" t="s">
        <v>102</v>
      </c>
    </row>
    <row r="20" spans="1:18" ht="12.75">
      <c r="A20" s="59"/>
      <c r="B20" s="149" t="s">
        <v>16</v>
      </c>
      <c r="C20" s="9" t="s">
        <v>17</v>
      </c>
      <c r="D20" s="9" t="s">
        <v>18</v>
      </c>
      <c r="E20" s="9" t="s">
        <v>19</v>
      </c>
      <c r="F20" s="9" t="s">
        <v>20</v>
      </c>
      <c r="G20" s="10" t="s">
        <v>21</v>
      </c>
      <c r="H20" s="10" t="s">
        <v>22</v>
      </c>
      <c r="I20" s="9" t="s">
        <v>23</v>
      </c>
      <c r="J20" s="16" t="s">
        <v>68</v>
      </c>
      <c r="L20" s="110"/>
      <c r="M20" s="6"/>
      <c r="N20" s="6"/>
      <c r="O20" s="6"/>
      <c r="P20" s="6"/>
      <c r="Q20" s="110"/>
      <c r="R20" s="110"/>
    </row>
    <row r="21" spans="1:18" ht="12.75">
      <c r="A21" s="118" t="s">
        <v>127</v>
      </c>
      <c r="B21" s="24" t="s">
        <v>140</v>
      </c>
      <c r="C21" s="12" t="s">
        <v>135</v>
      </c>
      <c r="D21" s="13" t="s">
        <v>145</v>
      </c>
      <c r="E21" s="11" t="s">
        <v>139</v>
      </c>
      <c r="F21" s="125">
        <v>150000</v>
      </c>
      <c r="G21" s="125">
        <v>10000</v>
      </c>
      <c r="H21" s="125"/>
      <c r="I21" s="125">
        <v>160000</v>
      </c>
      <c r="J21" s="130">
        <v>160000</v>
      </c>
      <c r="K21" s="168">
        <f>F21+G21+H21-I21</f>
        <v>0</v>
      </c>
      <c r="L21" s="173" t="str">
        <f>ELOLAP!$G$7</f>
        <v>R17</v>
      </c>
      <c r="M21" s="173" t="str">
        <f>ELOLAP!$H$7</f>
        <v>2011N1</v>
      </c>
      <c r="N21" s="174" t="str">
        <f>ELOLAP!$I$7</f>
        <v>00000000</v>
      </c>
      <c r="O21" s="173" t="str">
        <f>ELOLAP!$J$7</f>
        <v>20110410</v>
      </c>
      <c r="P21" s="6" t="s">
        <v>106</v>
      </c>
      <c r="Q21" s="6" t="s">
        <v>173</v>
      </c>
      <c r="R21" s="6" t="str">
        <f>L21&amp;","&amp;M21&amp;","&amp;N21&amp;","&amp;O21&amp;","&amp;P21&amp;","&amp;Q21&amp;","&amp;"@"&amp;Q21&amp;"00"&amp;A21&amp;","&amp;B21&amp;","&amp;C21&amp;","&amp;D21&amp;","&amp;E21&amp;","&amp;F21&amp;","&amp;G21&amp;","&amp;H21&amp;","&amp;I21&amp;","&amp;J21</f>
        <v>R17,2011N1,00000000,20110410,E,BEFK3DE,@BEFK3DE0001,KERHITK,R,US,USD,150000,10000,,160000,160000</v>
      </c>
    </row>
    <row r="22" spans="1:18" ht="12.75">
      <c r="A22" s="118" t="s">
        <v>128</v>
      </c>
      <c r="B22" s="24"/>
      <c r="C22" s="12"/>
      <c r="D22" s="13"/>
      <c r="E22" s="11"/>
      <c r="F22" s="125"/>
      <c r="G22" s="125"/>
      <c r="H22" s="125"/>
      <c r="I22" s="125"/>
      <c r="J22" s="130"/>
      <c r="L22" s="6"/>
      <c r="M22" s="6"/>
      <c r="N22" s="6"/>
      <c r="O22" s="6"/>
      <c r="P22" s="6"/>
      <c r="Q22" s="6"/>
      <c r="R22" s="6"/>
    </row>
    <row r="23" spans="1:18" ht="12.75">
      <c r="A23" s="118" t="s">
        <v>129</v>
      </c>
      <c r="B23" s="24"/>
      <c r="C23" s="12"/>
      <c r="D23" s="13"/>
      <c r="E23" s="11"/>
      <c r="F23" s="125"/>
      <c r="G23" s="125"/>
      <c r="H23" s="125"/>
      <c r="I23" s="125"/>
      <c r="J23" s="130"/>
      <c r="L23" s="6"/>
      <c r="M23" s="6"/>
      <c r="N23" s="6"/>
      <c r="O23" s="6"/>
      <c r="P23" s="6"/>
      <c r="Q23" s="6"/>
      <c r="R23" s="6"/>
    </row>
    <row r="24" spans="1:18" ht="12.75">
      <c r="A24" s="118" t="s">
        <v>130</v>
      </c>
      <c r="B24" s="22"/>
      <c r="C24" s="12"/>
      <c r="D24" s="13"/>
      <c r="E24" s="11"/>
      <c r="F24" s="11"/>
      <c r="G24" s="11"/>
      <c r="H24" s="11"/>
      <c r="I24" s="11"/>
      <c r="J24" s="14"/>
      <c r="L24" s="6"/>
      <c r="M24" s="6"/>
      <c r="N24" s="6"/>
      <c r="O24" s="6"/>
      <c r="P24" s="6"/>
      <c r="Q24" s="6"/>
      <c r="R24" s="6"/>
    </row>
    <row r="25" spans="1:18" ht="13.5" thickBot="1">
      <c r="A25" s="150" t="s">
        <v>131</v>
      </c>
      <c r="B25" s="40"/>
      <c r="C25" s="44"/>
      <c r="D25" s="41"/>
      <c r="E25" s="42"/>
      <c r="F25" s="42"/>
      <c r="G25" s="42"/>
      <c r="H25" s="42"/>
      <c r="I25" s="42"/>
      <c r="J25" s="43"/>
      <c r="L25" s="6"/>
      <c r="M25" s="6"/>
      <c r="N25" s="6"/>
      <c r="O25" s="6"/>
      <c r="P25" s="6"/>
      <c r="Q25" s="6"/>
      <c r="R25" s="6"/>
    </row>
    <row r="26" spans="1:18" ht="12.75">
      <c r="A26" s="32"/>
      <c r="L26" s="6"/>
      <c r="M26" s="6"/>
      <c r="N26" s="6"/>
      <c r="O26" s="6"/>
      <c r="P26" s="6"/>
      <c r="Q26" s="6"/>
      <c r="R26" s="6"/>
    </row>
  </sheetData>
  <sheetProtection/>
  <mergeCells count="15">
    <mergeCell ref="D16:D19"/>
    <mergeCell ref="E16:E19"/>
    <mergeCell ref="A7:H7"/>
    <mergeCell ref="G17:H17"/>
    <mergeCell ref="F16:J16"/>
    <mergeCell ref="F17:F19"/>
    <mergeCell ref="I17:I19"/>
    <mergeCell ref="J17:J19"/>
    <mergeCell ref="G18:G19"/>
    <mergeCell ref="H18:H19"/>
    <mergeCell ref="C6:G6"/>
    <mergeCell ref="A15:E15"/>
    <mergeCell ref="A16:A19"/>
    <mergeCell ref="B16:B19"/>
    <mergeCell ref="C16:C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W24"/>
  <sheetViews>
    <sheetView zoomScalePageLayoutView="0" workbookViewId="0" topLeftCell="H1">
      <selection activeCell="Q19" sqref="Q19:T19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4" width="13.140625" style="0" customWidth="1"/>
    <col min="5" max="5" width="10.140625" style="0" customWidth="1"/>
    <col min="6" max="6" width="11.00390625" style="0" customWidth="1"/>
    <col min="7" max="7" width="11.140625" style="0" customWidth="1"/>
    <col min="8" max="8" width="9.00390625" style="0" customWidth="1"/>
    <col min="9" max="9" width="10.8515625" style="0" customWidth="1"/>
    <col min="10" max="10" width="10.7109375" style="0" customWidth="1"/>
    <col min="11" max="11" width="12.421875" style="0" customWidth="1"/>
    <col min="12" max="12" width="9.8515625" style="0" customWidth="1"/>
    <col min="13" max="13" width="9.7109375" style="0" customWidth="1"/>
    <col min="15" max="15" width="11.57421875" style="0" customWidth="1"/>
    <col min="16" max="16" width="10.8515625" style="0" customWidth="1"/>
    <col min="22" max="22" width="13.28125" style="0" customWidth="1"/>
  </cols>
  <sheetData>
    <row r="6" spans="1:9" ht="15.75">
      <c r="A6" s="64"/>
      <c r="B6" s="64"/>
      <c r="C6" s="195" t="s">
        <v>85</v>
      </c>
      <c r="D6" s="195"/>
      <c r="E6" s="195"/>
      <c r="F6" s="195"/>
      <c r="G6" s="195"/>
      <c r="H6" s="64"/>
      <c r="I6" s="64"/>
    </row>
    <row r="7" spans="1:9" ht="15.75">
      <c r="A7" s="195" t="s">
        <v>161</v>
      </c>
      <c r="B7" s="195"/>
      <c r="C7" s="195"/>
      <c r="D7" s="195"/>
      <c r="E7" s="195"/>
      <c r="F7" s="195"/>
      <c r="G7" s="195"/>
      <c r="H7" s="195"/>
      <c r="I7" s="104"/>
    </row>
    <row r="11" spans="1:17" ht="12.75">
      <c r="A11" s="25" t="s">
        <v>77</v>
      </c>
      <c r="Q11" s="52"/>
    </row>
    <row r="12" spans="1:17" ht="12.75" customHeight="1" thickBot="1">
      <c r="A12" s="7" t="s">
        <v>84</v>
      </c>
      <c r="Q12" s="52"/>
    </row>
    <row r="13" spans="1:17" ht="12.75" customHeight="1" thickBot="1">
      <c r="A13" s="206" t="s">
        <v>72</v>
      </c>
      <c r="B13" s="207"/>
      <c r="C13" s="207"/>
      <c r="D13" s="207"/>
      <c r="E13" s="207"/>
      <c r="F13" s="208"/>
      <c r="G13" s="4"/>
      <c r="H13" s="4"/>
      <c r="I13" s="4"/>
      <c r="J13" s="4"/>
      <c r="K13" s="4"/>
      <c r="L13" s="4"/>
      <c r="M13" s="6"/>
      <c r="O13" s="6"/>
      <c r="Q13" s="52"/>
    </row>
    <row r="14" spans="1:17" ht="13.5" thickBot="1">
      <c r="A14" s="209" t="s">
        <v>0</v>
      </c>
      <c r="B14" s="190" t="s">
        <v>46</v>
      </c>
      <c r="C14" s="190" t="s">
        <v>34</v>
      </c>
      <c r="D14" s="204" t="s">
        <v>86</v>
      </c>
      <c r="E14" s="218" t="s">
        <v>88</v>
      </c>
      <c r="F14" s="196" t="s">
        <v>42</v>
      </c>
      <c r="G14" s="197"/>
      <c r="H14" s="197"/>
      <c r="I14" s="197"/>
      <c r="J14" s="224"/>
      <c r="K14" s="192" t="s">
        <v>5</v>
      </c>
      <c r="L14" s="193"/>
      <c r="M14" s="193"/>
      <c r="N14" s="193"/>
      <c r="O14" s="194"/>
      <c r="Q14" s="52"/>
    </row>
    <row r="15" spans="1:17" ht="12.75" customHeight="1">
      <c r="A15" s="210"/>
      <c r="B15" s="191"/>
      <c r="C15" s="191"/>
      <c r="D15" s="205"/>
      <c r="E15" s="186"/>
      <c r="F15" s="187" t="s">
        <v>55</v>
      </c>
      <c r="G15" s="217" t="s">
        <v>7</v>
      </c>
      <c r="H15" s="217"/>
      <c r="I15" s="185" t="s">
        <v>56</v>
      </c>
      <c r="J15" s="204" t="s">
        <v>57</v>
      </c>
      <c r="K15" s="187" t="s">
        <v>67</v>
      </c>
      <c r="L15" s="199" t="s">
        <v>7</v>
      </c>
      <c r="M15" s="200"/>
      <c r="N15" s="200"/>
      <c r="O15" s="211" t="s">
        <v>65</v>
      </c>
      <c r="Q15" s="52"/>
    </row>
    <row r="16" spans="1:17" ht="12.75">
      <c r="A16" s="210"/>
      <c r="B16" s="191"/>
      <c r="C16" s="191"/>
      <c r="D16" s="205"/>
      <c r="E16" s="186"/>
      <c r="F16" s="188"/>
      <c r="G16" s="225" t="s">
        <v>9</v>
      </c>
      <c r="H16" s="217" t="s">
        <v>10</v>
      </c>
      <c r="I16" s="186"/>
      <c r="J16" s="205"/>
      <c r="K16" s="188"/>
      <c r="L16" s="199" t="s">
        <v>9</v>
      </c>
      <c r="M16" s="200"/>
      <c r="N16" s="215" t="s">
        <v>10</v>
      </c>
      <c r="O16" s="205"/>
      <c r="Q16" s="52"/>
    </row>
    <row r="17" spans="1:23" ht="64.5" customHeight="1" thickBot="1">
      <c r="A17" s="210"/>
      <c r="B17" s="191"/>
      <c r="C17" s="191"/>
      <c r="D17" s="205"/>
      <c r="E17" s="186"/>
      <c r="F17" s="189"/>
      <c r="G17" s="226"/>
      <c r="H17" s="227"/>
      <c r="I17" s="228"/>
      <c r="J17" s="212"/>
      <c r="K17" s="189"/>
      <c r="L17" s="48" t="s">
        <v>66</v>
      </c>
      <c r="M17" s="48" t="s">
        <v>14</v>
      </c>
      <c r="N17" s="216"/>
      <c r="O17" s="212"/>
      <c r="Q17" s="109" t="s">
        <v>96</v>
      </c>
      <c r="R17" s="109" t="s">
        <v>97</v>
      </c>
      <c r="S17" s="109" t="s">
        <v>98</v>
      </c>
      <c r="T17" s="109" t="s">
        <v>99</v>
      </c>
      <c r="U17" s="109" t="s">
        <v>100</v>
      </c>
      <c r="V17" s="6" t="s">
        <v>101</v>
      </c>
      <c r="W17" s="6" t="s">
        <v>102</v>
      </c>
    </row>
    <row r="18" spans="1:23" ht="12.75">
      <c r="A18" s="59"/>
      <c r="B18" s="8" t="s">
        <v>16</v>
      </c>
      <c r="C18" s="9" t="s">
        <v>17</v>
      </c>
      <c r="D18" s="9" t="s">
        <v>18</v>
      </c>
      <c r="E18" s="9" t="s">
        <v>19</v>
      </c>
      <c r="F18" s="58" t="s">
        <v>20</v>
      </c>
      <c r="G18" s="57" t="s">
        <v>21</v>
      </c>
      <c r="H18" s="55" t="s">
        <v>22</v>
      </c>
      <c r="I18" s="55" t="s">
        <v>23</v>
      </c>
      <c r="J18" s="55" t="s">
        <v>40</v>
      </c>
      <c r="K18" s="10" t="s">
        <v>25</v>
      </c>
      <c r="L18" s="10" t="s">
        <v>26</v>
      </c>
      <c r="M18" s="10" t="s">
        <v>27</v>
      </c>
      <c r="N18" s="10" t="s">
        <v>28</v>
      </c>
      <c r="O18" s="16" t="s">
        <v>29</v>
      </c>
      <c r="Q18" s="110"/>
      <c r="R18" s="6"/>
      <c r="S18" s="6"/>
      <c r="T18" s="6"/>
      <c r="U18" s="6"/>
      <c r="V18" s="110"/>
      <c r="W18" s="110"/>
    </row>
    <row r="19" spans="1:23" ht="12.75">
      <c r="A19" s="118" t="s">
        <v>127</v>
      </c>
      <c r="B19" s="102" t="s">
        <v>146</v>
      </c>
      <c r="C19" s="12" t="s">
        <v>138</v>
      </c>
      <c r="D19" s="12" t="s">
        <v>141</v>
      </c>
      <c r="E19" s="12" t="s">
        <v>137</v>
      </c>
      <c r="F19" s="133">
        <v>2000000</v>
      </c>
      <c r="G19" s="132">
        <v>10000</v>
      </c>
      <c r="H19" s="133">
        <v>0</v>
      </c>
      <c r="I19" s="133">
        <v>2010000</v>
      </c>
      <c r="J19" s="133">
        <v>2010000</v>
      </c>
      <c r="K19" s="11">
        <v>600</v>
      </c>
      <c r="L19" s="11">
        <v>250</v>
      </c>
      <c r="M19" s="11"/>
      <c r="N19" s="11">
        <v>-50</v>
      </c>
      <c r="O19" s="14">
        <v>800</v>
      </c>
      <c r="P19" s="168">
        <f>F19+G19+H19-I19+K19+L19-M19+N19-O19</f>
        <v>0</v>
      </c>
      <c r="Q19" s="173" t="str">
        <f>ELOLAP!$G$7</f>
        <v>R17</v>
      </c>
      <c r="R19" s="173" t="str">
        <f>ELOLAP!$H$7</f>
        <v>2011N1</v>
      </c>
      <c r="S19" s="174" t="str">
        <f>ELOLAP!$I$7</f>
        <v>00000000</v>
      </c>
      <c r="T19" s="173" t="str">
        <f>ELOLAP!$J$7</f>
        <v>20110410</v>
      </c>
      <c r="U19" s="6" t="s">
        <v>106</v>
      </c>
      <c r="V19" s="6" t="s">
        <v>172</v>
      </c>
      <c r="W19" s="6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R17,2011N1,00000000,20110410,E,BEFK4DE,@BEFK4DE0001,VALTK,H,PL,EUR,2000000,10000,0,2010000,2010000,600,250,,-50,800</v>
      </c>
    </row>
    <row r="20" spans="1:23" ht="12.75">
      <c r="A20" s="118" t="s">
        <v>128</v>
      </c>
      <c r="B20" s="76"/>
      <c r="C20" s="77"/>
      <c r="D20" s="78"/>
      <c r="E20" s="79"/>
      <c r="F20" s="79"/>
      <c r="G20" s="87"/>
      <c r="H20" s="79"/>
      <c r="I20" s="79"/>
      <c r="J20" s="79"/>
      <c r="K20" s="79"/>
      <c r="L20" s="79"/>
      <c r="M20" s="79"/>
      <c r="N20" s="79"/>
      <c r="O20" s="80"/>
      <c r="Q20" s="6"/>
      <c r="R20" s="6"/>
      <c r="S20" s="6"/>
      <c r="T20" s="6"/>
      <c r="U20" s="6"/>
      <c r="V20" s="6"/>
      <c r="W20" s="6"/>
    </row>
    <row r="21" spans="1:23" ht="12.75">
      <c r="A21" s="118" t="s">
        <v>129</v>
      </c>
      <c r="B21" s="76"/>
      <c r="C21" s="77"/>
      <c r="D21" s="78"/>
      <c r="E21" s="79"/>
      <c r="F21" s="79"/>
      <c r="G21" s="87"/>
      <c r="H21" s="79"/>
      <c r="I21" s="79"/>
      <c r="J21" s="79"/>
      <c r="K21" s="79"/>
      <c r="L21" s="79"/>
      <c r="M21" s="79"/>
      <c r="N21" s="79"/>
      <c r="O21" s="80"/>
      <c r="Q21" s="6"/>
      <c r="R21" s="6"/>
      <c r="S21" s="6"/>
      <c r="T21" s="6"/>
      <c r="U21" s="6"/>
      <c r="V21" s="6"/>
      <c r="W21" s="6"/>
    </row>
    <row r="22" spans="1:15" ht="13.5" thickBot="1">
      <c r="A22" s="118" t="s">
        <v>130</v>
      </c>
      <c r="B22" s="89"/>
      <c r="C22" s="90"/>
      <c r="D22" s="91"/>
      <c r="E22" s="84"/>
      <c r="F22" s="84"/>
      <c r="G22" s="106"/>
      <c r="H22" s="84"/>
      <c r="I22" s="84"/>
      <c r="J22" s="84"/>
      <c r="K22" s="84"/>
      <c r="L22" s="84"/>
      <c r="M22" s="84"/>
      <c r="N22" s="84"/>
      <c r="O22" s="86"/>
    </row>
    <row r="23" ht="12.75">
      <c r="A23" s="32"/>
    </row>
    <row r="24" ht="12.75">
      <c r="A24" s="32"/>
    </row>
  </sheetData>
  <sheetProtection/>
  <mergeCells count="21">
    <mergeCell ref="O15:O17"/>
    <mergeCell ref="E14:E17"/>
    <mergeCell ref="L16:M16"/>
    <mergeCell ref="N16:N17"/>
    <mergeCell ref="K14:O14"/>
    <mergeCell ref="F15:F17"/>
    <mergeCell ref="G15:H15"/>
    <mergeCell ref="I15:I17"/>
    <mergeCell ref="L15:N15"/>
    <mergeCell ref="F14:J14"/>
    <mergeCell ref="G16:G17"/>
    <mergeCell ref="H16:H17"/>
    <mergeCell ref="K15:K17"/>
    <mergeCell ref="D14:D17"/>
    <mergeCell ref="C6:G6"/>
    <mergeCell ref="A13:F13"/>
    <mergeCell ref="A14:A17"/>
    <mergeCell ref="B14:B17"/>
    <mergeCell ref="C14:C17"/>
    <mergeCell ref="J15:J17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17" sqref="I17:L17"/>
    </sheetView>
  </sheetViews>
  <sheetFormatPr defaultColWidth="9.140625" defaultRowHeight="12.75"/>
  <cols>
    <col min="2" max="2" width="13.421875" style="0" customWidth="1"/>
    <col min="3" max="3" width="12.421875" style="0" customWidth="1"/>
    <col min="4" max="5" width="13.140625" style="0" customWidth="1"/>
    <col min="6" max="6" width="10.140625" style="0" customWidth="1"/>
    <col min="7" max="7" width="11.00390625" style="0" customWidth="1"/>
    <col min="8" max="8" width="11.140625" style="0" customWidth="1"/>
    <col min="9" max="9" width="9.7109375" style="0" customWidth="1"/>
    <col min="10" max="10" width="9.00390625" style="0" customWidth="1"/>
    <col min="11" max="11" width="10.8515625" style="0" customWidth="1"/>
    <col min="12" max="12" width="10.7109375" style="0" customWidth="1"/>
    <col min="13" max="13" width="10.00390625" style="0" customWidth="1"/>
    <col min="14" max="14" width="9.8515625" style="0" customWidth="1"/>
    <col min="15" max="15" width="9.7109375" style="0" customWidth="1"/>
    <col min="18" max="18" width="10.8515625" style="0" customWidth="1"/>
  </cols>
  <sheetData>
    <row r="1" spans="1:2" ht="12.75">
      <c r="A1">
        <v>17</v>
      </c>
      <c r="B1">
        <v>17</v>
      </c>
    </row>
    <row r="7" spans="1:11" ht="15.75">
      <c r="A7" s="64"/>
      <c r="B7" s="64"/>
      <c r="C7" s="195" t="s">
        <v>85</v>
      </c>
      <c r="D7" s="195"/>
      <c r="E7" s="195"/>
      <c r="F7" s="195"/>
      <c r="G7" s="195"/>
      <c r="H7" s="195"/>
      <c r="I7" s="64"/>
      <c r="J7" s="64"/>
      <c r="K7" s="64"/>
    </row>
    <row r="8" spans="1:11" ht="15.75">
      <c r="A8" s="195" t="s">
        <v>161</v>
      </c>
      <c r="B8" s="195"/>
      <c r="C8" s="195"/>
      <c r="D8" s="195"/>
      <c r="E8" s="195"/>
      <c r="F8" s="195"/>
      <c r="G8" s="195"/>
      <c r="H8" s="195"/>
      <c r="I8" s="104"/>
      <c r="J8" s="104"/>
      <c r="K8" s="104"/>
    </row>
    <row r="11" ht="12.75">
      <c r="A11" s="32"/>
    </row>
    <row r="12" ht="12.75">
      <c r="A12" s="25" t="s">
        <v>78</v>
      </c>
    </row>
    <row r="13" ht="13.5" thickBot="1">
      <c r="A13" s="7" t="s">
        <v>84</v>
      </c>
    </row>
    <row r="14" spans="1:6" ht="13.5" thickBot="1">
      <c r="A14" s="206" t="s">
        <v>54</v>
      </c>
      <c r="B14" s="207"/>
      <c r="C14" s="229"/>
      <c r="D14" s="230"/>
      <c r="E14" s="97"/>
      <c r="F14" s="15"/>
    </row>
    <row r="15" spans="1:15" ht="51.75" thickBot="1">
      <c r="A15" s="30" t="s">
        <v>0</v>
      </c>
      <c r="B15" s="98" t="s">
        <v>50</v>
      </c>
      <c r="C15" s="96" t="s">
        <v>49</v>
      </c>
      <c r="D15" s="33" t="s">
        <v>86</v>
      </c>
      <c r="E15" s="33" t="s">
        <v>88</v>
      </c>
      <c r="F15" s="99" t="s">
        <v>53</v>
      </c>
      <c r="G15" s="96" t="s">
        <v>51</v>
      </c>
      <c r="I15" s="109" t="s">
        <v>96</v>
      </c>
      <c r="J15" s="109" t="s">
        <v>97</v>
      </c>
      <c r="K15" s="109" t="s">
        <v>98</v>
      </c>
      <c r="L15" s="109" t="s">
        <v>99</v>
      </c>
      <c r="M15" s="109" t="s">
        <v>100</v>
      </c>
      <c r="N15" s="6" t="s">
        <v>101</v>
      </c>
      <c r="O15" s="6" t="s">
        <v>102</v>
      </c>
    </row>
    <row r="16" spans="1:15" ht="12.75">
      <c r="A16" s="31"/>
      <c r="B16" s="29" t="s">
        <v>16</v>
      </c>
      <c r="C16" s="10" t="s">
        <v>17</v>
      </c>
      <c r="D16" s="9" t="s">
        <v>18</v>
      </c>
      <c r="E16" s="9" t="s">
        <v>19</v>
      </c>
      <c r="F16" s="20" t="s">
        <v>20</v>
      </c>
      <c r="G16" s="23" t="s">
        <v>21</v>
      </c>
      <c r="I16" s="110"/>
      <c r="J16" s="6"/>
      <c r="K16" s="6"/>
      <c r="L16" s="6"/>
      <c r="M16" s="6"/>
      <c r="N16" s="110"/>
      <c r="O16" s="110"/>
    </row>
    <row r="17" spans="1:15" ht="12.75">
      <c r="A17" s="118" t="s">
        <v>127</v>
      </c>
      <c r="B17" s="102" t="s">
        <v>144</v>
      </c>
      <c r="C17" s="124"/>
      <c r="D17" s="13" t="s">
        <v>136</v>
      </c>
      <c r="E17" s="11" t="s">
        <v>137</v>
      </c>
      <c r="F17" s="19" t="s">
        <v>147</v>
      </c>
      <c r="G17" s="28">
        <v>2000</v>
      </c>
      <c r="I17" s="173" t="str">
        <f>ELOLAP!$G$7</f>
        <v>R17</v>
      </c>
      <c r="J17" s="173" t="str">
        <f>ELOLAP!$H$7</f>
        <v>2011N1</v>
      </c>
      <c r="K17" s="174" t="str">
        <f>ELOLAP!$I$7</f>
        <v>00000000</v>
      </c>
      <c r="L17" s="173" t="str">
        <f>ELOLAP!$J$7</f>
        <v>20110410</v>
      </c>
      <c r="M17" s="6" t="s">
        <v>106</v>
      </c>
      <c r="N17" s="6" t="s">
        <v>171</v>
      </c>
      <c r="O17" s="6" t="str">
        <f>I17&amp;","&amp;J17&amp;","&amp;K17&amp;","&amp;L17&amp;","&amp;M17&amp;","&amp;N17&amp;","&amp;"@"&amp;N17&amp;"00"&amp;A17&amp;","&amp;B17&amp;","&amp;C17&amp;","&amp;D17&amp;","&amp;E17&amp;","&amp;F17&amp;","&amp;G17</f>
        <v>R17,2011N1,00000000,20110410,E,BEFK5DE,@BEFK5DE0001,NBFSZLAK,,DE,EUR,HIBA,2000</v>
      </c>
    </row>
    <row r="18" spans="1:15" ht="12.75">
      <c r="A18" s="118" t="s">
        <v>128</v>
      </c>
      <c r="B18" s="24"/>
      <c r="C18" s="19"/>
      <c r="D18" s="67"/>
      <c r="E18" s="67"/>
      <c r="F18" s="19"/>
      <c r="G18" s="28"/>
      <c r="I18" s="6"/>
      <c r="J18" s="6"/>
      <c r="K18" s="6"/>
      <c r="L18" s="6"/>
      <c r="M18" s="6"/>
      <c r="N18" s="6"/>
      <c r="O18" s="6"/>
    </row>
    <row r="19" spans="1:15" ht="12.75">
      <c r="A19" s="118" t="s">
        <v>129</v>
      </c>
      <c r="B19" s="24"/>
      <c r="C19" s="19"/>
      <c r="D19" s="67"/>
      <c r="E19" s="67"/>
      <c r="F19" s="19"/>
      <c r="G19" s="28"/>
      <c r="I19" s="6"/>
      <c r="J19" s="6"/>
      <c r="K19" s="6"/>
      <c r="L19" s="6"/>
      <c r="M19" s="6"/>
      <c r="N19" s="6"/>
      <c r="O19" s="6"/>
    </row>
    <row r="20" spans="1:15" ht="12.75">
      <c r="A20" s="118" t="s">
        <v>130</v>
      </c>
      <c r="B20" s="102"/>
      <c r="C20" s="12"/>
      <c r="D20" s="12"/>
      <c r="E20" s="121"/>
      <c r="F20" s="19"/>
      <c r="G20" s="28"/>
      <c r="I20" s="6"/>
      <c r="J20" s="6"/>
      <c r="K20" s="6"/>
      <c r="L20" s="6"/>
      <c r="M20" s="6"/>
      <c r="N20" s="6"/>
      <c r="O20" s="6"/>
    </row>
    <row r="21" spans="1:15" ht="12.75">
      <c r="A21" s="118" t="s">
        <v>131</v>
      </c>
      <c r="B21" s="147"/>
      <c r="C21" s="12"/>
      <c r="D21" s="12"/>
      <c r="E21" s="121"/>
      <c r="F21" s="19"/>
      <c r="G21" s="28"/>
      <c r="I21" s="6"/>
      <c r="J21" s="6"/>
      <c r="K21" s="6"/>
      <c r="L21" s="6"/>
      <c r="M21" s="6"/>
      <c r="N21" s="6"/>
      <c r="O21" s="6"/>
    </row>
    <row r="22" spans="1:15" ht="12.75">
      <c r="A22" s="118"/>
      <c r="B22" s="102"/>
      <c r="C22" s="12"/>
      <c r="D22" s="12"/>
      <c r="E22" s="12"/>
      <c r="F22" s="19"/>
      <c r="G22" s="28"/>
      <c r="I22" s="6"/>
      <c r="J22" s="6"/>
      <c r="K22" s="6"/>
      <c r="L22" s="6"/>
      <c r="M22" s="6"/>
      <c r="N22" s="6"/>
      <c r="O22" s="6"/>
    </row>
  </sheetData>
  <sheetProtection/>
  <mergeCells count="3">
    <mergeCell ref="A14:D14"/>
    <mergeCell ref="C7:H7"/>
    <mergeCell ref="A8:H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C32"/>
  <sheetViews>
    <sheetView zoomScalePageLayoutView="0" workbookViewId="0" topLeftCell="P1">
      <selection activeCell="W21" sqref="W21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9.28125" style="0" customWidth="1"/>
    <col min="6" max="6" width="12.28125" style="0" customWidth="1"/>
    <col min="7" max="7" width="15.14062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3.28125" style="0" customWidth="1"/>
  </cols>
  <sheetData>
    <row r="5" spans="1:10" ht="15.75">
      <c r="A5" s="64"/>
      <c r="B5" s="64"/>
      <c r="C5" s="195" t="s">
        <v>85</v>
      </c>
      <c r="D5" s="195"/>
      <c r="E5" s="195"/>
      <c r="F5" s="195"/>
      <c r="G5" s="195"/>
      <c r="H5" s="64"/>
      <c r="I5" s="64"/>
      <c r="J5" s="64"/>
    </row>
    <row r="6" spans="1:10" ht="15.75">
      <c r="A6" s="195" t="s">
        <v>161</v>
      </c>
      <c r="B6" s="195"/>
      <c r="C6" s="195"/>
      <c r="D6" s="195"/>
      <c r="E6" s="195"/>
      <c r="F6" s="195"/>
      <c r="G6" s="195"/>
      <c r="H6" s="195"/>
      <c r="I6" s="104"/>
      <c r="J6" s="104"/>
    </row>
    <row r="10" spans="1:16" ht="12.75">
      <c r="A10" s="26" t="s">
        <v>79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3.5" thickBot="1">
      <c r="A11" s="17" t="s">
        <v>84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21" ht="13.5" thickBot="1">
      <c r="A12" s="206" t="s">
        <v>39</v>
      </c>
      <c r="B12" s="207"/>
      <c r="C12" s="207"/>
      <c r="D12" s="207"/>
      <c r="E12" s="208"/>
      <c r="F12" s="18"/>
      <c r="G12" s="18"/>
      <c r="H12" s="18"/>
      <c r="I12" s="18"/>
      <c r="J12" s="18"/>
      <c r="K12" s="18"/>
      <c r="L12" s="4"/>
      <c r="M12" s="4"/>
      <c r="N12" s="4"/>
      <c r="O12" s="4"/>
      <c r="P12" s="4"/>
      <c r="Q12" s="5"/>
      <c r="R12" s="5"/>
      <c r="U12" s="5"/>
    </row>
    <row r="13" spans="1:21" ht="15.75" customHeight="1">
      <c r="A13" s="209" t="s">
        <v>0</v>
      </c>
      <c r="B13" s="190" t="s">
        <v>46</v>
      </c>
      <c r="C13" s="190" t="s">
        <v>48</v>
      </c>
      <c r="D13" s="232" t="s">
        <v>87</v>
      </c>
      <c r="E13" s="213"/>
      <c r="F13" s="213" t="s">
        <v>88</v>
      </c>
      <c r="G13" s="190" t="s">
        <v>1</v>
      </c>
      <c r="H13" s="204" t="s">
        <v>2</v>
      </c>
      <c r="I13" s="236" t="s">
        <v>60</v>
      </c>
      <c r="J13" s="204" t="s">
        <v>3</v>
      </c>
      <c r="K13" s="204" t="s">
        <v>83</v>
      </c>
      <c r="L13" s="196" t="s">
        <v>4</v>
      </c>
      <c r="M13" s="197"/>
      <c r="N13" s="197"/>
      <c r="O13" s="197"/>
      <c r="P13" s="198"/>
      <c r="Q13" s="239" t="s">
        <v>5</v>
      </c>
      <c r="R13" s="240"/>
      <c r="S13" s="240"/>
      <c r="T13" s="240"/>
      <c r="U13" s="241"/>
    </row>
    <row r="14" spans="1:21" ht="15.75" customHeight="1">
      <c r="A14" s="210"/>
      <c r="B14" s="191"/>
      <c r="C14" s="191"/>
      <c r="D14" s="233"/>
      <c r="E14" s="214"/>
      <c r="F14" s="214"/>
      <c r="G14" s="191"/>
      <c r="H14" s="205"/>
      <c r="I14" s="237"/>
      <c r="J14" s="205"/>
      <c r="K14" s="205"/>
      <c r="L14" s="187" t="s">
        <v>6</v>
      </c>
      <c r="M14" s="199" t="s">
        <v>7</v>
      </c>
      <c r="N14" s="200"/>
      <c r="O14" s="201"/>
      <c r="P14" s="185" t="s">
        <v>8</v>
      </c>
      <c r="Q14" s="187" t="s">
        <v>63</v>
      </c>
      <c r="R14" s="199" t="s">
        <v>7</v>
      </c>
      <c r="S14" s="200"/>
      <c r="T14" s="201"/>
      <c r="U14" s="211" t="s">
        <v>64</v>
      </c>
    </row>
    <row r="15" spans="1:21" ht="13.5" thickBot="1">
      <c r="A15" s="210"/>
      <c r="B15" s="191"/>
      <c r="C15" s="191"/>
      <c r="D15" s="234"/>
      <c r="E15" s="235"/>
      <c r="F15" s="214"/>
      <c r="G15" s="191"/>
      <c r="H15" s="205"/>
      <c r="I15" s="237"/>
      <c r="J15" s="205"/>
      <c r="K15" s="205"/>
      <c r="L15" s="188"/>
      <c r="M15" s="217" t="s">
        <v>9</v>
      </c>
      <c r="N15" s="217"/>
      <c r="O15" s="202" t="s">
        <v>10</v>
      </c>
      <c r="P15" s="186"/>
      <c r="Q15" s="188"/>
      <c r="R15" s="199" t="s">
        <v>9</v>
      </c>
      <c r="S15" s="201"/>
      <c r="T15" s="215" t="s">
        <v>10</v>
      </c>
      <c r="U15" s="205"/>
    </row>
    <row r="16" spans="1:29" ht="64.5" thickBot="1">
      <c r="A16" s="231"/>
      <c r="B16" s="191"/>
      <c r="C16" s="191"/>
      <c r="D16" s="33" t="s">
        <v>11</v>
      </c>
      <c r="E16" s="56" t="s">
        <v>61</v>
      </c>
      <c r="F16" s="214"/>
      <c r="G16" s="191"/>
      <c r="H16" s="205"/>
      <c r="I16" s="238"/>
      <c r="J16" s="205"/>
      <c r="K16" s="205"/>
      <c r="L16" s="188"/>
      <c r="M16" s="1" t="s">
        <v>12</v>
      </c>
      <c r="N16" s="1" t="s">
        <v>13</v>
      </c>
      <c r="O16" s="203"/>
      <c r="P16" s="186"/>
      <c r="Q16" s="189"/>
      <c r="R16" s="48" t="s">
        <v>62</v>
      </c>
      <c r="S16" s="48" t="s">
        <v>15</v>
      </c>
      <c r="T16" s="216"/>
      <c r="U16" s="212"/>
      <c r="W16" s="109" t="s">
        <v>96</v>
      </c>
      <c r="X16" s="109" t="s">
        <v>97</v>
      </c>
      <c r="Y16" s="109" t="s">
        <v>98</v>
      </c>
      <c r="Z16" s="109" t="s">
        <v>99</v>
      </c>
      <c r="AA16" s="109" t="s">
        <v>100</v>
      </c>
      <c r="AB16" s="6" t="s">
        <v>101</v>
      </c>
      <c r="AC16" s="6" t="s">
        <v>102</v>
      </c>
    </row>
    <row r="17" spans="1:29" ht="12.75">
      <c r="A17" s="45"/>
      <c r="B17" s="8" t="s">
        <v>16</v>
      </c>
      <c r="C17" s="9" t="s">
        <v>17</v>
      </c>
      <c r="D17" s="9" t="s">
        <v>18</v>
      </c>
      <c r="E17" s="9" t="s">
        <v>19</v>
      </c>
      <c r="F17" s="10" t="s">
        <v>20</v>
      </c>
      <c r="G17" s="10" t="s">
        <v>21</v>
      </c>
      <c r="H17" s="10" t="s">
        <v>22</v>
      </c>
      <c r="I17" s="10" t="s">
        <v>23</v>
      </c>
      <c r="J17" s="10" t="s">
        <v>24</v>
      </c>
      <c r="K17" s="10" t="s">
        <v>25</v>
      </c>
      <c r="L17" s="9" t="s">
        <v>26</v>
      </c>
      <c r="M17" s="10" t="s">
        <v>27</v>
      </c>
      <c r="N17" s="10" t="s">
        <v>28</v>
      </c>
      <c r="O17" s="10" t="s">
        <v>29</v>
      </c>
      <c r="P17" s="10" t="s">
        <v>30</v>
      </c>
      <c r="Q17" s="10" t="s">
        <v>31</v>
      </c>
      <c r="R17" s="10" t="s">
        <v>32</v>
      </c>
      <c r="S17" s="9" t="s">
        <v>33</v>
      </c>
      <c r="T17" s="9" t="s">
        <v>37</v>
      </c>
      <c r="U17" s="16" t="s">
        <v>38</v>
      </c>
      <c r="W17" s="110"/>
      <c r="X17" s="6"/>
      <c r="Y17" s="6"/>
      <c r="Z17" s="6"/>
      <c r="AA17" s="6"/>
      <c r="AB17" s="110"/>
      <c r="AC17" s="110"/>
    </row>
    <row r="18" spans="1:29" ht="11.25" customHeight="1">
      <c r="A18" s="118" t="s">
        <v>127</v>
      </c>
      <c r="B18" s="24" t="s">
        <v>148</v>
      </c>
      <c r="C18" s="19" t="s">
        <v>138</v>
      </c>
      <c r="D18" s="134" t="s">
        <v>136</v>
      </c>
      <c r="E18" s="134">
        <v>1</v>
      </c>
      <c r="F18" s="135" t="s">
        <v>137</v>
      </c>
      <c r="G18" s="134" t="s">
        <v>149</v>
      </c>
      <c r="H18" s="155">
        <v>20111111</v>
      </c>
      <c r="I18" s="2" t="s">
        <v>137</v>
      </c>
      <c r="J18" s="134">
        <v>800000</v>
      </c>
      <c r="K18" s="136"/>
      <c r="L18" s="137">
        <v>800000</v>
      </c>
      <c r="N18" s="137">
        <v>20000</v>
      </c>
      <c r="O18" s="137"/>
      <c r="P18" s="137">
        <v>780000</v>
      </c>
      <c r="Q18" s="137">
        <v>230</v>
      </c>
      <c r="R18" s="137">
        <v>20</v>
      </c>
      <c r="S18" s="137"/>
      <c r="T18" s="137"/>
      <c r="U18" s="138">
        <v>250</v>
      </c>
      <c r="V18" s="168">
        <f>L18+M18-N18+O18-P18+Q18+R18-S18+T18-U18</f>
        <v>0</v>
      </c>
      <c r="W18" s="173" t="str">
        <f>ELOLAP!$G$7</f>
        <v>R17</v>
      </c>
      <c r="X18" s="173" t="str">
        <f>ELOLAP!$H$7</f>
        <v>2011N1</v>
      </c>
      <c r="Y18" s="174" t="str">
        <f>ELOLAP!$I$7</f>
        <v>00000000</v>
      </c>
      <c r="Z18" s="162" t="str">
        <f>ELOLAP!$J$7</f>
        <v>20110410</v>
      </c>
      <c r="AA18" s="6" t="s">
        <v>106</v>
      </c>
      <c r="AB18" s="6" t="s">
        <v>170</v>
      </c>
      <c r="AC18" s="6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&amp;M18&amp;","&amp;N18&amp;","&amp;O18&amp;","&amp;P18&amp;","&amp;Q18&amp;","&amp;R18&amp;","&amp;S18&amp;","&amp;T18&amp;","&amp;U18</f>
        <v>R17,2011N1,00000000,20110410,E,BEFT1DE,@BEFT1DE0001,KHITT,H,DE,1,EUR,CIB,20111111,EUR,800000,,800000,,20000,,780000,230,20,,,250</v>
      </c>
    </row>
    <row r="19" spans="1:29" ht="12.75">
      <c r="A19" s="118" t="s">
        <v>128</v>
      </c>
      <c r="B19" s="24" t="s">
        <v>148</v>
      </c>
      <c r="C19" s="19" t="s">
        <v>135</v>
      </c>
      <c r="D19" s="134" t="s">
        <v>141</v>
      </c>
      <c r="E19" s="134">
        <v>1</v>
      </c>
      <c r="F19" s="135" t="s">
        <v>139</v>
      </c>
      <c r="G19" s="134" t="s">
        <v>149</v>
      </c>
      <c r="H19" s="155">
        <v>20071112</v>
      </c>
      <c r="I19" s="2" t="s">
        <v>137</v>
      </c>
      <c r="J19" s="134">
        <v>50000</v>
      </c>
      <c r="K19" s="136"/>
      <c r="L19" s="140">
        <v>0</v>
      </c>
      <c r="M19" s="140">
        <v>50000</v>
      </c>
      <c r="N19" s="140"/>
      <c r="O19" s="140"/>
      <c r="P19" s="140">
        <v>50000</v>
      </c>
      <c r="Q19" s="137">
        <v>0</v>
      </c>
      <c r="R19" s="137">
        <v>120</v>
      </c>
      <c r="S19" s="137"/>
      <c r="T19" s="137"/>
      <c r="U19" s="141">
        <v>120</v>
      </c>
      <c r="V19" s="168">
        <f>L19+M19-N19+O19-P19+Q19+R19-S19+T19-U19</f>
        <v>0</v>
      </c>
      <c r="W19" s="173" t="str">
        <f>ELOLAP!$G$7</f>
        <v>R17</v>
      </c>
      <c r="X19" s="173" t="str">
        <f>ELOLAP!$H$7</f>
        <v>2011N1</v>
      </c>
      <c r="Y19" s="174" t="str">
        <f>ELOLAP!$I$7</f>
        <v>00000000</v>
      </c>
      <c r="Z19" s="162" t="str">
        <f>ELOLAP!$J$7</f>
        <v>20110410</v>
      </c>
      <c r="AA19" s="6" t="s">
        <v>106</v>
      </c>
      <c r="AB19" s="6" t="s">
        <v>170</v>
      </c>
      <c r="AC19" s="6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&amp;M19&amp;","&amp;N19&amp;","&amp;O19&amp;","&amp;P19&amp;","&amp;Q19&amp;","&amp;R19&amp;","&amp;S19&amp;","&amp;T19&amp;","&amp;U19</f>
        <v>R17,2011N1,00000000,20110410,E,BEFT1DE,@BEFT1DE0002,KHITT,R,PL,1,USD,CIB,20071112,EUR,50000,,0,50000,,,50000,0,120,,,120</v>
      </c>
    </row>
    <row r="20" spans="1:29" ht="12.75">
      <c r="A20" s="118" t="s">
        <v>129</v>
      </c>
      <c r="B20" s="24" t="s">
        <v>158</v>
      </c>
      <c r="C20" s="19" t="s">
        <v>138</v>
      </c>
      <c r="D20" s="139" t="s">
        <v>145</v>
      </c>
      <c r="E20" s="134">
        <v>1</v>
      </c>
      <c r="F20" s="2" t="s">
        <v>142</v>
      </c>
      <c r="G20" s="136"/>
      <c r="H20" s="143"/>
      <c r="I20" s="136"/>
      <c r="J20" s="144"/>
      <c r="K20" s="136"/>
      <c r="L20" s="140">
        <v>4000000</v>
      </c>
      <c r="M20" s="140"/>
      <c r="N20" s="140">
        <v>200000</v>
      </c>
      <c r="O20" s="140">
        <v>-100000</v>
      </c>
      <c r="P20" s="140">
        <v>3700000</v>
      </c>
      <c r="Q20" s="137">
        <v>6000</v>
      </c>
      <c r="R20" s="137">
        <v>2000</v>
      </c>
      <c r="S20" s="137">
        <v>1000</v>
      </c>
      <c r="T20" s="137"/>
      <c r="U20" s="141">
        <v>7000</v>
      </c>
      <c r="V20" s="168">
        <f>L20+M20-N20+O20-P20+Q20+R20-S20+T20-U20</f>
        <v>0</v>
      </c>
      <c r="W20" s="173" t="str">
        <f>ELOLAP!$G$7</f>
        <v>R17</v>
      </c>
      <c r="X20" s="173" t="str">
        <f>ELOLAP!$H$7</f>
        <v>2011N1</v>
      </c>
      <c r="Y20" s="174" t="str">
        <f>ELOLAP!$I$7</f>
        <v>00000000</v>
      </c>
      <c r="Z20" s="162" t="str">
        <f>ELOLAP!$J$7</f>
        <v>20110410</v>
      </c>
      <c r="AA20" s="6" t="s">
        <v>106</v>
      </c>
      <c r="AB20" s="6" t="s">
        <v>170</v>
      </c>
      <c r="AC20" s="6" t="str">
        <f>W20&amp;","&amp;X20&amp;","&amp;Y20&amp;","&amp;Z20&amp;","&amp;AA20&amp;","&amp;AB20&amp;","&amp;"@"&amp;AB20&amp;"00"&amp;A20&amp;","&amp;B20&amp;","&amp;C20&amp;","&amp;D20&amp;","&amp;E20&amp;","&amp;F20&amp;","&amp;G20&amp;","&amp;H20&amp;","&amp;I20&amp;","&amp;J20&amp;","&amp;K20&amp;","&amp;L20&amp;","&amp;M20&amp;","&amp;N20&amp;","&amp;O20&amp;","&amp;P20&amp;","&amp;Q20&amp;","&amp;R20&amp;","&amp;S20&amp;","&amp;T20&amp;","&amp;U20</f>
        <v>R17,2011N1,00000000,20110410,E,BEFT1DE,@BEFT1DE0003,PLIZT,H,US,1,HUF,,,,,,4000000,,200000,-100000,3700000,6000,2000,1000,,7000</v>
      </c>
    </row>
    <row r="21" spans="1:29" ht="12.75">
      <c r="A21" s="118" t="s">
        <v>130</v>
      </c>
      <c r="B21" s="24" t="s">
        <v>150</v>
      </c>
      <c r="C21" s="19" t="s">
        <v>135</v>
      </c>
      <c r="D21" s="134" t="s">
        <v>136</v>
      </c>
      <c r="E21" s="134">
        <v>2</v>
      </c>
      <c r="F21" s="2" t="s">
        <v>139</v>
      </c>
      <c r="G21" s="136"/>
      <c r="H21" s="143"/>
      <c r="I21" s="136"/>
      <c r="J21" s="144"/>
      <c r="K21" s="136"/>
      <c r="L21" s="140">
        <v>40000</v>
      </c>
      <c r="M21" s="140">
        <v>10000</v>
      </c>
      <c r="N21" s="140">
        <v>20000</v>
      </c>
      <c r="O21" s="140"/>
      <c r="P21" s="140">
        <v>30000</v>
      </c>
      <c r="Q21" s="137">
        <v>200</v>
      </c>
      <c r="R21" s="142">
        <v>500</v>
      </c>
      <c r="S21" s="137">
        <v>200</v>
      </c>
      <c r="T21" s="137"/>
      <c r="U21" s="142">
        <v>500</v>
      </c>
      <c r="V21" s="168">
        <f>L21+M21-N21+O21-P21+Q21+R21-S21+T21-U21</f>
        <v>0</v>
      </c>
      <c r="W21" s="173" t="str">
        <f>ELOLAP!$G$7</f>
        <v>R17</v>
      </c>
      <c r="X21" s="173" t="str">
        <f>ELOLAP!$H$7</f>
        <v>2011N1</v>
      </c>
      <c r="Y21" s="174" t="str">
        <f>ELOLAP!$I$7</f>
        <v>00000000</v>
      </c>
      <c r="Z21" s="162" t="str">
        <f>ELOLAP!$J$7</f>
        <v>20110410</v>
      </c>
      <c r="AA21" s="6" t="s">
        <v>106</v>
      </c>
      <c r="AB21" s="6" t="s">
        <v>170</v>
      </c>
      <c r="AC21" s="6" t="str">
        <f>W21&amp;","&amp;X21&amp;","&amp;Y21&amp;","&amp;Z21&amp;","&amp;AA21&amp;","&amp;AB21&amp;","&amp;"@"&amp;AB21&amp;"00"&amp;A21&amp;","&amp;B21&amp;","&amp;C21&amp;","&amp;D21&amp;","&amp;E21&amp;","&amp;F21&amp;","&amp;G21&amp;","&amp;H21&amp;","&amp;I21&amp;","&amp;J21&amp;","&amp;K21&amp;","&amp;L21&amp;","&amp;M21&amp;","&amp;N21&amp;","&amp;O21&amp;","&amp;P21&amp;","&amp;Q21&amp;","&amp;R21&amp;","&amp;S21&amp;","&amp;T21&amp;","&amp;U21</f>
        <v>R17,2011N1,00000000,20110410,E,BEFT1DE,@BEFT1DE0004,EHITT,R,DE,2,USD,,,,,,40000,10000,20000,,30000,200,500,200,,500</v>
      </c>
    </row>
    <row r="22" spans="1:29" ht="12.75">
      <c r="A22" s="118" t="s">
        <v>131</v>
      </c>
      <c r="B22" s="24" t="s">
        <v>151</v>
      </c>
      <c r="C22" s="19" t="s">
        <v>138</v>
      </c>
      <c r="D22" s="139" t="s">
        <v>145</v>
      </c>
      <c r="E22" s="151"/>
      <c r="F22" s="2" t="s">
        <v>139</v>
      </c>
      <c r="G22" s="136"/>
      <c r="H22" s="143"/>
      <c r="I22" s="136"/>
      <c r="J22" s="144"/>
      <c r="K22" s="136"/>
      <c r="L22" s="140">
        <v>0</v>
      </c>
      <c r="M22" s="140">
        <v>1000000</v>
      </c>
      <c r="N22" s="140"/>
      <c r="O22" s="140"/>
      <c r="P22" s="140">
        <v>1000000</v>
      </c>
      <c r="Q22" s="152"/>
      <c r="R22" s="153"/>
      <c r="S22" s="152"/>
      <c r="T22" s="152"/>
      <c r="U22" s="153"/>
      <c r="V22" s="168">
        <f>L22+M22-N22+O22-P22+Q22+R22-S22+T22-U22</f>
        <v>0</v>
      </c>
      <c r="W22" s="173" t="str">
        <f>ELOLAP!$G$7</f>
        <v>R17</v>
      </c>
      <c r="X22" s="173" t="str">
        <f>ELOLAP!$H$7</f>
        <v>2011N1</v>
      </c>
      <c r="Y22" s="174" t="str">
        <f>ELOLAP!$I$7</f>
        <v>00000000</v>
      </c>
      <c r="Z22" s="162" t="str">
        <f>ELOLAP!$J$7</f>
        <v>20110410</v>
      </c>
      <c r="AA22" s="6" t="s">
        <v>106</v>
      </c>
      <c r="AB22" s="6" t="s">
        <v>170</v>
      </c>
      <c r="AC22" s="6" t="str">
        <f>W22&amp;","&amp;X22&amp;","&amp;Y22&amp;","&amp;Z22&amp;","&amp;AA22&amp;","&amp;AB22&amp;","&amp;"@"&amp;AB22&amp;"00"&amp;A22&amp;","&amp;B22&amp;","&amp;C22&amp;","&amp;D22&amp;","&amp;E22&amp;","&amp;F22&amp;","&amp;G22&amp;","&amp;H22&amp;","&amp;I22&amp;","&amp;J22&amp;","&amp;K22&amp;","&amp;L22&amp;","&amp;M22&amp;","&amp;N22&amp;","&amp;O22&amp;","&amp;P22&amp;","&amp;Q22&amp;","&amp;R22&amp;","&amp;S22&amp;","&amp;T22&amp;","&amp;U22</f>
        <v>R17,2011N1,00000000,20110410,E,BEFT1DE,@BEFT1DE0005,KERHITT,H,US,,USD,,,,,,0,1000000,,,1000000,,,,,</v>
      </c>
    </row>
    <row r="23" spans="1:29" ht="12.75">
      <c r="A23" s="154" t="s">
        <v>132</v>
      </c>
      <c r="B23" s="2"/>
      <c r="C23" s="2"/>
      <c r="D23" s="2"/>
      <c r="E23" s="2"/>
      <c r="F23" s="2"/>
      <c r="G23" s="136"/>
      <c r="H23" s="145"/>
      <c r="I23" s="145"/>
      <c r="J23" s="145"/>
      <c r="K23" s="136"/>
      <c r="L23" s="137"/>
      <c r="M23" s="137"/>
      <c r="N23" s="137"/>
      <c r="O23" s="137"/>
      <c r="P23" s="137"/>
      <c r="Q23" s="137"/>
      <c r="R23" s="137"/>
      <c r="S23" s="137"/>
      <c r="T23" s="137"/>
      <c r="U23" s="138"/>
      <c r="W23" s="6"/>
      <c r="X23" s="6"/>
      <c r="Y23" s="156"/>
      <c r="Z23" s="6"/>
      <c r="AA23" s="6"/>
      <c r="AB23" s="6"/>
      <c r="AC23" s="6"/>
    </row>
    <row r="24" spans="1:21" ht="12.75">
      <c r="A24" s="154" t="s">
        <v>133</v>
      </c>
      <c r="B24" s="67"/>
      <c r="C24" s="6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1:21" ht="12.75">
      <c r="A25" s="154" t="s">
        <v>154</v>
      </c>
      <c r="B25" s="67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9"/>
    </row>
    <row r="26" spans="1:21" ht="12.75">
      <c r="A26" s="154" t="s">
        <v>155</v>
      </c>
      <c r="B26" s="67"/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9"/>
    </row>
    <row r="27" spans="1:21" ht="12.75">
      <c r="A27" s="118" t="s">
        <v>156</v>
      </c>
      <c r="B27" s="66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9"/>
    </row>
    <row r="28" spans="1:21" ht="12.75">
      <c r="A28" s="118" t="s">
        <v>157</v>
      </c>
      <c r="B28" s="92"/>
      <c r="C28" s="79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9"/>
    </row>
    <row r="29" spans="1:21" ht="12.75">
      <c r="A29" s="35" t="s">
        <v>35</v>
      </c>
      <c r="B29" s="92"/>
      <c r="C29" s="7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9"/>
    </row>
    <row r="30" spans="1:21" ht="13.5" thickBot="1">
      <c r="A30" s="34" t="s">
        <v>36</v>
      </c>
      <c r="B30" s="93"/>
      <c r="C30" s="8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5"/>
    </row>
    <row r="31" ht="12.75">
      <c r="A31" s="32"/>
    </row>
    <row r="32" ht="12.75">
      <c r="A32" s="32"/>
    </row>
  </sheetData>
  <sheetProtection/>
  <mergeCells count="25">
    <mergeCell ref="T15:T16"/>
    <mergeCell ref="Q13:U13"/>
    <mergeCell ref="L14:L16"/>
    <mergeCell ref="M14:O14"/>
    <mergeCell ref="P14:P16"/>
    <mergeCell ref="Q14:Q16"/>
    <mergeCell ref="R14:T14"/>
    <mergeCell ref="U14:U16"/>
    <mergeCell ref="M15:N15"/>
    <mergeCell ref="O15:O16"/>
    <mergeCell ref="R15:S15"/>
    <mergeCell ref="I13:I16"/>
    <mergeCell ref="J13:J16"/>
    <mergeCell ref="K13:K16"/>
    <mergeCell ref="L13:P13"/>
    <mergeCell ref="H13:H16"/>
    <mergeCell ref="C5:G5"/>
    <mergeCell ref="A12:E12"/>
    <mergeCell ref="A13:A16"/>
    <mergeCell ref="B13:B16"/>
    <mergeCell ref="C13:C16"/>
    <mergeCell ref="D13:E15"/>
    <mergeCell ref="F13:F16"/>
    <mergeCell ref="G13:G16"/>
    <mergeCell ref="A6:H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V31"/>
  <sheetViews>
    <sheetView zoomScalePageLayoutView="0" workbookViewId="0" topLeftCell="A1">
      <selection activeCell="P23" sqref="P23"/>
    </sheetView>
  </sheetViews>
  <sheetFormatPr defaultColWidth="9.140625" defaultRowHeight="12.75"/>
  <cols>
    <col min="2" max="2" width="13.421875" style="0" customWidth="1"/>
    <col min="3" max="3" width="12.28125" style="0" customWidth="1"/>
    <col min="4" max="4" width="12.421875" style="0" customWidth="1"/>
    <col min="5" max="5" width="10.57421875" style="0" customWidth="1"/>
    <col min="6" max="6" width="12.28125" style="0" customWidth="1"/>
    <col min="7" max="7" width="10.7109375" style="0" customWidth="1"/>
    <col min="8" max="8" width="11.00390625" style="0" customWidth="1"/>
    <col min="9" max="9" width="10.28125" style="0" customWidth="1"/>
    <col min="10" max="10" width="12.7109375" style="0" customWidth="1"/>
    <col min="11" max="11" width="12.57421875" style="0" customWidth="1"/>
    <col min="14" max="14" width="11.421875" style="0" customWidth="1"/>
    <col min="15" max="15" width="10.421875" style="0" customWidth="1"/>
    <col min="16" max="16" width="11.140625" style="0" customWidth="1"/>
    <col min="17" max="17" width="11.421875" style="0" customWidth="1"/>
    <col min="21" max="21" width="11.140625" style="0" customWidth="1"/>
  </cols>
  <sheetData>
    <row r="6" ht="15" customHeight="1"/>
    <row r="7" spans="2:6" s="64" customFormat="1" ht="12.75" customHeight="1">
      <c r="B7" s="195" t="s">
        <v>160</v>
      </c>
      <c r="C7" s="195"/>
      <c r="D7" s="195"/>
      <c r="E7" s="195"/>
      <c r="F7" s="195"/>
    </row>
    <row r="8" spans="1:8" s="64" customFormat="1" ht="15.75">
      <c r="A8" s="195" t="s">
        <v>161</v>
      </c>
      <c r="B8" s="195"/>
      <c r="C8" s="195"/>
      <c r="D8" s="195"/>
      <c r="E8" s="195"/>
      <c r="F8" s="195"/>
      <c r="G8" s="195"/>
      <c r="H8" s="195"/>
    </row>
    <row r="11" ht="12.75">
      <c r="A11" s="25" t="s">
        <v>162</v>
      </c>
    </row>
    <row r="12" ht="13.5" thickBot="1">
      <c r="A12" s="7" t="s">
        <v>84</v>
      </c>
    </row>
    <row r="13" spans="1:14" ht="13.5" thickBot="1">
      <c r="A13" s="206" t="s">
        <v>163</v>
      </c>
      <c r="B13" s="207"/>
      <c r="C13" s="207"/>
      <c r="D13" s="207"/>
      <c r="E13" s="208"/>
      <c r="F13" s="21"/>
      <c r="G13" s="21"/>
      <c r="H13" s="21"/>
      <c r="I13" s="21"/>
      <c r="J13" s="21"/>
      <c r="K13" s="4"/>
      <c r="M13" s="4"/>
      <c r="N13" s="4"/>
    </row>
    <row r="14" spans="1:14" ht="12.75">
      <c r="A14" s="209" t="s">
        <v>0</v>
      </c>
      <c r="B14" s="190" t="s">
        <v>46</v>
      </c>
      <c r="C14" s="190" t="s">
        <v>34</v>
      </c>
      <c r="D14" s="204" t="s">
        <v>86</v>
      </c>
      <c r="E14" s="218" t="s">
        <v>88</v>
      </c>
      <c r="F14" s="196" t="s">
        <v>4</v>
      </c>
      <c r="G14" s="197"/>
      <c r="H14" s="197"/>
      <c r="I14" s="197"/>
      <c r="J14" s="192" t="s">
        <v>5</v>
      </c>
      <c r="K14" s="193"/>
      <c r="L14" s="193"/>
      <c r="M14" s="193"/>
      <c r="N14" s="194"/>
    </row>
    <row r="15" spans="1:14" ht="12.75">
      <c r="A15" s="210"/>
      <c r="B15" s="191"/>
      <c r="C15" s="191"/>
      <c r="D15" s="205"/>
      <c r="E15" s="186"/>
      <c r="F15" s="187" t="s">
        <v>6</v>
      </c>
      <c r="G15" s="225" t="s">
        <v>7</v>
      </c>
      <c r="H15" s="201"/>
      <c r="I15" s="185" t="s">
        <v>8</v>
      </c>
      <c r="J15" s="187" t="s">
        <v>164</v>
      </c>
      <c r="K15" s="199" t="s">
        <v>7</v>
      </c>
      <c r="L15" s="200"/>
      <c r="M15" s="201"/>
      <c r="N15" s="211" t="s">
        <v>64</v>
      </c>
    </row>
    <row r="16" spans="1:14" ht="12.75">
      <c r="A16" s="210"/>
      <c r="B16" s="191"/>
      <c r="C16" s="191"/>
      <c r="D16" s="205"/>
      <c r="E16" s="186"/>
      <c r="F16" s="233"/>
      <c r="G16" s="217" t="s">
        <v>9</v>
      </c>
      <c r="H16" s="202" t="s">
        <v>10</v>
      </c>
      <c r="I16" s="186"/>
      <c r="J16" s="188"/>
      <c r="K16" s="199" t="s">
        <v>9</v>
      </c>
      <c r="L16" s="201"/>
      <c r="M16" s="215" t="s">
        <v>10</v>
      </c>
      <c r="N16" s="205"/>
    </row>
    <row r="17" spans="1:22" ht="64.5" thickBot="1">
      <c r="A17" s="210"/>
      <c r="B17" s="191"/>
      <c r="C17" s="191"/>
      <c r="D17" s="205"/>
      <c r="E17" s="186"/>
      <c r="F17" s="234"/>
      <c r="G17" s="227"/>
      <c r="H17" s="242"/>
      <c r="I17" s="228"/>
      <c r="J17" s="189"/>
      <c r="K17" s="48" t="s">
        <v>62</v>
      </c>
      <c r="L17" s="48" t="s">
        <v>15</v>
      </c>
      <c r="M17" s="216"/>
      <c r="N17" s="212"/>
      <c r="P17" s="109" t="s">
        <v>96</v>
      </c>
      <c r="Q17" s="109" t="s">
        <v>97</v>
      </c>
      <c r="R17" s="109" t="s">
        <v>98</v>
      </c>
      <c r="S17" s="109" t="s">
        <v>99</v>
      </c>
      <c r="T17" s="109" t="s">
        <v>100</v>
      </c>
      <c r="U17" s="6" t="s">
        <v>101</v>
      </c>
      <c r="V17" s="6" t="s">
        <v>102</v>
      </c>
    </row>
    <row r="18" spans="1:22" ht="12.75">
      <c r="A18" s="39"/>
      <c r="B18" s="8" t="s">
        <v>16</v>
      </c>
      <c r="C18" s="9" t="s">
        <v>17</v>
      </c>
      <c r="D18" s="9" t="s">
        <v>18</v>
      </c>
      <c r="E18" s="9" t="s">
        <v>19</v>
      </c>
      <c r="F18" s="9" t="s">
        <v>45</v>
      </c>
      <c r="G18" s="158" t="s">
        <v>21</v>
      </c>
      <c r="H18" s="9" t="s">
        <v>22</v>
      </c>
      <c r="I18" s="9" t="s">
        <v>23</v>
      </c>
      <c r="J18" s="9" t="s">
        <v>40</v>
      </c>
      <c r="K18" s="9" t="s">
        <v>25</v>
      </c>
      <c r="L18" s="9" t="s">
        <v>26</v>
      </c>
      <c r="M18" s="20" t="s">
        <v>27</v>
      </c>
      <c r="N18" s="23" t="s">
        <v>28</v>
      </c>
      <c r="P18" s="110"/>
      <c r="Q18" s="6"/>
      <c r="R18" s="6"/>
      <c r="S18" s="6"/>
      <c r="T18" s="6"/>
      <c r="U18" s="110"/>
      <c r="V18" s="110"/>
    </row>
    <row r="19" spans="1:22" ht="12.75">
      <c r="A19" s="118" t="s">
        <v>127</v>
      </c>
      <c r="B19" s="76" t="s">
        <v>165</v>
      </c>
      <c r="C19" s="124"/>
      <c r="D19" s="78" t="s">
        <v>136</v>
      </c>
      <c r="E19" s="79" t="s">
        <v>137</v>
      </c>
      <c r="F19" s="119">
        <v>0</v>
      </c>
      <c r="G19" s="159">
        <v>1200000</v>
      </c>
      <c r="H19" s="119"/>
      <c r="I19" s="119">
        <v>1200000</v>
      </c>
      <c r="J19" s="127"/>
      <c r="K19" s="127"/>
      <c r="L19" s="128"/>
      <c r="M19" s="128"/>
      <c r="N19" s="127"/>
      <c r="O19" s="168">
        <f>F19+G19+H19-I19</f>
        <v>0</v>
      </c>
      <c r="P19" s="173" t="str">
        <f>ELOLAP!$G$7</f>
        <v>R17</v>
      </c>
      <c r="Q19" s="173" t="str">
        <f>ELOLAP!$H$7</f>
        <v>2011N1</v>
      </c>
      <c r="R19" s="174" t="str">
        <f>ELOLAP!$I$7</f>
        <v>00000000</v>
      </c>
      <c r="S19" s="162" t="str">
        <f>ELOLAP!$J$7</f>
        <v>20110410</v>
      </c>
      <c r="T19" s="6" t="s">
        <v>106</v>
      </c>
      <c r="U19" s="6" t="s">
        <v>166</v>
      </c>
      <c r="V19" s="6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R17,2011N1,00000000,20110410,E,BEFT2DE,@BEFT2DE0001,NBFSZLAT,,DE,EUR,0,1200000,,1200000,,,,,</v>
      </c>
    </row>
    <row r="20" spans="1:22" ht="12.75">
      <c r="A20" s="118" t="s">
        <v>128</v>
      </c>
      <c r="B20" s="76" t="s">
        <v>165</v>
      </c>
      <c r="C20" s="124"/>
      <c r="D20" s="13" t="s">
        <v>141</v>
      </c>
      <c r="E20" s="11" t="s">
        <v>142</v>
      </c>
      <c r="F20" s="125">
        <v>-340000</v>
      </c>
      <c r="G20" s="133">
        <v>560000</v>
      </c>
      <c r="H20" s="125"/>
      <c r="I20" s="125">
        <v>220000</v>
      </c>
      <c r="J20" s="128"/>
      <c r="K20" s="128"/>
      <c r="L20" s="128"/>
      <c r="M20" s="128"/>
      <c r="N20" s="128"/>
      <c r="O20" s="168">
        <f>F20+G20+H20-I20</f>
        <v>0</v>
      </c>
      <c r="P20" s="173" t="str">
        <f>ELOLAP!$G$7</f>
        <v>R17</v>
      </c>
      <c r="Q20" s="173" t="str">
        <f>ELOLAP!$H$7</f>
        <v>2011N1</v>
      </c>
      <c r="R20" s="174" t="str">
        <f>ELOLAP!$I$7</f>
        <v>00000000</v>
      </c>
      <c r="S20" s="162" t="str">
        <f>ELOLAP!$J$7</f>
        <v>20110410</v>
      </c>
      <c r="T20" s="6" t="s">
        <v>106</v>
      </c>
      <c r="U20" s="6" t="s">
        <v>166</v>
      </c>
      <c r="V20" s="6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R17,2011N1,00000000,20110410,E,BEFT2DE,@BEFT2DE0002,NBFSZLAT,,PL,HUF,-340000,560000,,220000,,,,,</v>
      </c>
    </row>
    <row r="21" spans="1:22" ht="12.75">
      <c r="A21" s="118" t="s">
        <v>129</v>
      </c>
      <c r="B21" s="76" t="s">
        <v>165</v>
      </c>
      <c r="C21" s="124"/>
      <c r="D21" s="13" t="s">
        <v>145</v>
      </c>
      <c r="E21" s="11" t="s">
        <v>139</v>
      </c>
      <c r="F21" s="125">
        <v>5600000</v>
      </c>
      <c r="G21" s="133">
        <v>-600000</v>
      </c>
      <c r="H21" s="125"/>
      <c r="I21" s="125">
        <v>5000000</v>
      </c>
      <c r="J21" s="128"/>
      <c r="K21" s="128"/>
      <c r="L21" s="128"/>
      <c r="M21" s="128"/>
      <c r="N21" s="128"/>
      <c r="O21" s="168">
        <f>F21+G21+H21-I21</f>
        <v>0</v>
      </c>
      <c r="P21" s="173" t="str">
        <f>ELOLAP!$G$7</f>
        <v>R17</v>
      </c>
      <c r="Q21" s="173" t="str">
        <f>ELOLAP!$H$7</f>
        <v>2011N1</v>
      </c>
      <c r="R21" s="174" t="str">
        <f>ELOLAP!$I$7</f>
        <v>00000000</v>
      </c>
      <c r="S21" s="162" t="str">
        <f>ELOLAP!$J$7</f>
        <v>20110410</v>
      </c>
      <c r="T21" s="6" t="s">
        <v>106</v>
      </c>
      <c r="U21" s="6" t="s">
        <v>166</v>
      </c>
      <c r="V21" s="6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R17,2011N1,00000000,20110410,E,BEFT2DE,@BEFT2DE0003,NBFSZLAT,,US,USD,5600000,-600000,,5000000,,,,,</v>
      </c>
    </row>
    <row r="22" spans="1:22" ht="12.75">
      <c r="A22" s="118" t="s">
        <v>130</v>
      </c>
      <c r="B22" s="76" t="s">
        <v>165</v>
      </c>
      <c r="C22" s="124"/>
      <c r="D22" s="13" t="s">
        <v>145</v>
      </c>
      <c r="E22" s="11" t="s">
        <v>137</v>
      </c>
      <c r="F22" s="160">
        <v>760000</v>
      </c>
      <c r="G22" s="160">
        <v>-800000</v>
      </c>
      <c r="H22" s="160"/>
      <c r="I22" s="160">
        <v>-40000</v>
      </c>
      <c r="J22" s="161"/>
      <c r="K22" s="161"/>
      <c r="L22" s="161"/>
      <c r="M22" s="161"/>
      <c r="N22" s="161"/>
      <c r="O22" s="168">
        <f>F22+G22+H22-I22</f>
        <v>0</v>
      </c>
      <c r="P22" s="173" t="str">
        <f>ELOLAP!$G$7</f>
        <v>R17</v>
      </c>
      <c r="Q22" s="173" t="str">
        <f>ELOLAP!$H$7</f>
        <v>2011N1</v>
      </c>
      <c r="R22" s="174" t="str">
        <f>ELOLAP!$I$7</f>
        <v>00000000</v>
      </c>
      <c r="S22" s="162" t="str">
        <f>ELOLAP!$J$7</f>
        <v>20110410</v>
      </c>
      <c r="T22" s="6" t="s">
        <v>106</v>
      </c>
      <c r="U22" s="6" t="s">
        <v>166</v>
      </c>
      <c r="V22" s="6" t="str">
        <f>P22&amp;","&amp;Q22&amp;","&amp;R22&amp;","&amp;S22&amp;","&amp;T22&amp;","&amp;U22&amp;","&amp;"@"&amp;U22&amp;"00"&amp;A22&amp;","&amp;B22&amp;","&amp;C22&amp;","&amp;D22&amp;","&amp;E22&amp;","&amp;F22&amp;","&amp;G22&amp;","&amp;H22&amp;","&amp;I22&amp;","&amp;J22&amp;","&amp;K22&amp;","&amp;L22&amp;","&amp;M22&amp;","&amp;N22</f>
        <v>R17,2011N1,00000000,20110410,E,BEFT2DE,@BEFT2DE0004,NBFSZLAT,,US,EUR,760000,-800000,,-40000,,,,,</v>
      </c>
    </row>
    <row r="23" spans="1:22" ht="12.75">
      <c r="A23" s="118" t="s">
        <v>131</v>
      </c>
      <c r="B23" s="76" t="s">
        <v>165</v>
      </c>
      <c r="C23" s="124"/>
      <c r="D23" s="13" t="s">
        <v>136</v>
      </c>
      <c r="E23" s="11" t="s">
        <v>142</v>
      </c>
      <c r="F23" s="160">
        <v>120000</v>
      </c>
      <c r="G23" s="160">
        <v>-100000</v>
      </c>
      <c r="H23" s="160"/>
      <c r="I23" s="160">
        <v>20000</v>
      </c>
      <c r="J23" s="161"/>
      <c r="K23" s="161"/>
      <c r="L23" s="161"/>
      <c r="M23" s="161"/>
      <c r="N23" s="161"/>
      <c r="O23" s="168">
        <f>F23+G23+H23-I23</f>
        <v>0</v>
      </c>
      <c r="P23" s="173" t="str">
        <f>ELOLAP!$G$7</f>
        <v>R17</v>
      </c>
      <c r="Q23" s="173" t="str">
        <f>ELOLAP!$H$7</f>
        <v>2011N1</v>
      </c>
      <c r="R23" s="174" t="str">
        <f>ELOLAP!$I$7</f>
        <v>00000000</v>
      </c>
      <c r="S23" s="162" t="str">
        <f>ELOLAP!$J$7</f>
        <v>20110410</v>
      </c>
      <c r="T23" s="6" t="s">
        <v>106</v>
      </c>
      <c r="U23" s="6" t="s">
        <v>166</v>
      </c>
      <c r="V23" s="6" t="str">
        <f>P23&amp;","&amp;Q23&amp;","&amp;R23&amp;","&amp;S23&amp;","&amp;T23&amp;","&amp;U23&amp;","&amp;"@"&amp;U23&amp;"00"&amp;A23&amp;","&amp;B23&amp;","&amp;C23&amp;","&amp;D23&amp;","&amp;E23&amp;","&amp;F23&amp;","&amp;G23&amp;","&amp;H23&amp;","&amp;I23&amp;","&amp;J23&amp;","&amp;K23&amp;","&amp;L23&amp;","&amp;M23&amp;","&amp;N23</f>
        <v>R17,2011N1,00000000,20110410,E,BEFT2DE,@BEFT2DE0005,NBFSZLAT,,DE,HUF,120000,-100000,,20000,,,,,</v>
      </c>
    </row>
    <row r="24" spans="1:19" ht="12.75">
      <c r="A24" s="27"/>
      <c r="P24" s="173"/>
      <c r="Q24" s="173"/>
      <c r="R24" s="174"/>
      <c r="S24" s="162"/>
    </row>
    <row r="25" spans="1:19" ht="12.75">
      <c r="A25" s="27"/>
      <c r="P25" s="173"/>
      <c r="Q25" s="173"/>
      <c r="R25" s="174"/>
      <c r="S25" s="162"/>
    </row>
    <row r="26" spans="16:19" ht="12.75">
      <c r="P26" s="173"/>
      <c r="Q26" s="173"/>
      <c r="R26" s="174"/>
      <c r="S26" s="162"/>
    </row>
    <row r="27" spans="16:19" ht="12.75">
      <c r="P27" s="173"/>
      <c r="Q27" s="173"/>
      <c r="R27" s="174"/>
      <c r="S27" s="162"/>
    </row>
    <row r="28" spans="16:19" ht="12.75">
      <c r="P28" s="173"/>
      <c r="Q28" s="173"/>
      <c r="R28" s="174"/>
      <c r="S28" s="162"/>
    </row>
    <row r="29" spans="16:19" ht="12.75">
      <c r="P29" s="173"/>
      <c r="Q29" s="173"/>
      <c r="R29" s="174"/>
      <c r="S29" s="162"/>
    </row>
    <row r="30" spans="16:19" ht="12.75">
      <c r="P30" s="173"/>
      <c r="Q30" s="173"/>
      <c r="R30" s="174"/>
      <c r="S30" s="162"/>
    </row>
    <row r="31" spans="16:19" ht="12.75">
      <c r="P31" s="173"/>
      <c r="Q31" s="173"/>
      <c r="R31" s="174"/>
      <c r="S31" s="162"/>
    </row>
  </sheetData>
  <sheetProtection/>
  <mergeCells count="20">
    <mergeCell ref="M16:M17"/>
    <mergeCell ref="J14:N14"/>
    <mergeCell ref="F15:F17"/>
    <mergeCell ref="G15:H15"/>
    <mergeCell ref="I15:I17"/>
    <mergeCell ref="J15:J17"/>
    <mergeCell ref="K15:M15"/>
    <mergeCell ref="N15:N17"/>
    <mergeCell ref="G16:G17"/>
    <mergeCell ref="H16:H17"/>
    <mergeCell ref="K16:L16"/>
    <mergeCell ref="B7:F7"/>
    <mergeCell ref="A8:H8"/>
    <mergeCell ref="A13:E13"/>
    <mergeCell ref="A14:A17"/>
    <mergeCell ref="B14:B17"/>
    <mergeCell ref="C14:C17"/>
    <mergeCell ref="D14:D17"/>
    <mergeCell ref="E14:E17"/>
    <mergeCell ref="F14:I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koroso</cp:lastModifiedBy>
  <cp:lastPrinted>2007-02-13T13:08:17Z</cp:lastPrinted>
  <dcterms:created xsi:type="dcterms:W3CDTF">2005-11-09T14:27:23Z</dcterms:created>
  <dcterms:modified xsi:type="dcterms:W3CDTF">2010-11-30T12:08:40Z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2104112808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-1197694542</vt:i4>
  </property>
  <property fmtid="{D5CDD505-2E9C-101B-9397-08002B2CF9AE}" pid="7" name="_ReviewingToolsShownOnce">
    <vt:lpwstr/>
  </property>
</Properties>
</file>